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4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WUTC\WUTC-Yakima 2195\Misc Filings\COVID Expense Recovery 6.1.2021\"/>
    </mc:Choice>
  </mc:AlternateContent>
  <bookViews>
    <workbookView xWindow="0" yWindow="0" windowWidth="24240" windowHeight="11520" firstSheet="1" activeTab="1"/>
  </bookViews>
  <sheets>
    <sheet name="ErrorNote" sheetId="4" state="hidden" r:id="rId1"/>
    <sheet name="COVID EXPENSES" sheetId="1" r:id="rId2"/>
    <sheet name="Yakima Regulated Price Out" sheetId="8" r:id="rId3"/>
    <sheet name="Proposed Rates" sheetId="6" r:id="rId4"/>
    <sheet name="Allocators (C)" sheetId="7" r:id="rId5"/>
    <sheet name="ControlPanel" sheetId="3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D" localSheetId="4">#REF!</definedName>
    <definedName name="\D" localSheetId="3">#REF!</definedName>
    <definedName name="\D" localSheetId="2">#REF!</definedName>
    <definedName name="\D">#REF!</definedName>
    <definedName name="\S" localSheetId="4">#REF!</definedName>
    <definedName name="\S" localSheetId="3">#REF!</definedName>
    <definedName name="\S">#REF!</definedName>
    <definedName name="\Y" localSheetId="4">#REF!</definedName>
    <definedName name="\Y" localSheetId="3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4">[2]Hidden!#REF!</definedName>
    <definedName name="__ACT1" localSheetId="3">[2]Hidden!#REF!</definedName>
    <definedName name="__ACT1" localSheetId="2">[2]Hidden!#REF!</definedName>
    <definedName name="__ACT1">[2]Hidden!#REF!</definedName>
    <definedName name="__ACT2" localSheetId="4">[2]Hidden!#REF!</definedName>
    <definedName name="__ACT2" localSheetId="3">[2]Hidden!#REF!</definedName>
    <definedName name="__ACT2">[2]Hidden!#REF!</definedName>
    <definedName name="__ACT3" localSheetId="4">[2]Hidden!#REF!</definedName>
    <definedName name="__ACT3" localSheetId="3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4" hidden="1">#REF!</definedName>
    <definedName name="_132Graph_h" localSheetId="3" hidden="1">#REF!</definedName>
    <definedName name="_132Graph_h" localSheetId="2" hidden="1">#REF!</definedName>
    <definedName name="_132Graph_h" hidden="1">#REF!</definedName>
    <definedName name="_ACT1" localSheetId="4">[6]Hidden!#REF!</definedName>
    <definedName name="_ACT1" localSheetId="3">[2]Hidden!#REF!</definedName>
    <definedName name="_ACT1" localSheetId="2">[7]Hidden!#REF!</definedName>
    <definedName name="_ACT1">[6]Hidden!#REF!</definedName>
    <definedName name="_ACT2" localSheetId="3">[2]Hidden!#REF!</definedName>
    <definedName name="_ACT2" localSheetId="2">[7]Hidden!#REF!</definedName>
    <definedName name="_ACT2">[6]Hidden!#REF!</definedName>
    <definedName name="_ACT3" localSheetId="3">[2]Hidden!#REF!</definedName>
    <definedName name="_ACT3" localSheetId="2">[7]Hidden!#REF!</definedName>
    <definedName name="_ACT3">[6]Hidden!#REF!</definedName>
    <definedName name="_COS1" localSheetId="4">#REF!</definedName>
    <definedName name="_COS1" localSheetId="3">#REF!</definedName>
    <definedName name="_COS1" localSheetId="2">#REF!</definedName>
    <definedName name="_COS1">#REF!</definedName>
    <definedName name="_COS2" localSheetId="4">#REF!</definedName>
    <definedName name="_COS2" localSheetId="3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1" hidden="1">'COVID EXPENSES'!$B$19:$AQ$20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4" hidden="1">#REF!</definedName>
    <definedName name="_max" localSheetId="3" hidden="1">#REF!</definedName>
    <definedName name="_max" localSheetId="2" hidden="1">#REF!</definedName>
    <definedName name="_max" hidden="1">#REF!</definedName>
    <definedName name="_Mon" localSheetId="4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_Sort1" hidden="1">'[4]#REF'!$A$10:$Z$281</definedName>
    <definedName name="_sort3" hidden="1">[5]XXXXXX!$G$10:$J$11</definedName>
    <definedName name="a" localSheetId="4">#REF!</definedName>
    <definedName name="a" localSheetId="3">#REF!</definedName>
    <definedName name="a" localSheetId="2">#REF!</definedName>
    <definedName name="a">#REF!</definedName>
    <definedName name="Accounts">'COVID EXPENSES'!$M$13</definedName>
    <definedName name="ACCT" localSheetId="3">[2]Hidden!#REF!</definedName>
    <definedName name="ACCT" localSheetId="2">[7]Hidden!#REF!</definedName>
    <definedName name="ACCT">[1]Hidden!$D$11</definedName>
    <definedName name="ACCT.ConsolSum">[1]Hidden!$Q$11</definedName>
    <definedName name="ACT_CUR" localSheetId="4">[6]Hidden!#REF!</definedName>
    <definedName name="ACT_CUR" localSheetId="3">[2]Hidden!#REF!</definedName>
    <definedName name="ACT_CUR" localSheetId="2">[7]Hidden!#REF!</definedName>
    <definedName name="ACT_CUR">[6]Hidden!#REF!</definedName>
    <definedName name="ACT_YTD" localSheetId="4">[6]Hidden!#REF!</definedName>
    <definedName name="ACT_YTD" localSheetId="3">[2]Hidden!#REF!</definedName>
    <definedName name="ACT_YTD" localSheetId="2">[7]Hidden!#REF!</definedName>
    <definedName name="ACT_YTD">[6]Hidden!#REF!</definedName>
    <definedName name="afsdfsdfsd" localSheetId="4">#REF!</definedName>
    <definedName name="afsdfsdfsd" localSheetId="3">#REF!</definedName>
    <definedName name="afsdfsdfsd" localSheetId="2">#REF!</definedName>
    <definedName name="afsdfsdfsd">#REF!</definedName>
    <definedName name="AmountCount" localSheetId="4">#REF!</definedName>
    <definedName name="AmountCount" localSheetId="3">#REF!</definedName>
    <definedName name="AmountCount" localSheetId="2">#REF!</definedName>
    <definedName name="AmountCount">#REF!</definedName>
    <definedName name="AmountCount1">#REF!</definedName>
    <definedName name="AmountFrom">'COVID EXPENSES'!$P$13</definedName>
    <definedName name="AmountTo">'COVID EXPENSES'!$P$14</definedName>
    <definedName name="AmountTotal" localSheetId="4">#REF!</definedName>
    <definedName name="AmountTotal" localSheetId="3">#REF!</definedName>
    <definedName name="AmountTotal" localSheetId="2">#REF!</definedName>
    <definedName name="AmountTotal">#REF!</definedName>
    <definedName name="AmountTotal1" localSheetId="4">#REF!</definedName>
    <definedName name="AmountTotal1" localSheetId="3">#REF!</definedName>
    <definedName name="AmountTotal1">#REF!</definedName>
    <definedName name="BookRev" localSheetId="3">'[8]Pacific Regulated - Price Out'!$F$50</definedName>
    <definedName name="BookRev" localSheetId="2">'[8]Pacific Regulated - Price Out'!$F$50</definedName>
    <definedName name="BookRev">'[9]Pacific Regulated - Price Out'!$F$50</definedName>
    <definedName name="BookRev_com" localSheetId="3">'[8]Pacific Regulated - Price Out'!$F$214</definedName>
    <definedName name="BookRev_com" localSheetId="2">'[8]Pacific Regulated - Price Out'!$F$214</definedName>
    <definedName name="BookRev_com">'[9]Pacific Regulated - Price Out'!$F$214</definedName>
    <definedName name="BookRev_mfr" localSheetId="3">'[8]Pacific Regulated - Price Out'!$F$222</definedName>
    <definedName name="BookRev_mfr" localSheetId="2">'[8]Pacific Regulated - Price Out'!$F$222</definedName>
    <definedName name="BookRev_mfr">'[9]Pacific Regulated - Price Out'!$F$222</definedName>
    <definedName name="BookRev_ro" localSheetId="3">'[8]Pacific Regulated - Price Out'!$F$282</definedName>
    <definedName name="BookRev_ro" localSheetId="2">'[8]Pacific Regulated - Price Out'!$F$282</definedName>
    <definedName name="BookRev_ro">'[9]Pacific Regulated - Price Out'!$F$282</definedName>
    <definedName name="BookRev_rr" localSheetId="3">'[8]Pacific Regulated - Price Out'!$F$59</definedName>
    <definedName name="BookRev_rr" localSheetId="2">'[8]Pacific Regulated - Price Out'!$F$59</definedName>
    <definedName name="BookRev_rr">'[9]Pacific Regulated - Price Out'!$F$59</definedName>
    <definedName name="BookRev_yw" localSheetId="3">'[8]Pacific Regulated - Price Out'!$F$70</definedName>
    <definedName name="BookRev_yw" localSheetId="2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 localSheetId="3">#REF!</definedName>
    <definedName name="BREMAIR_COST_of_SERVICE_STUDY" localSheetId="2">#REF!</definedName>
    <definedName name="BREMAIR_COST_of_SERVICE_STUDY">#REF!</definedName>
    <definedName name="BUD_CUR" localSheetId="4">[6]Hidden!#REF!</definedName>
    <definedName name="BUD_CUR" localSheetId="3">[2]Hidden!#REF!</definedName>
    <definedName name="BUD_CUR" localSheetId="2">[7]Hidden!#REF!</definedName>
    <definedName name="BUD_CUR">[6]Hidden!#REF!</definedName>
    <definedName name="BUD_YTD" localSheetId="4">[6]Hidden!#REF!</definedName>
    <definedName name="BUD_YTD" localSheetId="3">[2]Hidden!#REF!</definedName>
    <definedName name="BUD_YTD" localSheetId="2">[7]Hidden!#REF!</definedName>
    <definedName name="BUD_YTD">[6]Hidden!#REF!</definedName>
    <definedName name="CalRecyTons" localSheetId="3">'[10]Recycl Tons, Commodity Value'!$L$23</definedName>
    <definedName name="CalRecyTons" localSheetId="2">'[10]Recycl Tons, Commodity Value'!$L$23</definedName>
    <definedName name="CalRecyTons">'[11]Recycl Tons, Commodity Value'!$L$23</definedName>
    <definedName name="CanCartTons">[12]CanCartTonsAllocate!$E$3</definedName>
    <definedName name="CheckTotals" localSheetId="4">#REF!</definedName>
    <definedName name="CheckTotals" localSheetId="3">#REF!</definedName>
    <definedName name="CheckTotals" localSheetId="2">#REF!</definedName>
    <definedName name="CheckTotals">#REF!</definedName>
    <definedName name="CoCanTons">[13]Cust_Count1!$M$28</definedName>
    <definedName name="CoComYd">'[13]Gross Yardage Worksheet'!$L$16</definedName>
    <definedName name="CoCustCnt" localSheetId="4">#REF!</definedName>
    <definedName name="CoCustCnt" localSheetId="3">#REF!</definedName>
    <definedName name="CoCustCnt" localSheetId="2">#REF!</definedName>
    <definedName name="CoCustCnt">#REF!</definedName>
    <definedName name="colgroup">[1]Orientation!$G$6</definedName>
    <definedName name="colsegment">[1]Orientation!$F$6</definedName>
    <definedName name="CommlStaffPriceOut" localSheetId="4">'[14]Price Out-Reg EASTSIDE-Resi'!#REF!</definedName>
    <definedName name="CommlStaffPriceOut" localSheetId="3">'[14]Price Out-Reg EASTSIDE-Resi'!#REF!</definedName>
    <definedName name="CommlStaffPriceOut" localSheetId="2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 localSheetId="4">#REF!</definedName>
    <definedName name="COST_OF_SERVICE_STUDY" localSheetId="3">#REF!</definedName>
    <definedName name="COST_OF_SERVICE_STUDY" localSheetId="2">#REF!</definedName>
    <definedName name="COST_OF_SERVICE_STUDY">#REF!</definedName>
    <definedName name="CoXtraYds" localSheetId="4">#REF!</definedName>
    <definedName name="CoXtraYds" localSheetId="3">#REF!</definedName>
    <definedName name="CoXtraYds">#REF!</definedName>
    <definedName name="CR" localSheetId="4">#REF!</definedName>
    <definedName name="CR" localSheetId="3">#REF!</definedName>
    <definedName name="CR">#REF!</definedName>
    <definedName name="CRCTable" localSheetId="3">#REF!</definedName>
    <definedName name="CRCTable" localSheetId="2">#REF!</definedName>
    <definedName name="CRCTable">#REF!</definedName>
    <definedName name="CRCTableOLD" localSheetId="3">#REF!</definedName>
    <definedName name="CRCTableOLD" localSheetId="2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 localSheetId="4">#REF!</definedName>
    <definedName name="CtyCustCnt" localSheetId="3">#REF!</definedName>
    <definedName name="CtyCustCnt" localSheetId="2">#REF!</definedName>
    <definedName name="CtyCustCnt">#REF!</definedName>
    <definedName name="CtyMultiYd">'[13]Gross Yardage Worksheet'!$L$64</definedName>
    <definedName name="CtyXtraYds" localSheetId="4">#REF!</definedName>
    <definedName name="CtyXtraYds" localSheetId="3">#REF!</definedName>
    <definedName name="CtyXtraYds" localSheetId="2">#REF!</definedName>
    <definedName name="CtyXtraYds">#REF!</definedName>
    <definedName name="CurrentMonth" localSheetId="2">'[16]JE Query - MSW Reclass'!$J$8</definedName>
    <definedName name="CurrentMonth">'[17]38000 Other Rev'!$H$8</definedName>
    <definedName name="Cutomers" localSheetId="4">#REF!</definedName>
    <definedName name="Cutomers" localSheetId="3">#REF!</definedName>
    <definedName name="Cutomers" localSheetId="2">#REF!</definedName>
    <definedName name="Cutomers">#REF!</definedName>
    <definedName name="_xlnm.Database" localSheetId="3">#REF!</definedName>
    <definedName name="_xlnm.Database" localSheetId="2">#REF!</definedName>
    <definedName name="_xlnm.Database">#REF!</definedName>
    <definedName name="Database1" localSheetId="3">#REF!</definedName>
    <definedName name="Database1" localSheetId="2">#REF!</definedName>
    <definedName name="Database1">#REF!</definedName>
    <definedName name="DateFrom" localSheetId="4">'[17]38000 Other Rev'!$G$12</definedName>
    <definedName name="DateFrom" localSheetId="3">'[17]38000 Other Rev'!$G$12</definedName>
    <definedName name="DateFrom" localSheetId="2">'[16]JE Query - MSW Reclass'!$I$12</definedName>
    <definedName name="DateFrom">'COVID EXPENSES'!$I$12</definedName>
    <definedName name="DateTo" localSheetId="4">'[17]38000 Other Rev'!$G$13</definedName>
    <definedName name="DateTo" localSheetId="3">'[17]38000 Other Rev'!$G$13</definedName>
    <definedName name="DateTo" localSheetId="2">'[16]JE Query - MSW Reclass'!$I$13</definedName>
    <definedName name="DateTo">'COVID EXPENSES'!$I$13</definedName>
    <definedName name="DBxStaffPriceOut" localSheetId="4">'[14]Price Out-Reg EASTSIDE-Resi'!#REF!</definedName>
    <definedName name="DBxStaffPriceOut" localSheetId="3">'[14]Price Out-Reg EASTSIDE-Resi'!#REF!</definedName>
    <definedName name="DBxStaffPriceOut" localSheetId="2">'[14]Price Out-Reg EASTSIDE-Resi'!#REF!</definedName>
    <definedName name="DBxStaffPriceOut">'[14]Price Out-Reg EASTSIDE-Resi'!#REF!</definedName>
    <definedName name="debtP" localSheetId="4">#REF!</definedName>
    <definedName name="debtP" localSheetId="3">#REF!</definedName>
    <definedName name="debtP" localSheetId="2">#REF!</definedName>
    <definedName name="debtP">#REF!</definedName>
    <definedName name="DEPT" localSheetId="4">[6]Hidden!#REF!</definedName>
    <definedName name="DEPT" localSheetId="3">[2]Hidden!#REF!</definedName>
    <definedName name="DEPT" localSheetId="2">[7]Hidden!#REF!</definedName>
    <definedName name="DEPT">[6]Hidden!#REF!</definedName>
    <definedName name="DetailBudYear" localSheetId="4">#REF!</definedName>
    <definedName name="DetailBudYear" localSheetId="3">#REF!</definedName>
    <definedName name="DetailBudYear" localSheetId="2">#REF!</definedName>
    <definedName name="DetailBudYear">#REF!</definedName>
    <definedName name="DetailDistrict" localSheetId="4">#REF!</definedName>
    <definedName name="DetailDistrict" localSheetId="3">#REF!</definedName>
    <definedName name="DetailDistrict">#REF!</definedName>
    <definedName name="Dist" localSheetId="3">[18]Data!$E$3</definedName>
    <definedName name="Dist" localSheetId="2">[18]Data!$E$3</definedName>
    <definedName name="Dist">[19]Data!$E$3</definedName>
    <definedName name="District" localSheetId="4">'[20]Yakima BS'!#REF!</definedName>
    <definedName name="District" localSheetId="3">'[21]Vashon BS'!#REF!</definedName>
    <definedName name="District" localSheetId="2">'[21]Vashon BS'!#REF!</definedName>
    <definedName name="District">'[20]Yakima BS'!#REF!</definedName>
    <definedName name="DistrictNum" localSheetId="4">#REF!</definedName>
    <definedName name="DistrictNum" localSheetId="3">#REF!</definedName>
    <definedName name="DistrictNum" localSheetId="2">#REF!</definedName>
    <definedName name="DistrictNum">#REF!</definedName>
    <definedName name="Districts">'COVID EXPENSES'!$M$12</definedName>
    <definedName name="dOG" localSheetId="4">#REF!</definedName>
    <definedName name="dOG" localSheetId="3">#REF!</definedName>
    <definedName name="dOG" localSheetId="2">#REF!</definedName>
    <definedName name="dOG">#REF!</definedName>
    <definedName name="drlFilter">[1]Settings!$D$27</definedName>
    <definedName name="End" localSheetId="4">#REF!</definedName>
    <definedName name="End" localSheetId="3">#REF!</definedName>
    <definedName name="End" localSheetId="2">#REF!</definedName>
    <definedName name="End">#REF!</definedName>
    <definedName name="EntrieShownLimit" localSheetId="4">'[17]38000 Other Rev'!$D$6</definedName>
    <definedName name="EntrieShownLimit" localSheetId="3">'[17]38000 Other Rev'!$D$6</definedName>
    <definedName name="EntrieShownLimit" localSheetId="2">'[16]JE Query - MSW Reclass'!$D$6</definedName>
    <definedName name="EntrieShownLimit">'COVID EXPENSES'!$D$6</definedName>
    <definedName name="ExcludeIC" localSheetId="4">'[20]Yakima BS'!#REF!</definedName>
    <definedName name="ExcludeIC" localSheetId="3">'[22]2009 BS'!#REF!</definedName>
    <definedName name="ExcludeIC" localSheetId="2">'[22]2009 BS'!#REF!</definedName>
    <definedName name="ExcludeIC">'[20]Yakima BS'!#REF!</definedName>
    <definedName name="ExpensesPF1" localSheetId="4">#REF!</definedName>
    <definedName name="ExpensesPF1" localSheetId="3">#REF!</definedName>
    <definedName name="ExpensesPF1" localSheetId="2">#REF!</definedName>
    <definedName name="ExpensesPF1">#REF!</definedName>
    <definedName name="EXT" localSheetId="4">#REF!</definedName>
    <definedName name="EXT" localSheetId="3">#REF!</definedName>
    <definedName name="EXT">#REF!</definedName>
    <definedName name="FBTable" localSheetId="4">#REF!</definedName>
    <definedName name="FBTable" localSheetId="3">#REF!</definedName>
    <definedName name="FBTable" localSheetId="2">#REF!</definedName>
    <definedName name="FBTable">#REF!</definedName>
    <definedName name="FBTableOld" localSheetId="4">#REF!</definedName>
    <definedName name="FBTableOld" localSheetId="3">#REF!</definedName>
    <definedName name="FBTableOld" localSheetId="2">#REF!</definedName>
    <definedName name="FBTableOld">#REF!</definedName>
    <definedName name="filter">[1]Settings!$B$14:$H$25</definedName>
    <definedName name="FromMonth" localSheetId="4">#REF!</definedName>
    <definedName name="FromMonth" localSheetId="3">#REF!</definedName>
    <definedName name="FromMonth" localSheetId="2">#REF!</definedName>
    <definedName name="FromMonth">#REF!</definedName>
    <definedName name="FundsApprPend" localSheetId="4">[19]Data!#REF!</definedName>
    <definedName name="FundsApprPend" localSheetId="3">[18]Data!#REF!</definedName>
    <definedName name="FundsApprPend" localSheetId="2">[18]Data!#REF!</definedName>
    <definedName name="FundsApprPend">[19]Data!#REF!</definedName>
    <definedName name="FundsBudUnbud" localSheetId="3">[18]Data!#REF!</definedName>
    <definedName name="FundsBudUnbud" localSheetId="2">[18]Data!#REF!</definedName>
    <definedName name="FundsBudUnbud">[19]Data!#REF!</definedName>
    <definedName name="GLMappingStart" localSheetId="4">#REF!</definedName>
    <definedName name="GLMappingStart" localSheetId="3">#REF!</definedName>
    <definedName name="GLMappingStart" localSheetId="2">#REF!</definedName>
    <definedName name="GLMappingStart">#REF!</definedName>
    <definedName name="GLMappingStart1" localSheetId="4">#REF!</definedName>
    <definedName name="GLMappingStart1" localSheetId="3">#REF!</definedName>
    <definedName name="GLMappingStart1">#REF!</definedName>
    <definedName name="GRETABLE">[23]Gresham!$E$12:$AI$261</definedName>
    <definedName name="Import_Range" localSheetId="4">[19]Data!#REF!</definedName>
    <definedName name="Import_Range" localSheetId="3">[18]Data!#REF!</definedName>
    <definedName name="Import_Range" localSheetId="2">[18]Data!#REF!</definedName>
    <definedName name="Import_Range">[19]Data!#REF!</definedName>
    <definedName name="IncomeStmnt" localSheetId="4">#REF!</definedName>
    <definedName name="IncomeStmnt" localSheetId="3">#REF!</definedName>
    <definedName name="IncomeStmnt" localSheetId="2">#REF!</definedName>
    <definedName name="IncomeStmnt">#REF!</definedName>
    <definedName name="INPUT" localSheetId="3">#REF!</definedName>
    <definedName name="INPUT" localSheetId="2">#REF!</definedName>
    <definedName name="INPUT">#REF!</definedName>
    <definedName name="INPUTc">#REF!</definedName>
    <definedName name="Insurance" localSheetId="3">#REF!</definedName>
    <definedName name="Insurance" localSheetId="2">#REF!</definedName>
    <definedName name="Insurance">#REF!</definedName>
    <definedName name="Interject_LastPulledValues_BalanceRange" localSheetId="3">#REF!</definedName>
    <definedName name="Interject_LastPulledValues_DescriptionRange" localSheetId="3">#REF!</definedName>
    <definedName name="Interject_LastPulledValues_LastChangeGUID" localSheetId="3">#REF!</definedName>
    <definedName name="Interject_LastPulledValues_PreviousLastChangeGUID" localSheetId="3">#REF!</definedName>
    <definedName name="Invoice_Start" localSheetId="3">[18]Invoice_Drill!#REF!</definedName>
    <definedName name="Invoice_Start" localSheetId="2">[18]Invoice_Drill!#REF!</definedName>
    <definedName name="Invoice_Start">[19]Invoice_Drill!#REF!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3">#REF!</definedName>
    <definedName name="JEDetail" localSheetId="2">#REF!</definedName>
    <definedName name="JEDetail">#REF!</definedName>
    <definedName name="JEDetail1">#REF!</definedName>
    <definedName name="JEType" localSheetId="3">#REF!</definedName>
    <definedName name="JEType" localSheetId="2">#REF!</definedName>
    <definedName name="JEType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4">#REF!</definedName>
    <definedName name="lblBillAreaStatus" localSheetId="3">#REF!</definedName>
    <definedName name="lblBillAreaStatus" localSheetId="2">#REF!</definedName>
    <definedName name="lblBillAreaStatus">#REF!</definedName>
    <definedName name="lblBillCycleStatus" localSheetId="3">#REF!</definedName>
    <definedName name="lblBillCycleStatus" localSheetId="2">#REF!</definedName>
    <definedName name="lblBillCycleStatus">#REF!</definedName>
    <definedName name="lblCategoryStatus" localSheetId="3">#REF!</definedName>
    <definedName name="lblCategoryStatus" localSheetId="2">#REF!</definedName>
    <definedName name="lblCategoryStatus">#REF!</definedName>
    <definedName name="lblCompanyStatus" localSheetId="3">#REF!</definedName>
    <definedName name="lblCompanyStatus" localSheetId="2">#REF!</definedName>
    <definedName name="lblCompanyStatus">#REF!</definedName>
    <definedName name="lblDatabaseStatus" localSheetId="3">#REF!</definedName>
    <definedName name="lblDatabaseStatus" localSheetId="2">#REF!</definedName>
    <definedName name="lblDatabaseStatus">#REF!</definedName>
    <definedName name="lblPullStatus" localSheetId="3">#REF!</definedName>
    <definedName name="lblPullStatus" localSheetId="2">#REF!</definedName>
    <definedName name="lblPullStatus">#REF!</definedName>
    <definedName name="lllllllllllllllllllll" localSheetId="3">#REF!</definedName>
    <definedName name="lllllllllllllllllllll" localSheetId="2">#REF!</definedName>
    <definedName name="lllllllllllllllllllll">#REF!</definedName>
    <definedName name="LOB">[24]DropDownRanges!$B$4:$B$37</definedName>
    <definedName name="LU_Line" localSheetId="4">#REF!</definedName>
    <definedName name="LU_Line" localSheetId="3">#REF!</definedName>
    <definedName name="LU_Line" localSheetId="2">#REF!</definedName>
    <definedName name="LU_Line">#REF!</definedName>
    <definedName name="MainDataEnd" localSheetId="4">#REF!</definedName>
    <definedName name="MainDataEnd" localSheetId="3">#REF!</definedName>
    <definedName name="MainDataEnd" localSheetId="2">#REF!</definedName>
    <definedName name="MainDataEnd">#REF!</definedName>
    <definedName name="MainDataStart" localSheetId="3">#REF!</definedName>
    <definedName name="MainDataStart" localSheetId="2">#REF!</definedName>
    <definedName name="MainDataStart">#REF!</definedName>
    <definedName name="MapKeyStart" localSheetId="3">#REF!</definedName>
    <definedName name="MapKeyStart" localSheetId="2">#REF!</definedName>
    <definedName name="MapKeyStart">#REF!</definedName>
    <definedName name="master_def" localSheetId="3">#REF!</definedName>
    <definedName name="master_def" localSheetId="2">#REF!</definedName>
    <definedName name="master_def">#REF!</definedName>
    <definedName name="MATRIX" localSheetId="3">#REF!</definedName>
    <definedName name="MATRIX">#REF!</definedName>
    <definedName name="MemoAttachment" localSheetId="3">#REF!</definedName>
    <definedName name="MemoAttachment" localSheetId="2">#REF!</definedName>
    <definedName name="MemoAttachment">#REF!</definedName>
    <definedName name="MetaSet">[1]Orientation!$C$22</definedName>
    <definedName name="MFStaffPriceOut" localSheetId="4">'[14]Price Out-Reg EASTSIDE-Resi'!#REF!</definedName>
    <definedName name="MFStaffPriceOut" localSheetId="3">'[14]Price Out-Reg EASTSIDE-Resi'!#REF!</definedName>
    <definedName name="MFStaffPriceOut" localSheetId="2">'[14]Price Out-Reg EASTSIDE-Resi'!#REF!</definedName>
    <definedName name="MFStaffPriceOut">'[14]Price Out-Reg EASTSIDE-Resi'!#REF!</definedName>
    <definedName name="MILTON" localSheetId="4">#REF!</definedName>
    <definedName name="MILTON" localSheetId="3">#REF!</definedName>
    <definedName name="MILTON" localSheetId="2">#REF!</definedName>
    <definedName name="MILTON">#REF!</definedName>
    <definedName name="Month" localSheetId="4">#REF!</definedName>
    <definedName name="Month" localSheetId="3">#REF!</definedName>
    <definedName name="Month">#REF!</definedName>
    <definedName name="MonthList" localSheetId="3">'[18]Lookup Tables'!$A$1:$A$13</definedName>
    <definedName name="MonthList" localSheetId="2">'[18]Lookup Tables'!$A$1:$A$13</definedName>
    <definedName name="MonthList">'[19]Lookup Tables'!$A$1:$A$13</definedName>
    <definedName name="NewLob">[24]DropDownRanges!$B$4:$B$37</definedName>
    <definedName name="NewOnlyOrg">#N/A</definedName>
    <definedName name="NewSource">[24]DropDownRanges!$D$4:$D$7</definedName>
    <definedName name="nn" localSheetId="4">#REF!</definedName>
    <definedName name="nn" localSheetId="3">#REF!</definedName>
    <definedName name="nn" localSheetId="2">#REF!</definedName>
    <definedName name="nn">#REF!</definedName>
    <definedName name="NOTES" localSheetId="3">#REF!</definedName>
    <definedName name="NOTES" localSheetId="2">#REF!</definedName>
    <definedName name="NOTES">#REF!</definedName>
    <definedName name="NR" localSheetId="3">#REF!</definedName>
    <definedName name="NR" localSheetId="2">#REF!</definedName>
    <definedName name="NR">#REF!</definedName>
    <definedName name="OfficerSalary">#N/A</definedName>
    <definedName name="OffsetAcctBil">[25]JEexport!$L$10</definedName>
    <definedName name="OffsetAcctPmt">[25]JEexport!$L$9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 localSheetId="4">#REF!</definedName>
    <definedName name="OthCustCnt" localSheetId="3">#REF!</definedName>
    <definedName name="OthCustCnt" localSheetId="2">#REF!</definedName>
    <definedName name="OthCustCnt">#REF!</definedName>
    <definedName name="OthMultiYd">'[13]Gross Yardage Worksheet'!$L$98</definedName>
    <definedName name="OthXtraYds" localSheetId="4">#REF!</definedName>
    <definedName name="OthXtraYds" localSheetId="3">#REF!</definedName>
    <definedName name="OthXtraYds" localSheetId="2">#REF!</definedName>
    <definedName name="OthXtraYds">#REF!</definedName>
    <definedName name="p" localSheetId="4">#REF!</definedName>
    <definedName name="p" localSheetId="3">#REF!</definedName>
    <definedName name="p" localSheetId="2">#REF!</definedName>
    <definedName name="p">#REF!</definedName>
    <definedName name="PAGE_1" localSheetId="3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3">#REF!</definedName>
    <definedName name="Page16" localSheetId="2">#REF!</definedName>
    <definedName name="Page16">#REF!</definedName>
    <definedName name="Page17" localSheetId="3">#REF!</definedName>
    <definedName name="Page17" localSheetId="2">#REF!</definedName>
    <definedName name="Page17">#REF!</definedName>
    <definedName name="Page18" localSheetId="4">#REF!</definedName>
    <definedName name="Page18" localSheetId="3">#REF!</definedName>
    <definedName name="Page18" localSheetId="2">#REF!</definedName>
    <definedName name="Page18">#REF!</definedName>
    <definedName name="Page20">#REF!</definedName>
    <definedName name="page7">#REF!</definedName>
    <definedName name="Page7a" localSheetId="3">#REF!</definedName>
    <definedName name="Page7a" localSheetId="2">#REF!</definedName>
    <definedName name="Page7a">#REF!</definedName>
    <definedName name="pBatchID" localSheetId="3">#REF!</definedName>
    <definedName name="pBatchID" localSheetId="2">#REF!</definedName>
    <definedName name="pBatchID">#REF!</definedName>
    <definedName name="pBillArea" localSheetId="3">#REF!</definedName>
    <definedName name="pBillArea" localSheetId="2">#REF!</definedName>
    <definedName name="pBillArea">#REF!</definedName>
    <definedName name="pBillCycle" localSheetId="3">#REF!</definedName>
    <definedName name="pBillCycle" localSheetId="2">#REF!</definedName>
    <definedName name="pBillCycle">#REF!</definedName>
    <definedName name="pCategory" localSheetId="3">#REF!</definedName>
    <definedName name="pCategory" localSheetId="2">#REF!</definedName>
    <definedName name="pCategory">#REF!</definedName>
    <definedName name="pCompany" localSheetId="3">#REF!</definedName>
    <definedName name="pCompany" localSheetId="2">#REF!</definedName>
    <definedName name="pCompany">#REF!</definedName>
    <definedName name="pCustomerNumber" localSheetId="3">#REF!</definedName>
    <definedName name="pCustomerNumber" localSheetId="2">#REF!</definedName>
    <definedName name="pCustomerNumber">#REF!</definedName>
    <definedName name="pDatabase" localSheetId="3">#REF!</definedName>
    <definedName name="pDatabase" localSheetId="2">#REF!</definedName>
    <definedName name="pDatabase">#REF!</definedName>
    <definedName name="pEndPostDate" localSheetId="3">#REF!</definedName>
    <definedName name="pEndPostDate" localSheetId="2">#REF!</definedName>
    <definedName name="pEndPostDate">#REF!</definedName>
    <definedName name="Period" localSheetId="3">#REF!</definedName>
    <definedName name="Period" localSheetId="2">#REF!</definedName>
    <definedName name="Period">#REF!</definedName>
    <definedName name="pMonth" localSheetId="3">#REF!</definedName>
    <definedName name="pMonth" localSheetId="2">#REF!</definedName>
    <definedName name="pMonth">#REF!</definedName>
    <definedName name="pOnlyShowLastTranx" localSheetId="3">#REF!</definedName>
    <definedName name="pOnlyShowLastTranx" localSheetId="2">#REF!</definedName>
    <definedName name="pOnlyShowLastTranx">#REF!</definedName>
    <definedName name="Posting">'COVID EXPENSES'!$P$15</definedName>
    <definedName name="primtbl">[1]Orientation!$C$23</definedName>
    <definedName name="_xlnm.Print_Area" localSheetId="4">'Allocators (C)'!$A$1:$H$137</definedName>
    <definedName name="_xlnm.Print_Area" localSheetId="1">'COVID EXPENSES'!$B$9:$Q$332,'COVID EXPENSES'!$B$334:$D$533,'COVID EXPENSES'!$D$535:$I$553</definedName>
    <definedName name="_xlnm.Print_Area" localSheetId="3">'Proposed Rates'!$A$1:$G$365</definedName>
    <definedName name="_xlnm.Print_Area" localSheetId="2">'Yakima Regulated Price Out'!$A$1:$AS$207</definedName>
    <definedName name="_xlnm.Print_Area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>#REF!</definedName>
    <definedName name="Print_Area_MIc">#REF!</definedName>
    <definedName name="Print_Area1" localSheetId="3">#REF!</definedName>
    <definedName name="Print_Area1" localSheetId="2">#REF!</definedName>
    <definedName name="Print_Area1">#REF!</definedName>
    <definedName name="Print_Area2" localSheetId="3">#REF!</definedName>
    <definedName name="Print_Area2" localSheetId="2">#REF!</definedName>
    <definedName name="Print_Area2">#REF!</definedName>
    <definedName name="Print_Area3" localSheetId="3">#REF!</definedName>
    <definedName name="Print_Area3" localSheetId="2">#REF!</definedName>
    <definedName name="Print_Area3">#REF!</definedName>
    <definedName name="Print_Area5" localSheetId="3">#REF!</definedName>
    <definedName name="Print_Area5" localSheetId="2">#REF!</definedName>
    <definedName name="Print_Area5">#REF!</definedName>
    <definedName name="_xlnm.Print_Titles" localSheetId="1">'COVID EXPENSES'!$B:$B,'COVID EXPENSES'!$9:$20</definedName>
    <definedName name="_xlnm.Print_Titles" localSheetId="3">'Proposed Rates'!$1:$12</definedName>
    <definedName name="_xlnm.Print_Titles" localSheetId="2">'Yakima Regulated Price Out'!$B:$B,'Yakima Regulated Price Out'!$4:$6</definedName>
    <definedName name="Print1" localSheetId="4">#REF!</definedName>
    <definedName name="Print1" localSheetId="3">#REF!</definedName>
    <definedName name="Print1" localSheetId="2">#REF!</definedName>
    <definedName name="Print1">#REF!</definedName>
    <definedName name="Print2" localSheetId="3">#REF!</definedName>
    <definedName name="Print2" localSheetId="2">#REF!</definedName>
    <definedName name="Print2">#REF!</definedName>
    <definedName name="Print5" localSheetId="3">#REF!</definedName>
    <definedName name="Print5" localSheetId="2">#REF!</definedName>
    <definedName name="Print5">#REF!</definedName>
    <definedName name="ProRev" localSheetId="3">'[8]Pacific Regulated - Price Out'!$M$49</definedName>
    <definedName name="ProRev" localSheetId="2">'[8]Pacific Regulated - Price Out'!$M$49</definedName>
    <definedName name="ProRev">'[9]Pacific Regulated - Price Out'!$M$49</definedName>
    <definedName name="ProRev_com" localSheetId="3">'[8]Pacific Regulated - Price Out'!$M$213</definedName>
    <definedName name="ProRev_com" localSheetId="2">'[8]Pacific Regulated - Price Out'!$M$213</definedName>
    <definedName name="ProRev_com">'[9]Pacific Regulated - Price Out'!$M$213</definedName>
    <definedName name="ProRev_mfr" localSheetId="3">'[8]Pacific Regulated - Price Out'!$M$221</definedName>
    <definedName name="ProRev_mfr" localSheetId="2">'[8]Pacific Regulated - Price Out'!$M$221</definedName>
    <definedName name="ProRev_mfr">'[9]Pacific Regulated - Price Out'!$M$221</definedName>
    <definedName name="ProRev_ro" localSheetId="3">'[8]Pacific Regulated - Price Out'!$M$281</definedName>
    <definedName name="ProRev_ro" localSheetId="2">'[8]Pacific Regulated - Price Out'!$M$281</definedName>
    <definedName name="ProRev_ro">'[9]Pacific Regulated - Price Out'!$M$281</definedName>
    <definedName name="ProRev_rr" localSheetId="3">'[8]Pacific Regulated - Price Out'!$M$58</definedName>
    <definedName name="ProRev_rr" localSheetId="2">'[8]Pacific Regulated - Price Out'!$M$58</definedName>
    <definedName name="ProRev_rr">'[9]Pacific Regulated - Price Out'!$M$58</definedName>
    <definedName name="ProRev_yw" localSheetId="3">'[8]Pacific Regulated - Price Out'!$M$69</definedName>
    <definedName name="ProRev_yw" localSheetId="2">'[8]Pacific Regulated - Price Out'!$M$69</definedName>
    <definedName name="ProRev_yw">'[9]Pacific Regulated - Price Out'!$M$69</definedName>
    <definedName name="pServer" localSheetId="4">#REF!</definedName>
    <definedName name="pServer" localSheetId="3">#REF!</definedName>
    <definedName name="pServer" localSheetId="2">#REF!</definedName>
    <definedName name="pServer">#REF!</definedName>
    <definedName name="pServiceCode" localSheetId="3">#REF!</definedName>
    <definedName name="pServiceCode" localSheetId="2">#REF!</definedName>
    <definedName name="pServiceCode">#REF!</definedName>
    <definedName name="pShowAllUnposted" localSheetId="3">#REF!</definedName>
    <definedName name="pShowAllUnposted" localSheetId="2">#REF!</definedName>
    <definedName name="pShowAllUnposted">#REF!</definedName>
    <definedName name="pShowCustomerDetail" localSheetId="3">#REF!</definedName>
    <definedName name="pShowCustomerDetail" localSheetId="2">#REF!</definedName>
    <definedName name="pShowCustomerDetail">#REF!</definedName>
    <definedName name="pSortOption" localSheetId="3">#REF!</definedName>
    <definedName name="pSortOption" localSheetId="2">#REF!</definedName>
    <definedName name="pSortOption">#REF!</definedName>
    <definedName name="pStartPostDate" localSheetId="3">#REF!</definedName>
    <definedName name="pStartPostDate" localSheetId="2">#REF!</definedName>
    <definedName name="pStartPostDate">#REF!</definedName>
    <definedName name="pTransType" localSheetId="3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3">'[26]Consolidated IS 2009 2010'!$AK$20</definedName>
    <definedName name="Reg_Cust_Billed_Percent" localSheetId="2">'[26]Consolidated IS 2009 2010'!$AK$20</definedName>
    <definedName name="Reg_Cust_Billed_Percent">'[27]Consolidated IS 2009 2010'!$AK$20</definedName>
    <definedName name="Reg_Cust_Percent" localSheetId="3">'[26]Consolidated IS 2009 2010'!$AC$20</definedName>
    <definedName name="Reg_Cust_Percent" localSheetId="2">'[26]Consolidated IS 2009 2010'!$AC$20</definedName>
    <definedName name="Reg_Cust_Percent">'[27]Consolidated IS 2009 2010'!$AC$20</definedName>
    <definedName name="Reg_Drive_Percent" localSheetId="3">'[26]Consolidated IS 2009 2010'!$AC$40</definedName>
    <definedName name="Reg_Drive_Percent" localSheetId="2">'[26]Consolidated IS 2009 2010'!$AC$40</definedName>
    <definedName name="Reg_Drive_Percent">'[27]Consolidated IS 2009 2010'!$AC$40</definedName>
    <definedName name="Reg_Haul_Rev_Percent" localSheetId="3">'[26]Consolidated IS 2009 2010'!$Z$18</definedName>
    <definedName name="Reg_Haul_Rev_Percent" localSheetId="2">'[26]Consolidated IS 2009 2010'!$Z$18</definedName>
    <definedName name="Reg_Haul_Rev_Percent">'[27]Consolidated IS 2009 2010'!$Z$18</definedName>
    <definedName name="Reg_Lab_Percent" localSheetId="3">'[26]Consolidated IS 2009 2010'!$AC$39</definedName>
    <definedName name="Reg_Lab_Percent" localSheetId="2">'[26]Consolidated IS 2009 2010'!$AC$39</definedName>
    <definedName name="Reg_Lab_Percent">'[27]Consolidated IS 2009 2010'!$AC$39</definedName>
    <definedName name="Reg_Steel_Cont_Percent" localSheetId="3">'[26]Consolidated IS 2009 2010'!$AE$120</definedName>
    <definedName name="Reg_Steel_Cont_Percent" localSheetId="2">'[26]Consolidated IS 2009 2010'!$AE$120</definedName>
    <definedName name="Reg_Steel_Cont_Percent">'[27]Consolidated IS 2009 2010'!$AE$120</definedName>
    <definedName name="RegulatedIS" localSheetId="3">'[26]2009 IS'!$A$12:$Q$655</definedName>
    <definedName name="RegulatedIS" localSheetId="2">'[26]2009 IS'!$A$12:$Q$655</definedName>
    <definedName name="RegulatedIS">'[27]2009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 localSheetId="2">[15]ControlPanel!$X$2:$X$8</definedName>
    <definedName name="ReportNames">[28]ControlPanel!$S$2:$S$16</definedName>
    <definedName name="ReportVersion">[1]Settings!$D$5</definedName>
    <definedName name="ReslStaffPriceOut" localSheetId="4">'[14]Price Out-Reg EASTSIDE-Resi'!#REF!</definedName>
    <definedName name="ReslStaffPriceOut" localSheetId="3">'[14]Price Out-Reg EASTSIDE-Resi'!#REF!</definedName>
    <definedName name="ReslStaffPriceOut" localSheetId="2">'[14]Price Out-Reg EASTSIDE-Resi'!#REF!</definedName>
    <definedName name="ReslStaffPriceOut">'[14]Price Out-Reg EASTSIDE-Resi'!#REF!</definedName>
    <definedName name="RetainedEarnings" localSheetId="4">#REF!</definedName>
    <definedName name="RetainedEarnings" localSheetId="3">#REF!</definedName>
    <definedName name="RetainedEarnings" localSheetId="2">#REF!</definedName>
    <definedName name="RetainedEarnings">#REF!</definedName>
    <definedName name="RevCust" localSheetId="4">[29]RevenuesCust!#REF!</definedName>
    <definedName name="RevCust" localSheetId="3">[30]RevenuesCust!#REF!</definedName>
    <definedName name="RevCust" localSheetId="2">[31]RevenuesCust!#REF!</definedName>
    <definedName name="RevCust">[29]RevenuesCust!#REF!</definedName>
    <definedName name="RevCustomer" localSheetId="4">#REF!</definedName>
    <definedName name="RevCustomer" localSheetId="3">#REF!</definedName>
    <definedName name="RevCustomer" localSheetId="2">#REF!</definedName>
    <definedName name="RevCustomer">#REF!</definedName>
    <definedName name="RevenuePF1" localSheetId="4">#REF!</definedName>
    <definedName name="RevenuePF1" localSheetId="3">#REF!</definedName>
    <definedName name="RevenuePF1">#REF!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 localSheetId="4">[32]Hidden!#REF!</definedName>
    <definedName name="seffasfasdfsd" localSheetId="3">[32]Hidden!#REF!</definedName>
    <definedName name="seffasfasdfsd" localSheetId="2">[32]Hidden!#REF!</definedName>
    <definedName name="seffasfasdfsd">[32]Hidden!#REF!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 localSheetId="4">#REF!</definedName>
    <definedName name="SIC_Table" localSheetId="3">#REF!</definedName>
    <definedName name="SIC_Table" localSheetId="2">#REF!</definedName>
    <definedName name="SIC_Table">#REF!</definedName>
    <definedName name="slope">'[33]LG Nonpublic 2018 V5.0'!$X$58</definedName>
    <definedName name="sortcol" localSheetId="4">#REF!</definedName>
    <definedName name="sortcol" localSheetId="3">#REF!</definedName>
    <definedName name="sortcol" localSheetId="2">#REF!</definedName>
    <definedName name="sortcol">#REF!</definedName>
    <definedName name="Source">[24]DropDownRanges!$D$4:$D$7</definedName>
    <definedName name="SPWS_WBID">"115966228744984"</definedName>
    <definedName name="sSRCDate" localSheetId="4">'[34]Feb''12 FAR Data'!#REF!</definedName>
    <definedName name="sSRCDate" localSheetId="3">'[35]Feb''12 FAR Data'!#REF!</definedName>
    <definedName name="sSRCDate" localSheetId="2">'[36]Feb''12 FAR Data'!#REF!</definedName>
    <definedName name="sSRCDate">'[34]Feb''12 FAR Data'!#REF!</definedName>
    <definedName name="SubSystem" localSheetId="4">#REF!</definedName>
    <definedName name="SubSystem" localSheetId="3">#REF!</definedName>
    <definedName name="SubSystem" localSheetId="2">#REF!</definedName>
    <definedName name="SubSystem">#REF!</definedName>
    <definedName name="SubSystems">'COVID EXPENSES'!$M$15</definedName>
    <definedName name="Supplemental_filter">[1]Settings!$C$31</definedName>
    <definedName name="SWDisposal">#N/A</definedName>
    <definedName name="System" localSheetId="3">[37]BS_Close!$V$8</definedName>
    <definedName name="System">[37]BS_Close!$V$8</definedName>
    <definedName name="Systems">'COVID EXPENSES'!$M$14</definedName>
    <definedName name="Table_SIC" localSheetId="4">#REF!</definedName>
    <definedName name="Table_SIC" localSheetId="3">#REF!</definedName>
    <definedName name="Table_SIC" localSheetId="2">#REF!</definedName>
    <definedName name="Table_SIC">#REF!</definedName>
    <definedName name="TemplateEnd" localSheetId="4">#REF!</definedName>
    <definedName name="TemplateEnd" localSheetId="3">#REF!</definedName>
    <definedName name="TemplateEnd" localSheetId="2">#REF!</definedName>
    <definedName name="TemplateEnd">#REF!</definedName>
    <definedName name="TemplateStart" localSheetId="3">#REF!</definedName>
    <definedName name="TemplateStart" localSheetId="2">#REF!</definedName>
    <definedName name="TemplateStart">#REF!</definedName>
    <definedName name="TheTable" localSheetId="4">#REF!</definedName>
    <definedName name="TheTable" localSheetId="3">#REF!</definedName>
    <definedName name="TheTable" localSheetId="2">#REF!</definedName>
    <definedName name="TheTable">#REF!</definedName>
    <definedName name="TheTableOLD" localSheetId="4">#REF!</definedName>
    <definedName name="TheTableOLD" localSheetId="3">#REF!</definedName>
    <definedName name="TheTableOLD" localSheetId="2">#REF!</definedName>
    <definedName name="TheTableOLD">#REF!</definedName>
    <definedName name="timeseries">[1]Orientation!$B$6:$C$13</definedName>
    <definedName name="ToMonth" localSheetId="4">#REF!</definedName>
    <definedName name="ToMonth" localSheetId="3">#REF!</definedName>
    <definedName name="ToMonth" localSheetId="2">#REF!</definedName>
    <definedName name="ToMonth">#REF!</definedName>
    <definedName name="Tons" localSheetId="4">#REF!</definedName>
    <definedName name="Tons" localSheetId="3">#REF!</definedName>
    <definedName name="Tons" localSheetId="2">#REF!</definedName>
    <definedName name="Tons">#REF!</definedName>
    <definedName name="Total_Comm" localSheetId="3">'[10]Tariff Rate Sheet'!$L$214</definedName>
    <definedName name="Total_Comm" localSheetId="2">'[10]Tariff Rate Sheet'!$L$214</definedName>
    <definedName name="Total_Comm">'[11]Tariff Rate Sheet'!$L$214</definedName>
    <definedName name="Total_DB" localSheetId="3">'[10]Tariff Rate Sheet'!$L$278</definedName>
    <definedName name="Total_DB" localSheetId="2">'[10]Tariff Rate Sheet'!$L$278</definedName>
    <definedName name="Total_DB">'[11]Tariff Rate Sheet'!$L$278</definedName>
    <definedName name="Total_Resi" localSheetId="3">'[10]Tariff Rate Sheet'!$L$107</definedName>
    <definedName name="Total_Resi" localSheetId="2">'[10]Tariff Rate Sheet'!$L$107</definedName>
    <definedName name="Total_Resi">'[11]Tariff Rate Sheet'!$L$107</definedName>
    <definedName name="TotalYards">'[13]Gross Yardage Worksheet'!$N$101</definedName>
    <definedName name="TOTCONT">'[23]Sorted Master'!$K$9</definedName>
    <definedName name="TOTCRECCONT">'[23]Sorted Master'!$Z$9</definedName>
    <definedName name="TOTCRECCUST" localSheetId="4">'[38]Sorted Master'!$Y$12</definedName>
    <definedName name="TOTCRECCUST" localSheetId="3">'[39]Master IS (C)'!#REF!</definedName>
    <definedName name="TOTCRECCUST" localSheetId="2">'[40]Master IS (C)'!#REF!</definedName>
    <definedName name="TOTCRECCUST">'[39]Master IS (C)'!#REF!</definedName>
    <definedName name="TOTCRECDH" localSheetId="4">'[38]Sorted Master'!$Y$6</definedName>
    <definedName name="TOTCRECDH" localSheetId="3">'[39]Master IS (C)'!#REF!</definedName>
    <definedName name="TOTCRECDH" localSheetId="2">'[40]Master IS (C)'!#REF!</definedName>
    <definedName name="TOTCRECDH">'[39]Master IS (C)'!#REF!</definedName>
    <definedName name="TOTCRECREV" localSheetId="4">'[38]Sorted Master'!$Y$8</definedName>
    <definedName name="TOTCRECREV" localSheetId="3">'[39]Master IS (C)'!#REF!</definedName>
    <definedName name="TOTCRECREV" localSheetId="2">'[40]Master IS (C)'!#REF!</definedName>
    <definedName name="TOTCRECREV">'[39]Master IS (C)'!#REF!</definedName>
    <definedName name="TOTCRECTDEP" localSheetId="4">'[38]Sorted Master'!$Y$11</definedName>
    <definedName name="TOTCRECTDEP" localSheetId="3">'[39]Master IS (C)'!#REF!</definedName>
    <definedName name="TOTCRECTDEP" localSheetId="2">'[40]Master IS (C)'!#REF!</definedName>
    <definedName name="TOTCRECTDEP">'[39]Master IS (C)'!#REF!</definedName>
    <definedName name="TOTCRECTH">'[23]Sorted Master'!$Z$8</definedName>
    <definedName name="TOTCRECTV" localSheetId="4">'[38]Sorted Master'!$Y$13</definedName>
    <definedName name="TOTCRECTV" localSheetId="3">'[39]Master IS (C)'!#REF!</definedName>
    <definedName name="TOTCRECTV" localSheetId="2">'[40]Master IS (C)'!#REF!</definedName>
    <definedName name="TOTCRECTV">'[39]Master IS (C)'!#REF!</definedName>
    <definedName name="TOTCUST" localSheetId="4">'[38]Sorted Master'!$J$12</definedName>
    <definedName name="TOTCUST" localSheetId="3">'[39]Master IS (C)'!#REF!</definedName>
    <definedName name="TOTCUST" localSheetId="2">'[40]Master IS (C)'!#REF!</definedName>
    <definedName name="TOTCUST">'[39]Master IS (C)'!#REF!</definedName>
    <definedName name="TOTDBCONT" localSheetId="4">'[38]Sorted Master'!$AC$7</definedName>
    <definedName name="TOTDBCONT" localSheetId="3">'[39]Master IS (C)'!#REF!</definedName>
    <definedName name="TOTDBCONT" localSheetId="2">'[40]Master IS (C)'!#REF!</definedName>
    <definedName name="TOTDBCONT">'[39]Master IS (C)'!#REF!</definedName>
    <definedName name="TOTDBCUST" localSheetId="4">'[38]Sorted Master'!$AC$12</definedName>
    <definedName name="TOTDBCUST" localSheetId="3">'[39]Master IS (C)'!#REF!</definedName>
    <definedName name="TOTDBCUST" localSheetId="2">'[40]Master IS (C)'!#REF!</definedName>
    <definedName name="TOTDBCUST">'[39]Master IS (C)'!#REF!</definedName>
    <definedName name="TOTDBDH" localSheetId="4">'[38]Sorted Master'!$AC$6</definedName>
    <definedName name="TOTDBDH" localSheetId="3">'[39]Master IS (C)'!#REF!</definedName>
    <definedName name="TOTDBDH" localSheetId="2">'[40]Master IS (C)'!#REF!</definedName>
    <definedName name="TOTDBDH">'[39]Master IS (C)'!#REF!</definedName>
    <definedName name="TOTDBREV" localSheetId="4">'[38]Sorted Master'!$AC$8</definedName>
    <definedName name="TOTDBREV" localSheetId="3">'[39]Master IS (C)'!#REF!</definedName>
    <definedName name="TOTDBREV" localSheetId="2">'[40]Master IS (C)'!#REF!</definedName>
    <definedName name="TOTDBREV">'[39]Master IS (C)'!#REF!</definedName>
    <definedName name="TOTDBTDEP" localSheetId="4">'[38]Sorted Master'!$AC$11</definedName>
    <definedName name="TOTDBTDEP" localSheetId="3">'[39]Master IS (C)'!#REF!</definedName>
    <definedName name="TOTDBTDEP" localSheetId="2">'[40]Master IS (C)'!#REF!</definedName>
    <definedName name="TOTDBTDEP">'[39]Master IS (C)'!#REF!</definedName>
    <definedName name="TOTDBTH" localSheetId="4">'[38]Sorted Master'!#REF!</definedName>
    <definedName name="TOTDBTH" localSheetId="2">'[40]Master IS (C)'!#REF!</definedName>
    <definedName name="TOTDBTH">'[39]Master IS (C)'!#REF!</definedName>
    <definedName name="TOTDBTV" localSheetId="4">'[38]Sorted Master'!$AC$13</definedName>
    <definedName name="TOTDBTV" localSheetId="3">'[39]Master IS (C)'!#REF!</definedName>
    <definedName name="TOTDBTV" localSheetId="2">'[40]Master IS (C)'!#REF!</definedName>
    <definedName name="TOTDBTV">'[39]Master IS (C)'!#REF!</definedName>
    <definedName name="TOTDEBCONT" localSheetId="4">'[38]Sorted Master'!#REF!</definedName>
    <definedName name="TOTDEBCONT" localSheetId="2">'[40]Master IS (C)'!#REF!</definedName>
    <definedName name="TOTDEBCONT">'[39]Master IS (C)'!#REF!</definedName>
    <definedName name="TOTDEBCUST" localSheetId="4">'[38]Sorted Master'!#REF!</definedName>
    <definedName name="TOTDEBCUST" localSheetId="2">'[40]Master IS (C)'!#REF!</definedName>
    <definedName name="TOTDEBCUST">'[39]Master IS (C)'!#REF!</definedName>
    <definedName name="TOTDEBDH" localSheetId="4">'[38]Sorted Master'!#REF!</definedName>
    <definedName name="TOTDEBDH" localSheetId="2">'[40]Master IS (C)'!#REF!</definedName>
    <definedName name="TOTDEBDH">'[39]Master IS (C)'!#REF!</definedName>
    <definedName name="TOTDEBREV" localSheetId="4">'[38]Sorted Master'!#REF!</definedName>
    <definedName name="TOTDEBREV" localSheetId="2">'[40]Master IS (C)'!#REF!</definedName>
    <definedName name="TOTDEBREV">'[39]Master IS (C)'!#REF!</definedName>
    <definedName name="TOTDEBTH">'[23]Sorted Master'!$AD$8</definedName>
    <definedName name="TOTDH" localSheetId="4">'[38]Sorted Master'!$J$6</definedName>
    <definedName name="TOTDH" localSheetId="3">'[39]Master IS (C)'!#REF!</definedName>
    <definedName name="TOTDH" localSheetId="2">'[40]Master IS (C)'!#REF!</definedName>
    <definedName name="TOTDH">'[39]Master IS (C)'!#REF!</definedName>
    <definedName name="TOTFELCONT" localSheetId="4">'[38]Sorted Master'!$Q$7</definedName>
    <definedName name="TOTFELCONT" localSheetId="3">'[39]Master IS (C)'!#REF!</definedName>
    <definedName name="TOTFELCONT" localSheetId="2">'[40]Master IS (C)'!#REF!</definedName>
    <definedName name="TOTFELCONT">'[39]Master IS (C)'!#REF!</definedName>
    <definedName name="TOTFELCUST" localSheetId="4">'[38]Sorted Master'!$Q$12</definedName>
    <definedName name="TOTFELCUST" localSheetId="3">'[39]Master IS (C)'!#REF!</definedName>
    <definedName name="TOTFELCUST" localSheetId="2">'[40]Master IS (C)'!#REF!</definedName>
    <definedName name="TOTFELCUST">'[39]Master IS (C)'!#REF!</definedName>
    <definedName name="TOTFELDH" localSheetId="4">'[38]Sorted Master'!$Q$6</definedName>
    <definedName name="TOTFELDH" localSheetId="3">'[39]Master IS (C)'!#REF!</definedName>
    <definedName name="TOTFELDH" localSheetId="2">'[40]Master IS (C)'!#REF!</definedName>
    <definedName name="TOTFELDH">'[39]Master IS (C)'!#REF!</definedName>
    <definedName name="TOTFELREV" localSheetId="4">'[38]Sorted Master'!$Q$8</definedName>
    <definedName name="TOTFELREV" localSheetId="3">'[39]Master IS (C)'!#REF!</definedName>
    <definedName name="TOTFELREV" localSheetId="2">'[40]Master IS (C)'!#REF!</definedName>
    <definedName name="TOTFELREV">'[39]Master IS (C)'!#REF!</definedName>
    <definedName name="TOTFELTDEP" localSheetId="4">'[38]Sorted Master'!$Q$11</definedName>
    <definedName name="TOTFELTDEP" localSheetId="3">'[39]Master IS (C)'!#REF!</definedName>
    <definedName name="TOTFELTDEP" localSheetId="2">'[40]Master IS (C)'!#REF!</definedName>
    <definedName name="TOTFELTDEP">'[39]Master IS (C)'!#REF!</definedName>
    <definedName name="TOTFELTH" localSheetId="4">'[38]Sorted Master'!#REF!</definedName>
    <definedName name="TOTFELTH" localSheetId="2">'[40]Master IS (C)'!#REF!</definedName>
    <definedName name="TOTFELTH">'[39]Master IS (C)'!#REF!</definedName>
    <definedName name="TOTFELTV" localSheetId="4">'[38]Sorted Master'!$Q$13</definedName>
    <definedName name="TOTFELTV" localSheetId="3">'[39]Master IS (C)'!#REF!</definedName>
    <definedName name="TOTFELTV" localSheetId="2">'[40]Master IS (C)'!#REF!</definedName>
    <definedName name="TOTFELTV">'[39]Master IS (C)'!#REF!</definedName>
    <definedName name="TOTRESCONT" localSheetId="4">'[38]Sorted Master'!$M$7</definedName>
    <definedName name="TOTRESCONT" localSheetId="3">'[39]Master IS (C)'!#REF!</definedName>
    <definedName name="TOTRESCONT" localSheetId="2">'[40]Master IS (C)'!#REF!</definedName>
    <definedName name="TOTRESCONT">'[39]Master IS (C)'!#REF!</definedName>
    <definedName name="TOTRESCUST" localSheetId="4">'[38]Sorted Master'!$M$12</definedName>
    <definedName name="TOTRESCUST" localSheetId="3">'[39]Master IS (C)'!#REF!</definedName>
    <definedName name="TOTRESCUST" localSheetId="2">'[40]Master IS (C)'!#REF!</definedName>
    <definedName name="TOTRESCUST">'[39]Master IS (C)'!#REF!</definedName>
    <definedName name="TOTRESDH" localSheetId="4">'[38]Sorted Master'!$M$6</definedName>
    <definedName name="TOTRESDH" localSheetId="3">'[39]Master IS (C)'!#REF!</definedName>
    <definedName name="TOTRESDH" localSheetId="2">'[40]Master IS (C)'!#REF!</definedName>
    <definedName name="TOTRESDH">'[39]Master IS (C)'!#REF!</definedName>
    <definedName name="TOTRESRCONT" localSheetId="4">'[38]Sorted Master'!$U$7</definedName>
    <definedName name="TOTRESRCONT" localSheetId="3">'[39]Master IS (C)'!#REF!</definedName>
    <definedName name="TOTRESRCONT" localSheetId="2">'[40]Master IS (C)'!#REF!</definedName>
    <definedName name="TOTRESRCONT">'[39]Master IS (C)'!#REF!</definedName>
    <definedName name="TOTRESRCUST" localSheetId="4">'[38]Sorted Master'!$U$12</definedName>
    <definedName name="TOTRESRCUST" localSheetId="3">'[39]Master IS (C)'!#REF!</definedName>
    <definedName name="TOTRESRCUST" localSheetId="2">'[40]Master IS (C)'!#REF!</definedName>
    <definedName name="TOTRESRCUST">'[39]Master IS (C)'!#REF!</definedName>
    <definedName name="TOTRESRDH" localSheetId="4">'[38]Sorted Master'!$U$6</definedName>
    <definedName name="TOTRESRDH" localSheetId="3">'[39]Master IS (C)'!#REF!</definedName>
    <definedName name="TOTRESRDH" localSheetId="2">'[40]Master IS (C)'!#REF!</definedName>
    <definedName name="TOTRESRDH">'[39]Master IS (C)'!#REF!</definedName>
    <definedName name="TOTRESREV" localSheetId="4">'[38]Sorted Master'!$M$8</definedName>
    <definedName name="TOTRESREV" localSheetId="3">'[39]Master IS (C)'!#REF!</definedName>
    <definedName name="TOTRESREV" localSheetId="2">'[40]Master IS (C)'!#REF!</definedName>
    <definedName name="TOTRESREV">'[39]Master IS (C)'!#REF!</definedName>
    <definedName name="TOTRESRREV" localSheetId="4">'[38]Sorted Master'!$U$8</definedName>
    <definedName name="TOTRESRREV" localSheetId="3">'[39]Master IS (C)'!#REF!</definedName>
    <definedName name="TOTRESRREV" localSheetId="2">'[40]Master IS (C)'!#REF!</definedName>
    <definedName name="TOTRESRREV">'[39]Master IS (C)'!#REF!</definedName>
    <definedName name="TOTRESRTDEP" localSheetId="4">'[38]Sorted Master'!$U$11</definedName>
    <definedName name="TOTRESRTDEP" localSheetId="3">'[39]Master IS (C)'!#REF!</definedName>
    <definedName name="TOTRESRTDEP" localSheetId="2">'[40]Master IS (C)'!#REF!</definedName>
    <definedName name="TOTRESRTDEP">'[39]Master IS (C)'!#REF!</definedName>
    <definedName name="TOTRESRTH" localSheetId="4">'[38]Sorted Master'!#REF!</definedName>
    <definedName name="TOTRESRTH" localSheetId="2">'[40]Master IS (C)'!#REF!</definedName>
    <definedName name="TOTRESRTH">'[39]Master IS (C)'!#REF!</definedName>
    <definedName name="TOTRESRTV" localSheetId="4">'[38]Sorted Master'!$U$13</definedName>
    <definedName name="TOTRESRTV" localSheetId="3">'[39]Master IS (C)'!#REF!</definedName>
    <definedName name="TOTRESRTV" localSheetId="2">'[40]Master IS (C)'!#REF!</definedName>
    <definedName name="TOTRESRTV">'[39]Master IS (C)'!#REF!</definedName>
    <definedName name="TOTRESTDEP" localSheetId="4">'[38]Sorted Master'!$M$11</definedName>
    <definedName name="TOTRESTDEP" localSheetId="3">'[39]Master IS (C)'!#REF!</definedName>
    <definedName name="TOTRESTDEP" localSheetId="2">'[40]Master IS (C)'!#REF!</definedName>
    <definedName name="TOTRESTDEP">'[39]Master IS (C)'!#REF!</definedName>
    <definedName name="TOTRESTH" localSheetId="4">'[38]Sorted Master'!#REF!</definedName>
    <definedName name="TOTRESTH" localSheetId="2">'[40]Master IS (C)'!#REF!</definedName>
    <definedName name="TOTRESTH">'[39]Master IS (C)'!#REF!</definedName>
    <definedName name="TOTRESTV" localSheetId="4">'[38]Sorted Master'!$M$13</definedName>
    <definedName name="TOTRESTV" localSheetId="3">'[39]Master IS (C)'!#REF!</definedName>
    <definedName name="TOTRESTV" localSheetId="2">'[40]Master IS (C)'!#REF!</definedName>
    <definedName name="TOTRESTV">'[39]Master IS (C)'!#REF!</definedName>
    <definedName name="TOTREV" localSheetId="4">'[38]Sorted Master'!$J$8</definedName>
    <definedName name="TOTREV" localSheetId="3">'[39]Master IS (C)'!#REF!</definedName>
    <definedName name="TOTREV" localSheetId="2">'[40]Master IS (C)'!#REF!</definedName>
    <definedName name="TOTREV">'[39]Master IS (C)'!#REF!</definedName>
    <definedName name="TOTTDEP" localSheetId="4">'[38]Sorted Master'!$J$11</definedName>
    <definedName name="TOTTDEP" localSheetId="3">'[39]Master IS (C)'!#REF!</definedName>
    <definedName name="TOTTDEP" localSheetId="2">'[40]Master IS (C)'!#REF!</definedName>
    <definedName name="TOTTDEP">'[39]Master IS (C)'!#REF!</definedName>
    <definedName name="TOTTH" localSheetId="4">'[38]Sorted Master'!#REF!</definedName>
    <definedName name="TOTTH" localSheetId="2">'[40]Master IS (C)'!#REF!</definedName>
    <definedName name="TOTTH">'[39]Master IS (C)'!#REF!</definedName>
    <definedName name="TOTTV" localSheetId="4">'[38]Sorted Master'!$J$13</definedName>
    <definedName name="TOTTV" localSheetId="3">'[39]Master IS (C)'!#REF!</definedName>
    <definedName name="TOTTV" localSheetId="2">'[40]Master IS (C)'!#REF!</definedName>
    <definedName name="TOTTV">'[39]Master IS (C)'!#REF!</definedName>
    <definedName name="Transactions" localSheetId="4">#REF!</definedName>
    <definedName name="Transactions" localSheetId="3">#REF!</definedName>
    <definedName name="Transactions" localSheetId="2">#REF!</definedName>
    <definedName name="Transactions">#REF!</definedName>
    <definedName name="UnformattedIS" localSheetId="4">#REF!</definedName>
    <definedName name="UnformattedIS" localSheetId="3">#REF!</definedName>
    <definedName name="UnformattedIS">#REF!</definedName>
    <definedName name="UnregulatedIS" localSheetId="3">'[26]2010 IS'!$A$12:$Q$654</definedName>
    <definedName name="UnregulatedIS" localSheetId="2">'[26]2010 IS'!$A$12:$Q$654</definedName>
    <definedName name="UnregulatedIS">'[27]2010 IS'!$A$12:$Q$654</definedName>
    <definedName name="ValidFormats">[3]Delivery!$AA$4:$AA$10</definedName>
    <definedName name="VendorCode">'COVID EXPENSES'!$P$12</definedName>
    <definedName name="Version" localSheetId="4">[19]Data!#REF!</definedName>
    <definedName name="Version" localSheetId="3">[18]Data!#REF!</definedName>
    <definedName name="Version" localSheetId="2">[18]Data!#REF!</definedName>
    <definedName name="Version">[19]Data!#REF!</definedName>
    <definedName name="WksInYr" localSheetId="4">#REF!</definedName>
    <definedName name="WksInYr" localSheetId="3">#REF!</definedName>
    <definedName name="WksInYr" localSheetId="2">#REF!</definedName>
    <definedName name="WksInYr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3">#REF!</definedName>
    <definedName name="WTable" localSheetId="2">#REF!</definedName>
    <definedName name="WTable">#REF!</definedName>
    <definedName name="WTableOld" localSheetId="4">#REF!</definedName>
    <definedName name="WTableOld" localSheetId="3">#REF!</definedName>
    <definedName name="WTableOld" localSheetId="2">#REF!</definedName>
    <definedName name="WTableOld">#REF!</definedName>
    <definedName name="ww" localSheetId="3">#REF!</definedName>
    <definedName name="ww" localSheetId="2">#REF!</definedName>
    <definedName name="ww">#REF!</definedName>
    <definedName name="xperiod">[1]Orientation!$G$15</definedName>
    <definedName name="xtabin" localSheetId="4">[6]Hidden!#REF!</definedName>
    <definedName name="xtabin" localSheetId="3">[2]Hidden!#REF!</definedName>
    <definedName name="xtabin" localSheetId="2">[7]Hidden!#REF!</definedName>
    <definedName name="xtabin">[6]Hidden!#REF!</definedName>
    <definedName name="xx" localSheetId="4">#REF!</definedName>
    <definedName name="xx" localSheetId="3">#REF!</definedName>
    <definedName name="xx" localSheetId="2">#REF!</definedName>
    <definedName name="xx">#REF!</definedName>
    <definedName name="xxx" localSheetId="3">#REF!</definedName>
    <definedName name="xxx" localSheetId="2">#REF!</definedName>
    <definedName name="xxx">#REF!</definedName>
    <definedName name="xxxx" localSheetId="3">#REF!</definedName>
    <definedName name="xxxx" localSheetId="2">#REF!</definedName>
    <definedName name="xxxx">#REF!</definedName>
    <definedName name="y_inter1">'[33]LG Nonpublic 2018 V5.0'!$W$55</definedName>
    <definedName name="y_inter2">'[33]LG Nonpublic 2018 V5.0'!$W$56</definedName>
    <definedName name="y_inter3">'[33]LG Nonpublic 2018 V5.0'!$Y$55</definedName>
    <definedName name="y_inter4">'[33]LG Nonpublic 2018 V5.0'!$Y$56</definedName>
    <definedName name="Year">'[41]Aug Av. Fuel Price'!$E$15</definedName>
    <definedName name="Year_of_Review">'[12]Title Inputs'!$C$3</definedName>
    <definedName name="YearMonth" localSheetId="4">'[20]Yakima BS'!#REF!</definedName>
    <definedName name="YearMonth" localSheetId="3">'[21]Vashon BS'!#REF!</definedName>
    <definedName name="YearMonth" localSheetId="2">'[21]Vashon BS'!#REF!</definedName>
    <definedName name="YearMonth">'[20]Yakima BS'!#REF!</definedName>
    <definedName name="YWMedWasteDisp">#N/A</definedName>
    <definedName name="yy" localSheetId="4">#REF!</definedName>
    <definedName name="yy" localSheetId="3">#REF!</definedName>
    <definedName name="yy" localSheetId="2">#REF!</definedName>
    <definedName name="yy">#REF!</definedName>
  </definedNames>
  <calcPr calcId="162913" concurrentManualCount="4"/>
  <pivotCaches>
    <pivotCache cacheId="5" r:id="rId49"/>
  </pivotCaches>
</workbook>
</file>

<file path=xl/calcChain.xml><?xml version="1.0" encoding="utf-8"?>
<calcChain xmlns="http://schemas.openxmlformats.org/spreadsheetml/2006/main">
  <c r="H539" i="1" l="1"/>
  <c r="AY48" i="8"/>
  <c r="AY42" i="8"/>
  <c r="H553" i="1" l="1"/>
  <c r="AX164" i="8" l="1"/>
  <c r="AX179" i="8"/>
  <c r="AW179" i="8"/>
  <c r="AW168" i="8"/>
  <c r="AW167" i="8"/>
  <c r="AW166" i="8"/>
  <c r="AW175" i="8"/>
  <c r="AV173" i="8"/>
  <c r="AW173" i="8" s="1"/>
  <c r="AX173" i="8" s="1"/>
  <c r="AV172" i="8"/>
  <c r="AW172" i="8" s="1"/>
  <c r="AX172" i="8" s="1"/>
  <c r="AX171" i="8"/>
  <c r="AW171" i="8"/>
  <c r="AV171" i="8"/>
  <c r="AV170" i="8"/>
  <c r="AW170" i="8" s="1"/>
  <c r="AX170" i="8" s="1"/>
  <c r="AV169" i="8"/>
  <c r="AW169" i="8" s="1"/>
  <c r="AX169" i="8" s="1"/>
  <c r="AV168" i="8"/>
  <c r="AX168" i="8" s="1"/>
  <c r="AV167" i="8"/>
  <c r="AX167" i="8" s="1"/>
  <c r="AV166" i="8"/>
  <c r="AX166" i="8" s="1"/>
  <c r="AX175" i="8" s="1"/>
  <c r="AV165" i="8"/>
  <c r="AW165" i="8" s="1"/>
  <c r="AX165" i="8" s="1"/>
  <c r="AV164" i="8"/>
  <c r="AW164" i="8" s="1"/>
  <c r="AW163" i="8"/>
  <c r="AX163" i="8" s="1"/>
  <c r="AV163" i="8"/>
  <c r="AV162" i="8"/>
  <c r="AW162" i="8" s="1"/>
  <c r="AX162" i="8" s="1"/>
  <c r="AV161" i="8"/>
  <c r="AW161" i="8" s="1"/>
  <c r="AX161" i="8" s="1"/>
  <c r="AV160" i="8"/>
  <c r="AW160" i="8" s="1"/>
  <c r="AX160" i="8" s="1"/>
  <c r="AV159" i="8"/>
  <c r="AW159" i="8" s="1"/>
  <c r="AX159" i="8" s="1"/>
  <c r="AV158" i="8"/>
  <c r="AW158" i="8" s="1"/>
  <c r="AX158" i="8" s="1"/>
  <c r="AV157" i="8"/>
  <c r="AW157" i="8" s="1"/>
  <c r="AX157" i="8" s="1"/>
  <c r="AV156" i="8"/>
  <c r="AW156" i="8" s="1"/>
  <c r="AX156" i="8" s="1"/>
  <c r="AW155" i="8"/>
  <c r="AX155" i="8" s="1"/>
  <c r="AV155" i="8"/>
  <c r="AV154" i="8"/>
  <c r="AW154" i="8" s="1"/>
  <c r="AX154" i="8" s="1"/>
  <c r="AV153" i="8"/>
  <c r="AW153" i="8" s="1"/>
  <c r="AX153" i="8" s="1"/>
  <c r="AV152" i="8"/>
  <c r="AW152" i="8" s="1"/>
  <c r="AX152" i="8" s="1"/>
  <c r="AV151" i="8"/>
  <c r="AW151" i="8" s="1"/>
  <c r="AX151" i="8" s="1"/>
  <c r="AV150" i="8"/>
  <c r="AW150" i="8" s="1"/>
  <c r="AX150" i="8" s="1"/>
  <c r="AV149" i="8"/>
  <c r="AW149" i="8" s="1"/>
  <c r="AX149" i="8" s="1"/>
  <c r="AX144" i="8"/>
  <c r="AW144" i="8"/>
  <c r="AV142" i="8"/>
  <c r="AW142" i="8" s="1"/>
  <c r="AX142" i="8" s="1"/>
  <c r="AV141" i="8"/>
  <c r="AW141" i="8" s="1"/>
  <c r="AX141" i="8" s="1"/>
  <c r="AW140" i="8"/>
  <c r="AX140" i="8" s="1"/>
  <c r="AV140" i="8"/>
  <c r="AV139" i="8"/>
  <c r="AW139" i="8" s="1"/>
  <c r="AX139" i="8" s="1"/>
  <c r="AW138" i="8"/>
  <c r="AX138" i="8" s="1"/>
  <c r="AV138" i="8"/>
  <c r="AV137" i="8"/>
  <c r="AW137" i="8" s="1"/>
  <c r="AX137" i="8" s="1"/>
  <c r="AV136" i="8"/>
  <c r="AW136" i="8" s="1"/>
  <c r="AX136" i="8" s="1"/>
  <c r="AV135" i="8"/>
  <c r="AW135" i="8" s="1"/>
  <c r="AX135" i="8" s="1"/>
  <c r="AV134" i="8"/>
  <c r="AW134" i="8" s="1"/>
  <c r="AX134" i="8" s="1"/>
  <c r="AV133" i="8"/>
  <c r="AW133" i="8" s="1"/>
  <c r="AX133" i="8" s="1"/>
  <c r="AW132" i="8"/>
  <c r="AX132" i="8" s="1"/>
  <c r="AV132" i="8"/>
  <c r="AV131" i="8"/>
  <c r="AW131" i="8" s="1"/>
  <c r="AX131" i="8" s="1"/>
  <c r="AW130" i="8"/>
  <c r="AX130" i="8" s="1"/>
  <c r="AV130" i="8"/>
  <c r="AV129" i="8"/>
  <c r="AW129" i="8" s="1"/>
  <c r="AX129" i="8" s="1"/>
  <c r="AV128" i="8"/>
  <c r="AW128" i="8" s="1"/>
  <c r="AX128" i="8" s="1"/>
  <c r="AV127" i="8"/>
  <c r="AW127" i="8" s="1"/>
  <c r="AX127" i="8" s="1"/>
  <c r="AV126" i="8"/>
  <c r="AW126" i="8" s="1"/>
  <c r="AX126" i="8" s="1"/>
  <c r="AV125" i="8"/>
  <c r="AW125" i="8" s="1"/>
  <c r="AX125" i="8" s="1"/>
  <c r="AW124" i="8"/>
  <c r="AX124" i="8" s="1"/>
  <c r="AV124" i="8"/>
  <c r="AV123" i="8"/>
  <c r="AW123" i="8" s="1"/>
  <c r="AX123" i="8" s="1"/>
  <c r="AW122" i="8"/>
  <c r="AX122" i="8" s="1"/>
  <c r="AV122" i="8"/>
  <c r="AV121" i="8"/>
  <c r="AW121" i="8" s="1"/>
  <c r="AX121" i="8" s="1"/>
  <c r="AV120" i="8"/>
  <c r="AW120" i="8" s="1"/>
  <c r="AX120" i="8" s="1"/>
  <c r="AV119" i="8"/>
  <c r="AW119" i="8" s="1"/>
  <c r="AX119" i="8" s="1"/>
  <c r="AV118" i="8"/>
  <c r="AW118" i="8" s="1"/>
  <c r="AX118" i="8" s="1"/>
  <c r="AV117" i="8"/>
  <c r="AW117" i="8" s="1"/>
  <c r="AX117" i="8" s="1"/>
  <c r="AW116" i="8"/>
  <c r="AX116" i="8" s="1"/>
  <c r="AV116" i="8"/>
  <c r="AV115" i="8"/>
  <c r="AW115" i="8" s="1"/>
  <c r="AX115" i="8" s="1"/>
  <c r="AV114" i="8"/>
  <c r="AW114" i="8" s="1"/>
  <c r="AX114" i="8" s="1"/>
  <c r="AV113" i="8"/>
  <c r="AW113" i="8" s="1"/>
  <c r="AX113" i="8" s="1"/>
  <c r="AV112" i="8"/>
  <c r="AW112" i="8" s="1"/>
  <c r="AX112" i="8" s="1"/>
  <c r="AV111" i="8"/>
  <c r="AW111" i="8" s="1"/>
  <c r="AX111" i="8" s="1"/>
  <c r="AV110" i="8"/>
  <c r="AW110" i="8" s="1"/>
  <c r="AX110" i="8" s="1"/>
  <c r="AV109" i="8"/>
  <c r="AW109" i="8" s="1"/>
  <c r="AX109" i="8" s="1"/>
  <c r="AW108" i="8"/>
  <c r="AX108" i="8" s="1"/>
  <c r="AV108" i="8"/>
  <c r="AV107" i="8"/>
  <c r="AW107" i="8" s="1"/>
  <c r="AX107" i="8" s="1"/>
  <c r="AV106" i="8"/>
  <c r="AW106" i="8" s="1"/>
  <c r="AX106" i="8" s="1"/>
  <c r="AV105" i="8"/>
  <c r="AW105" i="8" s="1"/>
  <c r="AX105" i="8" s="1"/>
  <c r="AV104" i="8"/>
  <c r="AW104" i="8" s="1"/>
  <c r="AX104" i="8" s="1"/>
  <c r="AV103" i="8"/>
  <c r="AW103" i="8" s="1"/>
  <c r="AX103" i="8" s="1"/>
  <c r="AV102" i="8"/>
  <c r="AW102" i="8" s="1"/>
  <c r="AX102" i="8" s="1"/>
  <c r="AV101" i="8"/>
  <c r="AW101" i="8" s="1"/>
  <c r="AX101" i="8" s="1"/>
  <c r="AW100" i="8"/>
  <c r="AX100" i="8" s="1"/>
  <c r="AV100" i="8"/>
  <c r="AV99" i="8"/>
  <c r="AW99" i="8" s="1"/>
  <c r="AX99" i="8" s="1"/>
  <c r="AV98" i="8"/>
  <c r="AW98" i="8" s="1"/>
  <c r="AX98" i="8" s="1"/>
  <c r="AV97" i="8"/>
  <c r="AW97" i="8" s="1"/>
  <c r="AX97" i="8" s="1"/>
  <c r="AV96" i="8"/>
  <c r="AW96" i="8" s="1"/>
  <c r="AX96" i="8" s="1"/>
  <c r="AV95" i="8"/>
  <c r="AW95" i="8" s="1"/>
  <c r="AX95" i="8" s="1"/>
  <c r="AV94" i="8"/>
  <c r="AW94" i="8" s="1"/>
  <c r="AX94" i="8" s="1"/>
  <c r="AV93" i="8"/>
  <c r="AW93" i="8" s="1"/>
  <c r="AX93" i="8" s="1"/>
  <c r="AW92" i="8"/>
  <c r="AX92" i="8" s="1"/>
  <c r="AV92" i="8"/>
  <c r="AV91" i="8"/>
  <c r="AW91" i="8" s="1"/>
  <c r="AX91" i="8" s="1"/>
  <c r="AV90" i="8"/>
  <c r="AW90" i="8" s="1"/>
  <c r="AX90" i="8" s="1"/>
  <c r="AV89" i="8"/>
  <c r="AW89" i="8" s="1"/>
  <c r="AX89" i="8" s="1"/>
  <c r="AV88" i="8"/>
  <c r="AW88" i="8" s="1"/>
  <c r="AX88" i="8" s="1"/>
  <c r="AV87" i="8"/>
  <c r="AW87" i="8" s="1"/>
  <c r="AX87" i="8" s="1"/>
  <c r="AV86" i="8"/>
  <c r="AW86" i="8" s="1"/>
  <c r="AX86" i="8" s="1"/>
  <c r="AV85" i="8"/>
  <c r="AW85" i="8" s="1"/>
  <c r="AX85" i="8" s="1"/>
  <c r="AW84" i="8"/>
  <c r="AX84" i="8" s="1"/>
  <c r="AV84" i="8"/>
  <c r="AV83" i="8"/>
  <c r="AW83" i="8" s="1"/>
  <c r="AX83" i="8" s="1"/>
  <c r="AV82" i="8"/>
  <c r="AW82" i="8" s="1"/>
  <c r="AX82" i="8" s="1"/>
  <c r="AX81" i="8"/>
  <c r="AW81" i="8"/>
  <c r="AV81" i="8"/>
  <c r="AV80" i="8"/>
  <c r="AW80" i="8" s="1"/>
  <c r="AX80" i="8" s="1"/>
  <c r="AV79" i="8"/>
  <c r="AW79" i="8" s="1"/>
  <c r="AX79" i="8" s="1"/>
  <c r="AV78" i="8"/>
  <c r="AW78" i="8" s="1"/>
  <c r="AX78" i="8" s="1"/>
  <c r="AV77" i="8"/>
  <c r="AW77" i="8" s="1"/>
  <c r="AX77" i="8" s="1"/>
  <c r="AW76" i="8"/>
  <c r="AX76" i="8" s="1"/>
  <c r="AV76" i="8"/>
  <c r="AV75" i="8"/>
  <c r="AW75" i="8" s="1"/>
  <c r="AX75" i="8" s="1"/>
  <c r="AV74" i="8"/>
  <c r="AW74" i="8" s="1"/>
  <c r="AX74" i="8" s="1"/>
  <c r="AX73" i="8"/>
  <c r="AW73" i="8"/>
  <c r="AV73" i="8"/>
  <c r="AV72" i="8"/>
  <c r="AW72" i="8" s="1"/>
  <c r="AX72" i="8" s="1"/>
  <c r="AV71" i="8"/>
  <c r="AW71" i="8" s="1"/>
  <c r="AX71" i="8" s="1"/>
  <c r="AV70" i="8"/>
  <c r="AW70" i="8" s="1"/>
  <c r="AX70" i="8" s="1"/>
  <c r="AV69" i="8"/>
  <c r="AW69" i="8" s="1"/>
  <c r="AX69" i="8" s="1"/>
  <c r="AW68" i="8"/>
  <c r="AX68" i="8" s="1"/>
  <c r="AV68" i="8"/>
  <c r="AV67" i="8"/>
  <c r="AW67" i="8" s="1"/>
  <c r="AX67" i="8" s="1"/>
  <c r="AV66" i="8"/>
  <c r="AW66" i="8" s="1"/>
  <c r="AX66" i="8" s="1"/>
  <c r="AX65" i="8"/>
  <c r="AW65" i="8"/>
  <c r="AV65" i="8"/>
  <c r="AV64" i="8"/>
  <c r="AW64" i="8" s="1"/>
  <c r="AX64" i="8" s="1"/>
  <c r="AV63" i="8"/>
  <c r="AW63" i="8" s="1"/>
  <c r="AX63" i="8" s="1"/>
  <c r="AV62" i="8"/>
  <c r="AW62" i="8" s="1"/>
  <c r="AX62" i="8" s="1"/>
  <c r="AV61" i="8"/>
  <c r="AW61" i="8" s="1"/>
  <c r="AX61" i="8" s="1"/>
  <c r="AW60" i="8"/>
  <c r="AX60" i="8" s="1"/>
  <c r="AV60" i="8"/>
  <c r="AV59" i="8"/>
  <c r="AW59" i="8" s="1"/>
  <c r="AX59" i="8" s="1"/>
  <c r="AV58" i="8"/>
  <c r="AW58" i="8" s="1"/>
  <c r="AX58" i="8" s="1"/>
  <c r="AX53" i="8"/>
  <c r="AW53" i="8"/>
  <c r="AX48" i="8"/>
  <c r="AW48" i="8"/>
  <c r="AV51" i="8"/>
  <c r="AW51" i="8" s="1"/>
  <c r="AX51" i="8" s="1"/>
  <c r="AV46" i="8"/>
  <c r="AW46" i="8" s="1"/>
  <c r="AX46" i="8" s="1"/>
  <c r="AX42" i="8"/>
  <c r="AW42" i="8"/>
  <c r="AV13" i="8"/>
  <c r="AW13" i="8"/>
  <c r="AX13" i="8"/>
  <c r="AV14" i="8"/>
  <c r="AW14" i="8"/>
  <c r="AX14" i="8"/>
  <c r="AV15" i="8"/>
  <c r="AW15" i="8"/>
  <c r="AX15" i="8" s="1"/>
  <c r="AV16" i="8"/>
  <c r="AW16" i="8"/>
  <c r="AX16" i="8"/>
  <c r="AV17" i="8"/>
  <c r="AW17" i="8"/>
  <c r="AX17" i="8"/>
  <c r="AV18" i="8"/>
  <c r="AW18" i="8" s="1"/>
  <c r="AX18" i="8" s="1"/>
  <c r="AV19" i="8"/>
  <c r="AW19" i="8"/>
  <c r="AX19" i="8"/>
  <c r="AV20" i="8"/>
  <c r="AW20" i="8"/>
  <c r="AX20" i="8"/>
  <c r="AV21" i="8"/>
  <c r="AW21" i="8"/>
  <c r="AX21" i="8"/>
  <c r="AV22" i="8"/>
  <c r="AW22" i="8"/>
  <c r="AX22" i="8"/>
  <c r="AV23" i="8"/>
  <c r="AW23" i="8"/>
  <c r="AX23" i="8" s="1"/>
  <c r="AV24" i="8"/>
  <c r="AW24" i="8"/>
  <c r="AX24" i="8"/>
  <c r="AV25" i="8"/>
  <c r="AW25" i="8"/>
  <c r="AX25" i="8"/>
  <c r="AV26" i="8"/>
  <c r="AW26" i="8" s="1"/>
  <c r="AX26" i="8" s="1"/>
  <c r="AV27" i="8"/>
  <c r="AW27" i="8"/>
  <c r="AX27" i="8"/>
  <c r="AV28" i="8"/>
  <c r="AW28" i="8"/>
  <c r="AX28" i="8"/>
  <c r="AV29" i="8"/>
  <c r="AW29" i="8"/>
  <c r="AX29" i="8"/>
  <c r="AV30" i="8"/>
  <c r="AW30" i="8"/>
  <c r="AX30" i="8"/>
  <c r="AV31" i="8"/>
  <c r="AW31" i="8"/>
  <c r="AX31" i="8" s="1"/>
  <c r="AV32" i="8"/>
  <c r="AW32" i="8"/>
  <c r="AX32" i="8"/>
  <c r="AV33" i="8"/>
  <c r="AW33" i="8"/>
  <c r="AX33" i="8"/>
  <c r="AV34" i="8"/>
  <c r="AW34" i="8" s="1"/>
  <c r="AX34" i="8" s="1"/>
  <c r="AV35" i="8"/>
  <c r="AW35" i="8"/>
  <c r="AX35" i="8"/>
  <c r="AV36" i="8"/>
  <c r="AW36" i="8"/>
  <c r="AX36" i="8"/>
  <c r="AV37" i="8"/>
  <c r="AW37" i="8"/>
  <c r="AX37" i="8"/>
  <c r="AV38" i="8"/>
  <c r="AW38" i="8"/>
  <c r="AX38" i="8"/>
  <c r="AV39" i="8"/>
  <c r="AW39" i="8"/>
  <c r="AX39" i="8" s="1"/>
  <c r="AV40" i="8"/>
  <c r="AW40" i="8"/>
  <c r="AX40" i="8"/>
  <c r="AX12" i="8"/>
  <c r="AW12" i="8"/>
  <c r="AV12" i="8"/>
  <c r="E541" i="1" l="1"/>
  <c r="AW2" i="8" l="1"/>
  <c r="H551" i="1"/>
  <c r="AW3" i="8" l="1"/>
  <c r="P189" i="8"/>
  <c r="O189" i="8"/>
  <c r="N189" i="8"/>
  <c r="M189" i="8"/>
  <c r="L189" i="8"/>
  <c r="K189" i="8"/>
  <c r="J189" i="8"/>
  <c r="I189" i="8"/>
  <c r="H189" i="8"/>
  <c r="G189" i="8"/>
  <c r="F189" i="8"/>
  <c r="E189" i="8"/>
  <c r="Q187" i="8"/>
  <c r="Q186" i="8"/>
  <c r="Q185" i="8"/>
  <c r="Q184" i="8"/>
  <c r="Q183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AO178" i="8"/>
  <c r="Q178" i="8"/>
  <c r="AP178" i="8" s="1"/>
  <c r="AJ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AB173" i="8"/>
  <c r="AA173" i="8"/>
  <c r="Z173" i="8"/>
  <c r="Y173" i="8"/>
  <c r="X173" i="8"/>
  <c r="W173" i="8"/>
  <c r="V173" i="8"/>
  <c r="U173" i="8"/>
  <c r="T173" i="8"/>
  <c r="S173" i="8"/>
  <c r="Q173" i="8"/>
  <c r="D173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Q172" i="8"/>
  <c r="AD171" i="8"/>
  <c r="AC171" i="8"/>
  <c r="Z171" i="8"/>
  <c r="Y171" i="8"/>
  <c r="X171" i="8"/>
  <c r="W171" i="8"/>
  <c r="V171" i="8"/>
  <c r="U171" i="8"/>
  <c r="T171" i="8"/>
  <c r="S171" i="8"/>
  <c r="Q171" i="8"/>
  <c r="D171" i="8"/>
  <c r="AA171" i="8" s="1"/>
  <c r="Z170" i="8"/>
  <c r="Y170" i="8"/>
  <c r="X170" i="8"/>
  <c r="W170" i="8"/>
  <c r="V170" i="8"/>
  <c r="U170" i="8"/>
  <c r="T170" i="8"/>
  <c r="S170" i="8"/>
  <c r="Q170" i="8"/>
  <c r="D170" i="8"/>
  <c r="AA169" i="8"/>
  <c r="Z169" i="8"/>
  <c r="Y169" i="8"/>
  <c r="X169" i="8"/>
  <c r="W169" i="8"/>
  <c r="V169" i="8"/>
  <c r="U169" i="8"/>
  <c r="T169" i="8"/>
  <c r="S169" i="8"/>
  <c r="Q169" i="8"/>
  <c r="D169" i="8"/>
  <c r="Z168" i="8"/>
  <c r="Y168" i="8"/>
  <c r="X168" i="8"/>
  <c r="W168" i="8"/>
  <c r="V168" i="8"/>
  <c r="U168" i="8"/>
  <c r="T168" i="8"/>
  <c r="S168" i="8"/>
  <c r="Q168" i="8"/>
  <c r="D168" i="8"/>
  <c r="AA168" i="8" s="1"/>
  <c r="Z167" i="8"/>
  <c r="Y167" i="8"/>
  <c r="X167" i="8"/>
  <c r="W167" i="8"/>
  <c r="V167" i="8"/>
  <c r="U167" i="8"/>
  <c r="T167" i="8"/>
  <c r="S167" i="8"/>
  <c r="Q167" i="8"/>
  <c r="D167" i="8"/>
  <c r="AD166" i="8"/>
  <c r="Z166" i="8"/>
  <c r="Y166" i="8"/>
  <c r="X166" i="8"/>
  <c r="W166" i="8"/>
  <c r="V166" i="8"/>
  <c r="U166" i="8"/>
  <c r="T166" i="8"/>
  <c r="S166" i="8"/>
  <c r="Q166" i="8"/>
  <c r="D166" i="8"/>
  <c r="AA166" i="8" s="1"/>
  <c r="Z165" i="8"/>
  <c r="Y165" i="8"/>
  <c r="X165" i="8"/>
  <c r="W165" i="8"/>
  <c r="V165" i="8"/>
  <c r="U165" i="8"/>
  <c r="T165" i="8"/>
  <c r="S165" i="8"/>
  <c r="Q165" i="8"/>
  <c r="D165" i="8"/>
  <c r="AD165" i="8" s="1"/>
  <c r="AD164" i="8"/>
  <c r="AC164" i="8"/>
  <c r="Z164" i="8"/>
  <c r="Y164" i="8"/>
  <c r="X164" i="8"/>
  <c r="W164" i="8"/>
  <c r="V164" i="8"/>
  <c r="U164" i="8"/>
  <c r="T164" i="8"/>
  <c r="S164" i="8"/>
  <c r="Q164" i="8"/>
  <c r="D164" i="8"/>
  <c r="AB164" i="8" s="1"/>
  <c r="AD163" i="8"/>
  <c r="Z163" i="8"/>
  <c r="Y163" i="8"/>
  <c r="X163" i="8"/>
  <c r="W163" i="8"/>
  <c r="V163" i="8"/>
  <c r="U163" i="8"/>
  <c r="T163" i="8"/>
  <c r="S163" i="8"/>
  <c r="Q163" i="8"/>
  <c r="D163" i="8"/>
  <c r="AB163" i="8" s="1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Q162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Q161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Q160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Q159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Q158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AE157" i="8" s="1"/>
  <c r="Q157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Q156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Q155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Q154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Q153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AE152" i="8" s="1"/>
  <c r="Q152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Q151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Q150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Q149" i="8"/>
  <c r="AJ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Q142" i="8"/>
  <c r="Z141" i="8"/>
  <c r="Y141" i="8"/>
  <c r="X141" i="8"/>
  <c r="W141" i="8"/>
  <c r="V141" i="8"/>
  <c r="U141" i="8"/>
  <c r="T141" i="8"/>
  <c r="S141" i="8"/>
  <c r="Q141" i="8"/>
  <c r="D141" i="8"/>
  <c r="AB141" i="8" s="1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Q140" i="8"/>
  <c r="Z139" i="8"/>
  <c r="Y139" i="8"/>
  <c r="X139" i="8"/>
  <c r="W139" i="8"/>
  <c r="V139" i="8"/>
  <c r="U139" i="8"/>
  <c r="T139" i="8"/>
  <c r="S139" i="8"/>
  <c r="Q139" i="8"/>
  <c r="D139" i="8"/>
  <c r="AD139" i="8" s="1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Q138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Q137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Q136" i="8"/>
  <c r="AD135" i="8"/>
  <c r="AC135" i="8"/>
  <c r="AB135" i="8"/>
  <c r="Z135" i="8"/>
  <c r="Y135" i="8"/>
  <c r="X135" i="8"/>
  <c r="W135" i="8"/>
  <c r="V135" i="8"/>
  <c r="U135" i="8"/>
  <c r="T135" i="8"/>
  <c r="S135" i="8"/>
  <c r="Q135" i="8"/>
  <c r="D135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Q134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Q133" i="8"/>
  <c r="AC132" i="8"/>
  <c r="AB132" i="8"/>
  <c r="AA132" i="8"/>
  <c r="Z132" i="8"/>
  <c r="Y132" i="8"/>
  <c r="X132" i="8"/>
  <c r="W132" i="8"/>
  <c r="V132" i="8"/>
  <c r="U132" i="8"/>
  <c r="T132" i="8"/>
  <c r="S132" i="8"/>
  <c r="Q132" i="8"/>
  <c r="D132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Q131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Q130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Q129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Q128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Q127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Q126" i="8"/>
  <c r="AB125" i="8"/>
  <c r="Z125" i="8"/>
  <c r="Y125" i="8"/>
  <c r="X125" i="8"/>
  <c r="W125" i="8"/>
  <c r="V125" i="8"/>
  <c r="U125" i="8"/>
  <c r="T125" i="8"/>
  <c r="S125" i="8"/>
  <c r="Q125" i="8"/>
  <c r="D125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Q124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Q123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Q122" i="8"/>
  <c r="Z121" i="8"/>
  <c r="Y121" i="8"/>
  <c r="X121" i="8"/>
  <c r="W121" i="8"/>
  <c r="V121" i="8"/>
  <c r="U121" i="8"/>
  <c r="T121" i="8"/>
  <c r="S121" i="8"/>
  <c r="Q121" i="8"/>
  <c r="D121" i="8"/>
  <c r="AC121" i="8" s="1"/>
  <c r="AD120" i="8"/>
  <c r="Z120" i="8"/>
  <c r="Y120" i="8"/>
  <c r="X120" i="8"/>
  <c r="W120" i="8"/>
  <c r="V120" i="8"/>
  <c r="U120" i="8"/>
  <c r="T120" i="8"/>
  <c r="S120" i="8"/>
  <c r="Q120" i="8"/>
  <c r="D120" i="8"/>
  <c r="AB120" i="8" s="1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Q119" i="8"/>
  <c r="AC118" i="8"/>
  <c r="AA118" i="8"/>
  <c r="Z118" i="8"/>
  <c r="Y118" i="8"/>
  <c r="X118" i="8"/>
  <c r="W118" i="8"/>
  <c r="V118" i="8"/>
  <c r="U118" i="8"/>
  <c r="T118" i="8"/>
  <c r="S118" i="8"/>
  <c r="Q118" i="8"/>
  <c r="D118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Q117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Q116" i="8"/>
  <c r="Z115" i="8"/>
  <c r="Y115" i="8"/>
  <c r="X115" i="8"/>
  <c r="W115" i="8"/>
  <c r="V115" i="8"/>
  <c r="U115" i="8"/>
  <c r="T115" i="8"/>
  <c r="S115" i="8"/>
  <c r="Q115" i="8"/>
  <c r="D115" i="8"/>
  <c r="AB115" i="8" s="1"/>
  <c r="AC114" i="8"/>
  <c r="AA114" i="8"/>
  <c r="Z114" i="8"/>
  <c r="Y114" i="8"/>
  <c r="X114" i="8"/>
  <c r="W114" i="8"/>
  <c r="V114" i="8"/>
  <c r="U114" i="8"/>
  <c r="T114" i="8"/>
  <c r="S114" i="8"/>
  <c r="Q114" i="8"/>
  <c r="D114" i="8"/>
  <c r="Z113" i="8"/>
  <c r="Y113" i="8"/>
  <c r="X113" i="8"/>
  <c r="W113" i="8"/>
  <c r="V113" i="8"/>
  <c r="U113" i="8"/>
  <c r="T113" i="8"/>
  <c r="S113" i="8"/>
  <c r="Q113" i="8"/>
  <c r="D113" i="8"/>
  <c r="AC113" i="8" s="1"/>
  <c r="AC112" i="8"/>
  <c r="AA112" i="8"/>
  <c r="Z112" i="8"/>
  <c r="Y112" i="8"/>
  <c r="X112" i="8"/>
  <c r="W112" i="8"/>
  <c r="V112" i="8"/>
  <c r="U112" i="8"/>
  <c r="T112" i="8"/>
  <c r="S112" i="8"/>
  <c r="Q112" i="8"/>
  <c r="D112" i="8"/>
  <c r="AA111" i="8"/>
  <c r="Z111" i="8"/>
  <c r="Y111" i="8"/>
  <c r="X111" i="8"/>
  <c r="W111" i="8"/>
  <c r="V111" i="8"/>
  <c r="U111" i="8"/>
  <c r="T111" i="8"/>
  <c r="S111" i="8"/>
  <c r="Q111" i="8"/>
  <c r="D111" i="8"/>
  <c r="AD111" i="8" s="1"/>
  <c r="Z110" i="8"/>
  <c r="Y110" i="8"/>
  <c r="X110" i="8"/>
  <c r="W110" i="8"/>
  <c r="V110" i="8"/>
  <c r="U110" i="8"/>
  <c r="T110" i="8"/>
  <c r="S110" i="8"/>
  <c r="Q110" i="8"/>
  <c r="D110" i="8"/>
  <c r="Z109" i="8"/>
  <c r="Y109" i="8"/>
  <c r="X109" i="8"/>
  <c r="W109" i="8"/>
  <c r="V109" i="8"/>
  <c r="U109" i="8"/>
  <c r="T109" i="8"/>
  <c r="S109" i="8"/>
  <c r="Q109" i="8"/>
  <c r="D109" i="8"/>
  <c r="AD109" i="8" s="1"/>
  <c r="Z108" i="8"/>
  <c r="Y108" i="8"/>
  <c r="X108" i="8"/>
  <c r="W108" i="8"/>
  <c r="V108" i="8"/>
  <c r="U108" i="8"/>
  <c r="T108" i="8"/>
  <c r="S108" i="8"/>
  <c r="Q108" i="8"/>
  <c r="D108" i="8"/>
  <c r="AB107" i="8"/>
  <c r="Z107" i="8"/>
  <c r="Y107" i="8"/>
  <c r="X107" i="8"/>
  <c r="W107" i="8"/>
  <c r="V107" i="8"/>
  <c r="U107" i="8"/>
  <c r="T107" i="8"/>
  <c r="S107" i="8"/>
  <c r="Q107" i="8"/>
  <c r="D107" i="8"/>
  <c r="AA107" i="8" s="1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Q106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Q105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Q104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AE103" i="8" s="1"/>
  <c r="Q103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Q102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Q101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Q100" i="8"/>
  <c r="AD99" i="8"/>
  <c r="AC99" i="8"/>
  <c r="AB99" i="8"/>
  <c r="AA99" i="8"/>
  <c r="Z99" i="8"/>
  <c r="Y99" i="8"/>
  <c r="X99" i="8"/>
  <c r="W99" i="8"/>
  <c r="V99" i="8"/>
  <c r="U99" i="8"/>
  <c r="T99" i="8"/>
  <c r="S99" i="8"/>
  <c r="Q99" i="8"/>
  <c r="AD98" i="8"/>
  <c r="AC98" i="8"/>
  <c r="AB98" i="8"/>
  <c r="AA98" i="8"/>
  <c r="Z98" i="8"/>
  <c r="Y98" i="8"/>
  <c r="X98" i="8"/>
  <c r="W98" i="8"/>
  <c r="V98" i="8"/>
  <c r="U98" i="8"/>
  <c r="T98" i="8"/>
  <c r="S98" i="8"/>
  <c r="Q98" i="8"/>
  <c r="AD97" i="8"/>
  <c r="AC97" i="8"/>
  <c r="AB97" i="8"/>
  <c r="AA97" i="8"/>
  <c r="Z97" i="8"/>
  <c r="Y97" i="8"/>
  <c r="X97" i="8"/>
  <c r="W97" i="8"/>
  <c r="V97" i="8"/>
  <c r="U97" i="8"/>
  <c r="T97" i="8"/>
  <c r="S97" i="8"/>
  <c r="Q97" i="8"/>
  <c r="AD96" i="8"/>
  <c r="AC96" i="8"/>
  <c r="AB96" i="8"/>
  <c r="AA96" i="8"/>
  <c r="Z96" i="8"/>
  <c r="Y96" i="8"/>
  <c r="X96" i="8"/>
  <c r="W96" i="8"/>
  <c r="V96" i="8"/>
  <c r="U96" i="8"/>
  <c r="T96" i="8"/>
  <c r="S96" i="8"/>
  <c r="Q96" i="8"/>
  <c r="AD95" i="8"/>
  <c r="AC95" i="8"/>
  <c r="AB95" i="8"/>
  <c r="AA95" i="8"/>
  <c r="Z95" i="8"/>
  <c r="Y95" i="8"/>
  <c r="X95" i="8"/>
  <c r="W95" i="8"/>
  <c r="V95" i="8"/>
  <c r="U95" i="8"/>
  <c r="T95" i="8"/>
  <c r="S95" i="8"/>
  <c r="Q95" i="8"/>
  <c r="Z94" i="8"/>
  <c r="Y94" i="8"/>
  <c r="X94" i="8"/>
  <c r="W94" i="8"/>
  <c r="V94" i="8"/>
  <c r="U94" i="8"/>
  <c r="T94" i="8"/>
  <c r="S94" i="8"/>
  <c r="Q94" i="8"/>
  <c r="D94" i="8"/>
  <c r="AC93" i="8"/>
  <c r="Z93" i="8"/>
  <c r="Y93" i="8"/>
  <c r="X93" i="8"/>
  <c r="W93" i="8"/>
  <c r="V93" i="8"/>
  <c r="U93" i="8"/>
  <c r="T93" i="8"/>
  <c r="S93" i="8"/>
  <c r="Q93" i="8"/>
  <c r="D93" i="8"/>
  <c r="AA93" i="8" s="1"/>
  <c r="Z92" i="8"/>
  <c r="Y92" i="8"/>
  <c r="X92" i="8"/>
  <c r="W92" i="8"/>
  <c r="V92" i="8"/>
  <c r="U92" i="8"/>
  <c r="T92" i="8"/>
  <c r="S92" i="8"/>
  <c r="Q92" i="8"/>
  <c r="D92" i="8"/>
  <c r="AD91" i="8"/>
  <c r="AC91" i="8"/>
  <c r="Z91" i="8"/>
  <c r="Y91" i="8"/>
  <c r="X91" i="8"/>
  <c r="W91" i="8"/>
  <c r="V91" i="8"/>
  <c r="U91" i="8"/>
  <c r="T91" i="8"/>
  <c r="S91" i="8"/>
  <c r="Q91" i="8"/>
  <c r="D91" i="8"/>
  <c r="AA91" i="8" s="1"/>
  <c r="Z90" i="8"/>
  <c r="Y90" i="8"/>
  <c r="X90" i="8"/>
  <c r="W90" i="8"/>
  <c r="V90" i="8"/>
  <c r="U90" i="8"/>
  <c r="T90" i="8"/>
  <c r="S90" i="8"/>
  <c r="Q90" i="8"/>
  <c r="D90" i="8"/>
  <c r="AA90" i="8" s="1"/>
  <c r="AD89" i="8"/>
  <c r="AC89" i="8"/>
  <c r="AB89" i="8"/>
  <c r="AA89" i="8"/>
  <c r="Z89" i="8"/>
  <c r="Y89" i="8"/>
  <c r="X89" i="8"/>
  <c r="W89" i="8"/>
  <c r="V89" i="8"/>
  <c r="U89" i="8"/>
  <c r="T89" i="8"/>
  <c r="S89" i="8"/>
  <c r="Q89" i="8"/>
  <c r="AD88" i="8"/>
  <c r="AC88" i="8"/>
  <c r="AB88" i="8"/>
  <c r="AA88" i="8"/>
  <c r="Z88" i="8"/>
  <c r="Y88" i="8"/>
  <c r="X88" i="8"/>
  <c r="W88" i="8"/>
  <c r="V88" i="8"/>
  <c r="U88" i="8"/>
  <c r="T88" i="8"/>
  <c r="S88" i="8"/>
  <c r="Q88" i="8"/>
  <c r="AD87" i="8"/>
  <c r="AC87" i="8"/>
  <c r="AB87" i="8"/>
  <c r="AA87" i="8"/>
  <c r="Z87" i="8"/>
  <c r="Y87" i="8"/>
  <c r="X87" i="8"/>
  <c r="W87" i="8"/>
  <c r="V87" i="8"/>
  <c r="U87" i="8"/>
  <c r="T87" i="8"/>
  <c r="S87" i="8"/>
  <c r="Q87" i="8"/>
  <c r="AD86" i="8"/>
  <c r="AC86" i="8"/>
  <c r="AB86" i="8"/>
  <c r="AA86" i="8"/>
  <c r="Z86" i="8"/>
  <c r="Y86" i="8"/>
  <c r="X86" i="8"/>
  <c r="W86" i="8"/>
  <c r="V86" i="8"/>
  <c r="U86" i="8"/>
  <c r="T86" i="8"/>
  <c r="S86" i="8"/>
  <c r="Q86" i="8"/>
  <c r="AD85" i="8"/>
  <c r="AC85" i="8"/>
  <c r="AB85" i="8"/>
  <c r="AA85" i="8"/>
  <c r="Z85" i="8"/>
  <c r="Y85" i="8"/>
  <c r="X85" i="8"/>
  <c r="W85" i="8"/>
  <c r="V85" i="8"/>
  <c r="U85" i="8"/>
  <c r="T85" i="8"/>
  <c r="S85" i="8"/>
  <c r="Q85" i="8"/>
  <c r="AD84" i="8"/>
  <c r="AC84" i="8"/>
  <c r="AB84" i="8"/>
  <c r="AA84" i="8"/>
  <c r="Z84" i="8"/>
  <c r="Y84" i="8"/>
  <c r="X84" i="8"/>
  <c r="W84" i="8"/>
  <c r="V84" i="8"/>
  <c r="U84" i="8"/>
  <c r="T84" i="8"/>
  <c r="S84" i="8"/>
  <c r="Q84" i="8"/>
  <c r="AD83" i="8"/>
  <c r="AC83" i="8"/>
  <c r="AB83" i="8"/>
  <c r="AA83" i="8"/>
  <c r="Z83" i="8"/>
  <c r="Y83" i="8"/>
  <c r="X83" i="8"/>
  <c r="W83" i="8"/>
  <c r="V83" i="8"/>
  <c r="U83" i="8"/>
  <c r="T83" i="8"/>
  <c r="S83" i="8"/>
  <c r="Q83" i="8"/>
  <c r="AD82" i="8"/>
  <c r="AC82" i="8"/>
  <c r="AB82" i="8"/>
  <c r="AA82" i="8"/>
  <c r="Z82" i="8"/>
  <c r="Y82" i="8"/>
  <c r="X82" i="8"/>
  <c r="W82" i="8"/>
  <c r="V82" i="8"/>
  <c r="U82" i="8"/>
  <c r="T82" i="8"/>
  <c r="S82" i="8"/>
  <c r="Q82" i="8"/>
  <c r="AD81" i="8"/>
  <c r="AC81" i="8"/>
  <c r="AB81" i="8"/>
  <c r="AA81" i="8"/>
  <c r="Z81" i="8"/>
  <c r="Y81" i="8"/>
  <c r="X81" i="8"/>
  <c r="W81" i="8"/>
  <c r="V81" i="8"/>
  <c r="U81" i="8"/>
  <c r="T81" i="8"/>
  <c r="S81" i="8"/>
  <c r="Q81" i="8"/>
  <c r="AD80" i="8"/>
  <c r="AC80" i="8"/>
  <c r="AB80" i="8"/>
  <c r="AA80" i="8"/>
  <c r="Z80" i="8"/>
  <c r="Y80" i="8"/>
  <c r="X80" i="8"/>
  <c r="W80" i="8"/>
  <c r="V80" i="8"/>
  <c r="U80" i="8"/>
  <c r="T80" i="8"/>
  <c r="S80" i="8"/>
  <c r="Q80" i="8"/>
  <c r="AD79" i="8"/>
  <c r="AC79" i="8"/>
  <c r="AB79" i="8"/>
  <c r="AA79" i="8"/>
  <c r="Z79" i="8"/>
  <c r="Y79" i="8"/>
  <c r="X79" i="8"/>
  <c r="W79" i="8"/>
  <c r="V79" i="8"/>
  <c r="U79" i="8"/>
  <c r="T79" i="8"/>
  <c r="S79" i="8"/>
  <c r="Q79" i="8"/>
  <c r="AD78" i="8"/>
  <c r="AC78" i="8"/>
  <c r="AB78" i="8"/>
  <c r="AA78" i="8"/>
  <c r="Z78" i="8"/>
  <c r="Y78" i="8"/>
  <c r="X78" i="8"/>
  <c r="W78" i="8"/>
  <c r="V78" i="8"/>
  <c r="U78" i="8"/>
  <c r="T78" i="8"/>
  <c r="S78" i="8"/>
  <c r="Q78" i="8"/>
  <c r="AD77" i="8"/>
  <c r="AC77" i="8"/>
  <c r="AB77" i="8"/>
  <c r="AA77" i="8"/>
  <c r="Z77" i="8"/>
  <c r="Y77" i="8"/>
  <c r="X77" i="8"/>
  <c r="W77" i="8"/>
  <c r="V77" i="8"/>
  <c r="U77" i="8"/>
  <c r="T77" i="8"/>
  <c r="S77" i="8"/>
  <c r="AE77" i="8" s="1"/>
  <c r="AK77" i="8" s="1"/>
  <c r="Q77" i="8"/>
  <c r="AD76" i="8"/>
  <c r="AC76" i="8"/>
  <c r="AB76" i="8"/>
  <c r="AA76" i="8"/>
  <c r="Z76" i="8"/>
  <c r="Y76" i="8"/>
  <c r="X76" i="8"/>
  <c r="W76" i="8"/>
  <c r="V76" i="8"/>
  <c r="U76" i="8"/>
  <c r="T76" i="8"/>
  <c r="S76" i="8"/>
  <c r="Q76" i="8"/>
  <c r="AD75" i="8"/>
  <c r="AC75" i="8"/>
  <c r="AB75" i="8"/>
  <c r="AA75" i="8"/>
  <c r="Z75" i="8"/>
  <c r="Y75" i="8"/>
  <c r="X75" i="8"/>
  <c r="W75" i="8"/>
  <c r="V75" i="8"/>
  <c r="U75" i="8"/>
  <c r="T75" i="8"/>
  <c r="S75" i="8"/>
  <c r="Q75" i="8"/>
  <c r="AD74" i="8"/>
  <c r="AC74" i="8"/>
  <c r="AB74" i="8"/>
  <c r="AA74" i="8"/>
  <c r="Z74" i="8"/>
  <c r="Y74" i="8"/>
  <c r="X74" i="8"/>
  <c r="W74" i="8"/>
  <c r="V74" i="8"/>
  <c r="U74" i="8"/>
  <c r="T74" i="8"/>
  <c r="S74" i="8"/>
  <c r="Q74" i="8"/>
  <c r="AD73" i="8"/>
  <c r="AC73" i="8"/>
  <c r="AB73" i="8"/>
  <c r="AA73" i="8"/>
  <c r="Z73" i="8"/>
  <c r="Y73" i="8"/>
  <c r="X73" i="8"/>
  <c r="W73" i="8"/>
  <c r="V73" i="8"/>
  <c r="U73" i="8"/>
  <c r="T73" i="8"/>
  <c r="S73" i="8"/>
  <c r="Q73" i="8"/>
  <c r="AD72" i="8"/>
  <c r="AC72" i="8"/>
  <c r="AB72" i="8"/>
  <c r="AA72" i="8"/>
  <c r="Z72" i="8"/>
  <c r="Y72" i="8"/>
  <c r="X72" i="8"/>
  <c r="W72" i="8"/>
  <c r="V72" i="8"/>
  <c r="U72" i="8"/>
  <c r="T72" i="8"/>
  <c r="AE72" i="8" s="1"/>
  <c r="AK72" i="8" s="1"/>
  <c r="S72" i="8"/>
  <c r="Q72" i="8"/>
  <c r="AD71" i="8"/>
  <c r="AC71" i="8"/>
  <c r="AB71" i="8"/>
  <c r="AA71" i="8"/>
  <c r="Z71" i="8"/>
  <c r="Y71" i="8"/>
  <c r="X71" i="8"/>
  <c r="W71" i="8"/>
  <c r="V71" i="8"/>
  <c r="U71" i="8"/>
  <c r="T71" i="8"/>
  <c r="S71" i="8"/>
  <c r="Q71" i="8"/>
  <c r="AD70" i="8"/>
  <c r="AC70" i="8"/>
  <c r="AB70" i="8"/>
  <c r="AA70" i="8"/>
  <c r="Z70" i="8"/>
  <c r="Y70" i="8"/>
  <c r="X70" i="8"/>
  <c r="W70" i="8"/>
  <c r="V70" i="8"/>
  <c r="U70" i="8"/>
  <c r="T70" i="8"/>
  <c r="S70" i="8"/>
  <c r="Q70" i="8"/>
  <c r="AD69" i="8"/>
  <c r="AC69" i="8"/>
  <c r="AB69" i="8"/>
  <c r="AA69" i="8"/>
  <c r="Z69" i="8"/>
  <c r="Y69" i="8"/>
  <c r="X69" i="8"/>
  <c r="W69" i="8"/>
  <c r="V69" i="8"/>
  <c r="U69" i="8"/>
  <c r="T69" i="8"/>
  <c r="S69" i="8"/>
  <c r="Q69" i="8"/>
  <c r="AD68" i="8"/>
  <c r="AC68" i="8"/>
  <c r="AB68" i="8"/>
  <c r="AA68" i="8"/>
  <c r="Z68" i="8"/>
  <c r="Y68" i="8"/>
  <c r="X68" i="8"/>
  <c r="W68" i="8"/>
  <c r="V68" i="8"/>
  <c r="U68" i="8"/>
  <c r="T68" i="8"/>
  <c r="S68" i="8"/>
  <c r="Q68" i="8"/>
  <c r="AD67" i="8"/>
  <c r="AC67" i="8"/>
  <c r="AB67" i="8"/>
  <c r="AA67" i="8"/>
  <c r="Z67" i="8"/>
  <c r="Y67" i="8"/>
  <c r="X67" i="8"/>
  <c r="W67" i="8"/>
  <c r="V67" i="8"/>
  <c r="U67" i="8"/>
  <c r="T67" i="8"/>
  <c r="S67" i="8"/>
  <c r="Q67" i="8"/>
  <c r="AD66" i="8"/>
  <c r="AC66" i="8"/>
  <c r="AB66" i="8"/>
  <c r="AA66" i="8"/>
  <c r="Z66" i="8"/>
  <c r="Y66" i="8"/>
  <c r="X66" i="8"/>
  <c r="W66" i="8"/>
  <c r="V66" i="8"/>
  <c r="U66" i="8"/>
  <c r="T66" i="8"/>
  <c r="S66" i="8"/>
  <c r="Q66" i="8"/>
  <c r="AD65" i="8"/>
  <c r="AC65" i="8"/>
  <c r="AB65" i="8"/>
  <c r="AA65" i="8"/>
  <c r="Z65" i="8"/>
  <c r="Y65" i="8"/>
  <c r="X65" i="8"/>
  <c r="W65" i="8"/>
  <c r="V65" i="8"/>
  <c r="U65" i="8"/>
  <c r="T65" i="8"/>
  <c r="S65" i="8"/>
  <c r="Q65" i="8"/>
  <c r="AD64" i="8"/>
  <c r="AC64" i="8"/>
  <c r="AB64" i="8"/>
  <c r="AA64" i="8"/>
  <c r="Z64" i="8"/>
  <c r="Y64" i="8"/>
  <c r="X64" i="8"/>
  <c r="W64" i="8"/>
  <c r="V64" i="8"/>
  <c r="U64" i="8"/>
  <c r="T64" i="8"/>
  <c r="S64" i="8"/>
  <c r="Q64" i="8"/>
  <c r="Z63" i="8"/>
  <c r="Y63" i="8"/>
  <c r="X63" i="8"/>
  <c r="W63" i="8"/>
  <c r="V63" i="8"/>
  <c r="U63" i="8"/>
  <c r="T63" i="8"/>
  <c r="S63" i="8"/>
  <c r="Q63" i="8"/>
  <c r="D63" i="8"/>
  <c r="AB63" i="8" s="1"/>
  <c r="AD62" i="8"/>
  <c r="AC62" i="8"/>
  <c r="AB62" i="8"/>
  <c r="AA62" i="8"/>
  <c r="Z62" i="8"/>
  <c r="Y62" i="8"/>
  <c r="X62" i="8"/>
  <c r="W62" i="8"/>
  <c r="V62" i="8"/>
  <c r="U62" i="8"/>
  <c r="T62" i="8"/>
  <c r="S62" i="8"/>
  <c r="Q62" i="8"/>
  <c r="AD61" i="8"/>
  <c r="AC61" i="8"/>
  <c r="AB61" i="8"/>
  <c r="AA61" i="8"/>
  <c r="Z61" i="8"/>
  <c r="Y61" i="8"/>
  <c r="X61" i="8"/>
  <c r="W61" i="8"/>
  <c r="V61" i="8"/>
  <c r="U61" i="8"/>
  <c r="T61" i="8"/>
  <c r="S61" i="8"/>
  <c r="Q61" i="8"/>
  <c r="AD60" i="8"/>
  <c r="AC60" i="8"/>
  <c r="AB60" i="8"/>
  <c r="AA60" i="8"/>
  <c r="Z60" i="8"/>
  <c r="Y60" i="8"/>
  <c r="X60" i="8"/>
  <c r="W60" i="8"/>
  <c r="V60" i="8"/>
  <c r="U60" i="8"/>
  <c r="T60" i="8"/>
  <c r="S60" i="8"/>
  <c r="Q60" i="8"/>
  <c r="AD59" i="8"/>
  <c r="AC59" i="8"/>
  <c r="AB59" i="8"/>
  <c r="AA59" i="8"/>
  <c r="Z59" i="8"/>
  <c r="Y59" i="8"/>
  <c r="X59" i="8"/>
  <c r="W59" i="8"/>
  <c r="V59" i="8"/>
  <c r="U59" i="8"/>
  <c r="T59" i="8"/>
  <c r="S59" i="8"/>
  <c r="Q59" i="8"/>
  <c r="AD58" i="8"/>
  <c r="AC58" i="8"/>
  <c r="AB58" i="8"/>
  <c r="AA58" i="8"/>
  <c r="Z58" i="8"/>
  <c r="Y58" i="8"/>
  <c r="X58" i="8"/>
  <c r="W58" i="8"/>
  <c r="V58" i="8"/>
  <c r="U58" i="8"/>
  <c r="T58" i="8"/>
  <c r="S58" i="8"/>
  <c r="Q58" i="8"/>
  <c r="AJ53" i="8"/>
  <c r="P53" i="8"/>
  <c r="O53" i="8"/>
  <c r="N53" i="8"/>
  <c r="M53" i="8"/>
  <c r="L53" i="8"/>
  <c r="K53" i="8"/>
  <c r="J53" i="8"/>
  <c r="I53" i="8"/>
  <c r="H53" i="8"/>
  <c r="G53" i="8"/>
  <c r="F53" i="8"/>
  <c r="E53" i="8"/>
  <c r="AD51" i="8"/>
  <c r="AC51" i="8"/>
  <c r="AB51" i="8"/>
  <c r="AA51" i="8"/>
  <c r="Z51" i="8"/>
  <c r="Y51" i="8"/>
  <c r="X51" i="8"/>
  <c r="W51" i="8"/>
  <c r="V51" i="8"/>
  <c r="U51" i="8"/>
  <c r="T51" i="8"/>
  <c r="S51" i="8"/>
  <c r="Q51" i="8"/>
  <c r="Q53" i="8" s="1"/>
  <c r="AP203" i="8" s="1"/>
  <c r="AJ48" i="8"/>
  <c r="P48" i="8"/>
  <c r="O48" i="8"/>
  <c r="N48" i="8"/>
  <c r="M48" i="8"/>
  <c r="L48" i="8"/>
  <c r="K48" i="8"/>
  <c r="J48" i="8"/>
  <c r="I48" i="8"/>
  <c r="H48" i="8"/>
  <c r="G48" i="8"/>
  <c r="F48" i="8"/>
  <c r="E48" i="8"/>
  <c r="AT46" i="8"/>
  <c r="AT47" i="8" s="1"/>
  <c r="AS46" i="8"/>
  <c r="AO46" i="8"/>
  <c r="AD46" i="8"/>
  <c r="AC46" i="8"/>
  <c r="AB46" i="8"/>
  <c r="AA46" i="8"/>
  <c r="Z46" i="8"/>
  <c r="Y46" i="8"/>
  <c r="X46" i="8"/>
  <c r="W46" i="8"/>
  <c r="V46" i="8"/>
  <c r="U46" i="8"/>
  <c r="T46" i="8"/>
  <c r="S46" i="8"/>
  <c r="Q46" i="8"/>
  <c r="Q48" i="8" s="1"/>
  <c r="AP202" i="8" s="1"/>
  <c r="AJ43" i="8"/>
  <c r="P43" i="8"/>
  <c r="O43" i="8"/>
  <c r="N43" i="8"/>
  <c r="M43" i="8"/>
  <c r="L43" i="8"/>
  <c r="K43" i="8"/>
  <c r="J43" i="8"/>
  <c r="I43" i="8"/>
  <c r="I191" i="8" s="1"/>
  <c r="H43" i="8"/>
  <c r="G43" i="8"/>
  <c r="F43" i="8"/>
  <c r="E43" i="8"/>
  <c r="AE41" i="8"/>
  <c r="Q41" i="8"/>
  <c r="AD40" i="8"/>
  <c r="AC40" i="8"/>
  <c r="AB40" i="8"/>
  <c r="AA40" i="8"/>
  <c r="Z40" i="8"/>
  <c r="Y40" i="8"/>
  <c r="X40" i="8"/>
  <c r="W40" i="8"/>
  <c r="V40" i="8"/>
  <c r="U40" i="8"/>
  <c r="T40" i="8"/>
  <c r="S40" i="8"/>
  <c r="Q40" i="8"/>
  <c r="AD39" i="8"/>
  <c r="AC39" i="8"/>
  <c r="AB39" i="8"/>
  <c r="AA39" i="8"/>
  <c r="Z39" i="8"/>
  <c r="Y39" i="8"/>
  <c r="X39" i="8"/>
  <c r="W39" i="8"/>
  <c r="V39" i="8"/>
  <c r="U39" i="8"/>
  <c r="T39" i="8"/>
  <c r="S39" i="8"/>
  <c r="Q39" i="8"/>
  <c r="AD38" i="8"/>
  <c r="AC38" i="8"/>
  <c r="AB38" i="8"/>
  <c r="AA38" i="8"/>
  <c r="Z38" i="8"/>
  <c r="Y38" i="8"/>
  <c r="X38" i="8"/>
  <c r="W38" i="8"/>
  <c r="V38" i="8"/>
  <c r="U38" i="8"/>
  <c r="T38" i="8"/>
  <c r="S38" i="8"/>
  <c r="Q38" i="8"/>
  <c r="AD37" i="8"/>
  <c r="AC37" i="8"/>
  <c r="AB37" i="8"/>
  <c r="AA37" i="8"/>
  <c r="Z37" i="8"/>
  <c r="Y37" i="8"/>
  <c r="X37" i="8"/>
  <c r="W37" i="8"/>
  <c r="V37" i="8"/>
  <c r="U37" i="8"/>
  <c r="T37" i="8"/>
  <c r="S37" i="8"/>
  <c r="Q37" i="8"/>
  <c r="Z36" i="8"/>
  <c r="Y36" i="8"/>
  <c r="X36" i="8"/>
  <c r="W36" i="8"/>
  <c r="V36" i="8"/>
  <c r="U36" i="8"/>
  <c r="T36" i="8"/>
  <c r="S36" i="8"/>
  <c r="Q36" i="8"/>
  <c r="D36" i="8"/>
  <c r="AB36" i="8" s="1"/>
  <c r="Z35" i="8"/>
  <c r="Y35" i="8"/>
  <c r="X35" i="8"/>
  <c r="W35" i="8"/>
  <c r="V35" i="8"/>
  <c r="U35" i="8"/>
  <c r="T35" i="8"/>
  <c r="S35" i="8"/>
  <c r="Q35" i="8"/>
  <c r="D35" i="8"/>
  <c r="AA35" i="8" s="1"/>
  <c r="AD34" i="8"/>
  <c r="AC34" i="8"/>
  <c r="AB34" i="8"/>
  <c r="Z34" i="8"/>
  <c r="Y34" i="8"/>
  <c r="X34" i="8"/>
  <c r="W34" i="8"/>
  <c r="V34" i="8"/>
  <c r="U34" i="8"/>
  <c r="T34" i="8"/>
  <c r="S34" i="8"/>
  <c r="Q34" i="8"/>
  <c r="D34" i="8"/>
  <c r="AA34" i="8" s="1"/>
  <c r="Z33" i="8"/>
  <c r="Y33" i="8"/>
  <c r="X33" i="8"/>
  <c r="W33" i="8"/>
  <c r="V33" i="8"/>
  <c r="U33" i="8"/>
  <c r="T33" i="8"/>
  <c r="S33" i="8"/>
  <c r="Q33" i="8"/>
  <c r="D33" i="8"/>
  <c r="AC32" i="8"/>
  <c r="AB32" i="8"/>
  <c r="AA32" i="8"/>
  <c r="Z32" i="8"/>
  <c r="Y32" i="8"/>
  <c r="X32" i="8"/>
  <c r="W32" i="8"/>
  <c r="V32" i="8"/>
  <c r="U32" i="8"/>
  <c r="T32" i="8"/>
  <c r="S32" i="8"/>
  <c r="Q32" i="8"/>
  <c r="D32" i="8"/>
  <c r="AB31" i="8"/>
  <c r="Z31" i="8"/>
  <c r="Y31" i="8"/>
  <c r="X31" i="8"/>
  <c r="W31" i="8"/>
  <c r="V31" i="8"/>
  <c r="U31" i="8"/>
  <c r="T31" i="8"/>
  <c r="S31" i="8"/>
  <c r="Q31" i="8"/>
  <c r="D31" i="8"/>
  <c r="AA31" i="8" s="1"/>
  <c r="Z30" i="8"/>
  <c r="Y30" i="8"/>
  <c r="X30" i="8"/>
  <c r="W30" i="8"/>
  <c r="V30" i="8"/>
  <c r="U30" i="8"/>
  <c r="T30" i="8"/>
  <c r="S30" i="8"/>
  <c r="Q30" i="8"/>
  <c r="D30" i="8"/>
  <c r="AA29" i="8"/>
  <c r="Z29" i="8"/>
  <c r="Y29" i="8"/>
  <c r="X29" i="8"/>
  <c r="W29" i="8"/>
  <c r="V29" i="8"/>
  <c r="U29" i="8"/>
  <c r="T29" i="8"/>
  <c r="S29" i="8"/>
  <c r="Q29" i="8"/>
  <c r="D29" i="8"/>
  <c r="AD29" i="8" s="1"/>
  <c r="AD28" i="8"/>
  <c r="Z28" i="8"/>
  <c r="Y28" i="8"/>
  <c r="X28" i="8"/>
  <c r="W28" i="8"/>
  <c r="V28" i="8"/>
  <c r="U28" i="8"/>
  <c r="T28" i="8"/>
  <c r="S28" i="8"/>
  <c r="Q28" i="8"/>
  <c r="D28" i="8"/>
  <c r="AB28" i="8" s="1"/>
  <c r="Z27" i="8"/>
  <c r="Y27" i="8"/>
  <c r="X27" i="8"/>
  <c r="W27" i="8"/>
  <c r="V27" i="8"/>
  <c r="U27" i="8"/>
  <c r="T27" i="8"/>
  <c r="S27" i="8"/>
  <c r="Q27" i="8"/>
  <c r="D27" i="8"/>
  <c r="AD26" i="8"/>
  <c r="AC26" i="8"/>
  <c r="AB26" i="8"/>
  <c r="AA26" i="8"/>
  <c r="Z26" i="8"/>
  <c r="Y26" i="8"/>
  <c r="X26" i="8"/>
  <c r="W26" i="8"/>
  <c r="V26" i="8"/>
  <c r="U26" i="8"/>
  <c r="T26" i="8"/>
  <c r="S26" i="8"/>
  <c r="Q26" i="8"/>
  <c r="AD25" i="8"/>
  <c r="AC25" i="8"/>
  <c r="AB25" i="8"/>
  <c r="AA25" i="8"/>
  <c r="Z25" i="8"/>
  <c r="Y25" i="8"/>
  <c r="X25" i="8"/>
  <c r="W25" i="8"/>
  <c r="V25" i="8"/>
  <c r="U25" i="8"/>
  <c r="T25" i="8"/>
  <c r="S25" i="8"/>
  <c r="Q25" i="8"/>
  <c r="AD24" i="8"/>
  <c r="AC24" i="8"/>
  <c r="AB24" i="8"/>
  <c r="AA24" i="8"/>
  <c r="Z24" i="8"/>
  <c r="Y24" i="8"/>
  <c r="X24" i="8"/>
  <c r="W24" i="8"/>
  <c r="V24" i="8"/>
  <c r="U24" i="8"/>
  <c r="T24" i="8"/>
  <c r="S24" i="8"/>
  <c r="Q24" i="8"/>
  <c r="AD23" i="8"/>
  <c r="AC23" i="8"/>
  <c r="AB23" i="8"/>
  <c r="AA23" i="8"/>
  <c r="Z23" i="8"/>
  <c r="Y23" i="8"/>
  <c r="X23" i="8"/>
  <c r="W23" i="8"/>
  <c r="V23" i="8"/>
  <c r="U23" i="8"/>
  <c r="T23" i="8"/>
  <c r="S23" i="8"/>
  <c r="Q23" i="8"/>
  <c r="AD22" i="8"/>
  <c r="AC22" i="8"/>
  <c r="AB22" i="8"/>
  <c r="AA22" i="8"/>
  <c r="Z22" i="8"/>
  <c r="Y22" i="8"/>
  <c r="X22" i="8"/>
  <c r="W22" i="8"/>
  <c r="V22" i="8"/>
  <c r="U22" i="8"/>
  <c r="T22" i="8"/>
  <c r="S22" i="8"/>
  <c r="Q22" i="8"/>
  <c r="AD21" i="8"/>
  <c r="AC21" i="8"/>
  <c r="AB21" i="8"/>
  <c r="AA21" i="8"/>
  <c r="Z21" i="8"/>
  <c r="Y21" i="8"/>
  <c r="X21" i="8"/>
  <c r="W21" i="8"/>
  <c r="V21" i="8"/>
  <c r="U21" i="8"/>
  <c r="T21" i="8"/>
  <c r="S21" i="8"/>
  <c r="Q21" i="8"/>
  <c r="AD20" i="8"/>
  <c r="AC20" i="8"/>
  <c r="AB20" i="8"/>
  <c r="AA20" i="8"/>
  <c r="Z20" i="8"/>
  <c r="Y20" i="8"/>
  <c r="X20" i="8"/>
  <c r="W20" i="8"/>
  <c r="V20" i="8"/>
  <c r="U20" i="8"/>
  <c r="T20" i="8"/>
  <c r="S20" i="8"/>
  <c r="Q20" i="8"/>
  <c r="AD19" i="8"/>
  <c r="AC19" i="8"/>
  <c r="AB19" i="8"/>
  <c r="AA19" i="8"/>
  <c r="Z19" i="8"/>
  <c r="Y19" i="8"/>
  <c r="X19" i="8"/>
  <c r="W19" i="8"/>
  <c r="V19" i="8"/>
  <c r="U19" i="8"/>
  <c r="T19" i="8"/>
  <c r="S19" i="8"/>
  <c r="Q19" i="8"/>
  <c r="AD18" i="8"/>
  <c r="AC18" i="8"/>
  <c r="AB18" i="8"/>
  <c r="AA18" i="8"/>
  <c r="Z18" i="8"/>
  <c r="Y18" i="8"/>
  <c r="X18" i="8"/>
  <c r="W18" i="8"/>
  <c r="V18" i="8"/>
  <c r="U18" i="8"/>
  <c r="T18" i="8"/>
  <c r="S18" i="8"/>
  <c r="Q18" i="8"/>
  <c r="AD17" i="8"/>
  <c r="AC17" i="8"/>
  <c r="AB17" i="8"/>
  <c r="AA17" i="8"/>
  <c r="Z17" i="8"/>
  <c r="Y17" i="8"/>
  <c r="X17" i="8"/>
  <c r="W17" i="8"/>
  <c r="V17" i="8"/>
  <c r="U17" i="8"/>
  <c r="T17" i="8"/>
  <c r="S17" i="8"/>
  <c r="Q17" i="8"/>
  <c r="AD16" i="8"/>
  <c r="AC16" i="8"/>
  <c r="AB16" i="8"/>
  <c r="AA16" i="8"/>
  <c r="Z16" i="8"/>
  <c r="Y16" i="8"/>
  <c r="X16" i="8"/>
  <c r="W16" i="8"/>
  <c r="V16" i="8"/>
  <c r="U16" i="8"/>
  <c r="T16" i="8"/>
  <c r="S16" i="8"/>
  <c r="Q16" i="8"/>
  <c r="AD15" i="8"/>
  <c r="AC15" i="8"/>
  <c r="AB15" i="8"/>
  <c r="AA15" i="8"/>
  <c r="Z15" i="8"/>
  <c r="Y15" i="8"/>
  <c r="X15" i="8"/>
  <c r="W15" i="8"/>
  <c r="V15" i="8"/>
  <c r="U15" i="8"/>
  <c r="T15" i="8"/>
  <c r="S15" i="8"/>
  <c r="Q15" i="8"/>
  <c r="AD14" i="8"/>
  <c r="AC14" i="8"/>
  <c r="AB14" i="8"/>
  <c r="AA14" i="8"/>
  <c r="Z14" i="8"/>
  <c r="Y14" i="8"/>
  <c r="X14" i="8"/>
  <c r="W14" i="8"/>
  <c r="V14" i="8"/>
  <c r="U14" i="8"/>
  <c r="T14" i="8"/>
  <c r="S14" i="8"/>
  <c r="Q14" i="8"/>
  <c r="AD13" i="8"/>
  <c r="AC13" i="8"/>
  <c r="AB13" i="8"/>
  <c r="AA13" i="8"/>
  <c r="Z13" i="8"/>
  <c r="Y13" i="8"/>
  <c r="X13" i="8"/>
  <c r="W13" i="8"/>
  <c r="V13" i="8"/>
  <c r="U13" i="8"/>
  <c r="T13" i="8"/>
  <c r="S13" i="8"/>
  <c r="Q13" i="8"/>
  <c r="AD12" i="8"/>
  <c r="AC12" i="8"/>
  <c r="AB12" i="8"/>
  <c r="AA12" i="8"/>
  <c r="Z12" i="8"/>
  <c r="Y12" i="8"/>
  <c r="X12" i="8"/>
  <c r="W12" i="8"/>
  <c r="V12" i="8"/>
  <c r="U12" i="8"/>
  <c r="T12" i="8"/>
  <c r="S12" i="8"/>
  <c r="Q12" i="8"/>
  <c r="AD4" i="8"/>
  <c r="AC4" i="8"/>
  <c r="AB4" i="8"/>
  <c r="AA4" i="8"/>
  <c r="Z4" i="8"/>
  <c r="Y4" i="8"/>
  <c r="X4" i="8"/>
  <c r="W4" i="8"/>
  <c r="V4" i="8"/>
  <c r="U4" i="8"/>
  <c r="T4" i="8"/>
  <c r="S4" i="8"/>
  <c r="AE51" i="8" l="1"/>
  <c r="AK51" i="8" s="1"/>
  <c r="AE71" i="8"/>
  <c r="AK71" i="8" s="1"/>
  <c r="AE89" i="8"/>
  <c r="AK89" i="8" s="1"/>
  <c r="AE105" i="8"/>
  <c r="AE127" i="8"/>
  <c r="AE150" i="8"/>
  <c r="AE154" i="8"/>
  <c r="AE69" i="8"/>
  <c r="AK69" i="8" s="1"/>
  <c r="AE106" i="8"/>
  <c r="AE19" i="8"/>
  <c r="AK19" i="8" s="1"/>
  <c r="H191" i="8"/>
  <c r="P191" i="8"/>
  <c r="AE58" i="8"/>
  <c r="AK58" i="8" s="1"/>
  <c r="AE64" i="8"/>
  <c r="AK64" i="8" s="1"/>
  <c r="AE68" i="8"/>
  <c r="AK68" i="8" s="1"/>
  <c r="AE102" i="8"/>
  <c r="AE123" i="8"/>
  <c r="AE138" i="8"/>
  <c r="AE156" i="8"/>
  <c r="AE158" i="8"/>
  <c r="AE20" i="8"/>
  <c r="AK20" i="8" s="1"/>
  <c r="AE40" i="8"/>
  <c r="AB29" i="8"/>
  <c r="AE29" i="8" s="1"/>
  <c r="AC31" i="8"/>
  <c r="AE46" i="8"/>
  <c r="AE75" i="8"/>
  <c r="AK75" i="8" s="1"/>
  <c r="AE83" i="8"/>
  <c r="AK83" i="8" s="1"/>
  <c r="AE87" i="8"/>
  <c r="AK87" i="8" s="1"/>
  <c r="AE101" i="8"/>
  <c r="AB111" i="8"/>
  <c r="AE111" i="8" s="1"/>
  <c r="AE117" i="8"/>
  <c r="AE124" i="8"/>
  <c r="AA139" i="8"/>
  <c r="AE100" i="8"/>
  <c r="AC29" i="8"/>
  <c r="AE31" i="8"/>
  <c r="AD31" i="8"/>
  <c r="AE76" i="8"/>
  <c r="AK76" i="8" s="1"/>
  <c r="AE98" i="8"/>
  <c r="AB109" i="8"/>
  <c r="AC111" i="8"/>
  <c r="AD113" i="8"/>
  <c r="AA121" i="8"/>
  <c r="AB139" i="8"/>
  <c r="AE155" i="8"/>
  <c r="AE162" i="8"/>
  <c r="AB168" i="8"/>
  <c r="AE17" i="8"/>
  <c r="AK17" i="8" s="1"/>
  <c r="Q43" i="8"/>
  <c r="AE24" i="8"/>
  <c r="AE25" i="8"/>
  <c r="AE79" i="8"/>
  <c r="AK79" i="8" s="1"/>
  <c r="AE85" i="8"/>
  <c r="AK85" i="8" s="1"/>
  <c r="AE99" i="8"/>
  <c r="AE134" i="8"/>
  <c r="AC139" i="8"/>
  <c r="AA164" i="8"/>
  <c r="AE164" i="8" s="1"/>
  <c r="AK164" i="8" s="1"/>
  <c r="AB166" i="8"/>
  <c r="AC168" i="8"/>
  <c r="AF168" i="8" s="1"/>
  <c r="AE95" i="8"/>
  <c r="AK95" i="8" s="1"/>
  <c r="J191" i="8"/>
  <c r="AE59" i="8"/>
  <c r="AK59" i="8" s="1"/>
  <c r="AE78" i="8"/>
  <c r="AK78" i="8" s="1"/>
  <c r="AE82" i="8"/>
  <c r="AK82" i="8" s="1"/>
  <c r="AE160" i="8"/>
  <c r="AE13" i="8"/>
  <c r="AK13" i="8" s="1"/>
  <c r="AE14" i="8"/>
  <c r="AK14" i="8" s="1"/>
  <c r="AE22" i="8"/>
  <c r="AK22" i="8" s="1"/>
  <c r="AD36" i="8"/>
  <c r="F191" i="8"/>
  <c r="N191" i="8"/>
  <c r="AE60" i="8"/>
  <c r="AK60" i="8" s="1"/>
  <c r="AE61" i="8"/>
  <c r="AK61" i="8" s="1"/>
  <c r="AD63" i="8"/>
  <c r="AE66" i="8"/>
  <c r="AK66" i="8" s="1"/>
  <c r="AE70" i="8"/>
  <c r="AK70" i="8" s="1"/>
  <c r="AE104" i="8"/>
  <c r="AD141" i="8"/>
  <c r="AE149" i="8"/>
  <c r="AE153" i="8"/>
  <c r="AC166" i="8"/>
  <c r="AD168" i="8"/>
  <c r="AB171" i="8"/>
  <c r="AE171" i="8" s="1"/>
  <c r="Q189" i="8"/>
  <c r="AP201" i="8"/>
  <c r="AE23" i="8"/>
  <c r="AK23" i="8" s="1"/>
  <c r="AE21" i="8"/>
  <c r="AK21" i="8" s="1"/>
  <c r="AE39" i="8"/>
  <c r="AE26" i="8"/>
  <c r="AE62" i="8"/>
  <c r="AD92" i="8"/>
  <c r="AC92" i="8"/>
  <c r="AB92" i="8"/>
  <c r="AA92" i="8"/>
  <c r="AE92" i="8" s="1"/>
  <c r="AK92" i="8" s="1"/>
  <c r="AE128" i="8"/>
  <c r="AD27" i="8"/>
  <c r="AC27" i="8"/>
  <c r="AB27" i="8"/>
  <c r="AE161" i="8"/>
  <c r="AE18" i="8"/>
  <c r="AK18" i="8" s="1"/>
  <c r="L191" i="8"/>
  <c r="AE65" i="8"/>
  <c r="AK65" i="8" s="1"/>
  <c r="AE74" i="8"/>
  <c r="AK74" i="8" s="1"/>
  <c r="AD110" i="8"/>
  <c r="AC110" i="8"/>
  <c r="AE110" i="8" s="1"/>
  <c r="AB110" i="8"/>
  <c r="AA110" i="8"/>
  <c r="AE67" i="8"/>
  <c r="AK67" i="8" s="1"/>
  <c r="AE81" i="8"/>
  <c r="AK81" i="8" s="1"/>
  <c r="AA27" i="8"/>
  <c r="AD30" i="8"/>
  <c r="AC30" i="8"/>
  <c r="AB30" i="8"/>
  <c r="AA30" i="8"/>
  <c r="AK46" i="8"/>
  <c r="AP46" i="8"/>
  <c r="AE73" i="8"/>
  <c r="AK73" i="8" s="1"/>
  <c r="AE116" i="8"/>
  <c r="AE136" i="8"/>
  <c r="AF166" i="8"/>
  <c r="AD35" i="8"/>
  <c r="AC35" i="8"/>
  <c r="AB35" i="8"/>
  <c r="AE12" i="8"/>
  <c r="AE38" i="8"/>
  <c r="AE16" i="8"/>
  <c r="AK16" i="8" s="1"/>
  <c r="AD94" i="8"/>
  <c r="AC94" i="8"/>
  <c r="AB94" i="8"/>
  <c r="AA94" i="8"/>
  <c r="AC108" i="8"/>
  <c r="AB108" i="8"/>
  <c r="AA108" i="8"/>
  <c r="AE108" i="8" s="1"/>
  <c r="AD108" i="8"/>
  <c r="AE166" i="8"/>
  <c r="AK166" i="8" s="1"/>
  <c r="AE15" i="8"/>
  <c r="AK15" i="8" s="1"/>
  <c r="AM42" i="8" s="1"/>
  <c r="AC33" i="8"/>
  <c r="AB33" i="8"/>
  <c r="AA33" i="8"/>
  <c r="AD33" i="8"/>
  <c r="AE34" i="8"/>
  <c r="AE37" i="8"/>
  <c r="AE80" i="8"/>
  <c r="AK80" i="8" s="1"/>
  <c r="AC28" i="8"/>
  <c r="AC36" i="8"/>
  <c r="G191" i="8"/>
  <c r="O191" i="8"/>
  <c r="AC63" i="8"/>
  <c r="AE112" i="8"/>
  <c r="AE137" i="8"/>
  <c r="AE151" i="8"/>
  <c r="AE159" i="8"/>
  <c r="K191" i="8"/>
  <c r="Q144" i="8"/>
  <c r="AP204" i="8" s="1"/>
  <c r="AE88" i="8"/>
  <c r="AK88" i="8" s="1"/>
  <c r="AE119" i="8"/>
  <c r="AE122" i="8"/>
  <c r="AE126" i="8"/>
  <c r="AE130" i="8"/>
  <c r="AE140" i="8"/>
  <c r="Q175" i="8"/>
  <c r="AP205" i="8" s="1"/>
  <c r="AD167" i="8"/>
  <c r="AC167" i="8"/>
  <c r="AB167" i="8"/>
  <c r="AD32" i="8"/>
  <c r="AE32" i="8" s="1"/>
  <c r="AE94" i="8"/>
  <c r="AK94" i="8" s="1"/>
  <c r="AP180" i="8"/>
  <c r="AQ178" i="8"/>
  <c r="AQ180" i="8" s="1"/>
  <c r="AC170" i="8"/>
  <c r="AB170" i="8"/>
  <c r="AA170" i="8"/>
  <c r="AD170" i="8"/>
  <c r="AA28" i="8"/>
  <c r="AE28" i="8" s="1"/>
  <c r="AA36" i="8"/>
  <c r="E191" i="8"/>
  <c r="M191" i="8"/>
  <c r="AA63" i="8"/>
  <c r="AE63" i="8" s="1"/>
  <c r="AK63" i="8" s="1"/>
  <c r="AE84" i="8"/>
  <c r="AK84" i="8" s="1"/>
  <c r="AE97" i="8"/>
  <c r="AK97" i="8" s="1"/>
  <c r="AE129" i="8"/>
  <c r="AE131" i="8"/>
  <c r="AE139" i="8"/>
  <c r="AA167" i="8"/>
  <c r="AE168" i="8"/>
  <c r="AK168" i="8" s="1"/>
  <c r="AE172" i="8"/>
  <c r="AE86" i="8"/>
  <c r="AK86" i="8" s="1"/>
  <c r="AD90" i="8"/>
  <c r="AC90" i="8"/>
  <c r="AE90" i="8" s="1"/>
  <c r="AK90" i="8" s="1"/>
  <c r="AB90" i="8"/>
  <c r="AE96" i="8"/>
  <c r="AK96" i="8" s="1"/>
  <c r="AE133" i="8"/>
  <c r="AE142" i="8"/>
  <c r="AD169" i="8"/>
  <c r="AC169" i="8"/>
  <c r="AB169" i="8"/>
  <c r="AE169" i="8" s="1"/>
  <c r="AB91" i="8"/>
  <c r="AE91" i="8" s="1"/>
  <c r="AK91" i="8" s="1"/>
  <c r="AB93" i="8"/>
  <c r="AE93" i="8" s="1"/>
  <c r="AK93" i="8" s="1"/>
  <c r="AA109" i="8"/>
  <c r="AE109" i="8" s="1"/>
  <c r="AB114" i="8"/>
  <c r="AE114" i="8" s="1"/>
  <c r="AC120" i="8"/>
  <c r="AE120" i="8" s="1"/>
  <c r="AA135" i="8"/>
  <c r="AE135" i="8" s="1"/>
  <c r="AC141" i="8"/>
  <c r="AE141" i="8" s="1"/>
  <c r="AC163" i="8"/>
  <c r="AD93" i="8"/>
  <c r="AC109" i="8"/>
  <c r="AB112" i="8"/>
  <c r="AD114" i="8"/>
  <c r="AA115" i="8"/>
  <c r="AB118" i="8"/>
  <c r="AE118" i="8" s="1"/>
  <c r="AB121" i="8"/>
  <c r="AE121" i="8" s="1"/>
  <c r="AA125" i="8"/>
  <c r="AE125" i="8" s="1"/>
  <c r="AC107" i="8"/>
  <c r="AD112" i="8"/>
  <c r="AA113" i="8"/>
  <c r="AC115" i="8"/>
  <c r="AD118" i="8"/>
  <c r="AD121" i="8"/>
  <c r="AC125" i="8"/>
  <c r="AD132" i="8"/>
  <c r="AE132" i="8" s="1"/>
  <c r="AA165" i="8"/>
  <c r="AC173" i="8"/>
  <c r="AD107" i="8"/>
  <c r="AB113" i="8"/>
  <c r="AE113" i="8" s="1"/>
  <c r="AD115" i="8"/>
  <c r="AE115" i="8" s="1"/>
  <c r="AD125" i="8"/>
  <c r="AB165" i="8"/>
  <c r="AD173" i="8"/>
  <c r="AE173" i="8" s="1"/>
  <c r="Q180" i="8"/>
  <c r="AA120" i="8"/>
  <c r="AA141" i="8"/>
  <c r="AA163" i="8"/>
  <c r="AC165" i="8"/>
  <c r="AE30" i="8" l="1"/>
  <c r="AE27" i="8"/>
  <c r="AE170" i="8"/>
  <c r="AE163" i="8"/>
  <c r="AE167" i="8"/>
  <c r="AK167" i="8" s="1"/>
  <c r="AM142" i="8"/>
  <c r="AE35" i="8"/>
  <c r="AE165" i="8"/>
  <c r="AK165" i="8" s="1"/>
  <c r="AE107" i="8"/>
  <c r="AE36" i="8"/>
  <c r="AK53" i="8"/>
  <c r="AM52" i="8"/>
  <c r="AK163" i="8"/>
  <c r="AK12" i="8"/>
  <c r="AK43" i="8" s="1"/>
  <c r="AE43" i="8"/>
  <c r="Q191" i="8"/>
  <c r="AP206" i="8"/>
  <c r="AM143" i="8"/>
  <c r="AK48" i="8"/>
  <c r="AM47" i="8"/>
  <c r="AM141" i="8"/>
  <c r="AK144" i="8"/>
  <c r="AF167" i="8"/>
  <c r="AE33" i="8"/>
  <c r="AE144" i="8"/>
  <c r="AP48" i="8"/>
  <c r="AQ46" i="8"/>
  <c r="AQ48" i="8" s="1"/>
  <c r="AK62" i="8"/>
  <c r="AU62" i="8"/>
  <c r="AM41" i="8"/>
  <c r="F537" i="1"/>
  <c r="AE175" i="8" l="1"/>
  <c r="AQ196" i="8"/>
  <c r="AQ202" i="8"/>
  <c r="AR202" i="8" s="1"/>
  <c r="AK175" i="8"/>
  <c r="AM174" i="8"/>
  <c r="F538" i="1"/>
  <c r="B120" i="7"/>
  <c r="B119" i="7"/>
  <c r="B118" i="7"/>
  <c r="B117" i="7"/>
  <c r="B116" i="7"/>
  <c r="B115" i="7"/>
  <c r="B114" i="7"/>
  <c r="B113" i="7"/>
  <c r="B112" i="7"/>
  <c r="B111" i="7"/>
  <c r="B110" i="7"/>
  <c r="B109" i="7"/>
  <c r="D106" i="7"/>
  <c r="C105" i="7"/>
  <c r="D119" i="7"/>
  <c r="C118" i="7"/>
  <c r="D117" i="7"/>
  <c r="C116" i="7"/>
  <c r="H95" i="7"/>
  <c r="D113" i="7"/>
  <c r="D111" i="7"/>
  <c r="C93" i="7"/>
  <c r="C67" i="7"/>
  <c r="M15" i="7"/>
  <c r="D67" i="7"/>
  <c r="L12" i="7"/>
  <c r="M10" i="7"/>
  <c r="L10" i="7"/>
  <c r="B45" i="7"/>
  <c r="B44" i="7"/>
  <c r="B43" i="7"/>
  <c r="B42" i="7"/>
  <c r="B41" i="7"/>
  <c r="B40" i="7"/>
  <c r="B39" i="7"/>
  <c r="D32" i="7"/>
  <c r="C32" i="7"/>
  <c r="E32" i="7" s="1"/>
  <c r="B31" i="7"/>
  <c r="B30" i="7"/>
  <c r="D29" i="7"/>
  <c r="B29" i="7"/>
  <c r="D28" i="7"/>
  <c r="C28" i="7"/>
  <c r="E28" i="7" s="1"/>
  <c r="B28" i="7"/>
  <c r="D27" i="7"/>
  <c r="B27" i="7"/>
  <c r="B26" i="7"/>
  <c r="B25" i="7"/>
  <c r="C29" i="7"/>
  <c r="D36" i="7"/>
  <c r="C27" i="7"/>
  <c r="D26" i="7"/>
  <c r="B4" i="7"/>
  <c r="B2" i="7"/>
  <c r="B324" i="6"/>
  <c r="B323" i="6"/>
  <c r="B322" i="6"/>
  <c r="B321" i="6"/>
  <c r="F194" i="6"/>
  <c r="F193" i="6"/>
  <c r="F192" i="6"/>
  <c r="B159" i="6"/>
  <c r="B158" i="6"/>
  <c r="B146" i="6"/>
  <c r="B145" i="6"/>
  <c r="B144" i="6"/>
  <c r="A1" i="6"/>
  <c r="H96" i="7" l="1"/>
  <c r="D116" i="7"/>
  <c r="L15" i="7"/>
  <c r="E27" i="7"/>
  <c r="C106" i="7"/>
  <c r="C69" i="7"/>
  <c r="E116" i="7"/>
  <c r="D118" i="7"/>
  <c r="E118" i="7" s="1"/>
  <c r="G59" i="7"/>
  <c r="E67" i="7"/>
  <c r="C88" i="7"/>
  <c r="C72" i="7"/>
  <c r="D69" i="7"/>
  <c r="E29" i="7"/>
  <c r="G58" i="7"/>
  <c r="D68" i="7"/>
  <c r="C68" i="7"/>
  <c r="C31" i="7"/>
  <c r="C78" i="7"/>
  <c r="D30" i="7"/>
  <c r="C44" i="7"/>
  <c r="C26" i="7"/>
  <c r="E26" i="7" s="1"/>
  <c r="C30" i="7"/>
  <c r="C36" i="7"/>
  <c r="E36" i="7" s="1"/>
  <c r="D65" i="7"/>
  <c r="C129" i="7"/>
  <c r="C109" i="7"/>
  <c r="C111" i="7"/>
  <c r="E111" i="7" s="1"/>
  <c r="C113" i="7"/>
  <c r="E113" i="7" s="1"/>
  <c r="C115" i="7"/>
  <c r="C117" i="7"/>
  <c r="E117" i="7" s="1"/>
  <c r="C119" i="7"/>
  <c r="E119" i="7" s="1"/>
  <c r="C125" i="7"/>
  <c r="D115" i="7"/>
  <c r="D125" i="7"/>
  <c r="D134" i="7"/>
  <c r="C45" i="7"/>
  <c r="G65" i="7"/>
  <c r="C123" i="7"/>
  <c r="D123" i="7"/>
  <c r="D63" i="7"/>
  <c r="D109" i="7"/>
  <c r="D31" i="7"/>
  <c r="C64" i="7"/>
  <c r="D114" i="7"/>
  <c r="E105" i="7"/>
  <c r="E31" i="7" l="1"/>
  <c r="C77" i="7"/>
  <c r="E68" i="7"/>
  <c r="E115" i="7"/>
  <c r="C80" i="7"/>
  <c r="C82" i="7"/>
  <c r="G56" i="7"/>
  <c r="D72" i="7"/>
  <c r="E72" i="7" s="1"/>
  <c r="C66" i="7"/>
  <c r="C134" i="7"/>
  <c r="E134" i="7" s="1"/>
  <c r="C79" i="7"/>
  <c r="C81" i="7"/>
  <c r="D66" i="7"/>
  <c r="C83" i="7"/>
  <c r="C87" i="7"/>
  <c r="C86" i="7"/>
  <c r="E69" i="7"/>
  <c r="D83" i="7"/>
  <c r="D81" i="7"/>
  <c r="D78" i="7"/>
  <c r="D80" i="7"/>
  <c r="D33" i="7"/>
  <c r="D25" i="7"/>
  <c r="C42" i="7"/>
  <c r="C46" i="7"/>
  <c r="C41" i="7"/>
  <c r="C39" i="7"/>
  <c r="C43" i="7"/>
  <c r="C40" i="7"/>
  <c r="D128" i="7"/>
  <c r="D120" i="7"/>
  <c r="G55" i="7"/>
  <c r="E123" i="7"/>
  <c r="E30" i="7"/>
  <c r="C128" i="7"/>
  <c r="D74" i="7"/>
  <c r="E109" i="7"/>
  <c r="D129" i="7"/>
  <c r="E129" i="7" s="1"/>
  <c r="C124" i="7"/>
  <c r="D112" i="7"/>
  <c r="D124" i="7"/>
  <c r="C65" i="7"/>
  <c r="E65" i="7" s="1"/>
  <c r="C114" i="7"/>
  <c r="E114" i="7" s="1"/>
  <c r="D70" i="7"/>
  <c r="D126" i="7"/>
  <c r="C120" i="7"/>
  <c r="E120" i="7" s="1"/>
  <c r="C25" i="7"/>
  <c r="E106" i="7"/>
  <c r="C127" i="7"/>
  <c r="D127" i="7"/>
  <c r="D110" i="7"/>
  <c r="D79" i="7"/>
  <c r="C110" i="7"/>
  <c r="E110" i="7" s="1"/>
  <c r="C63" i="7"/>
  <c r="E63" i="7" s="1"/>
  <c r="G53" i="7"/>
  <c r="C112" i="7"/>
  <c r="D73" i="7"/>
  <c r="D64" i="7"/>
  <c r="E64" i="7" s="1"/>
  <c r="E78" i="7"/>
  <c r="G54" i="7"/>
  <c r="C73" i="7"/>
  <c r="C126" i="7"/>
  <c r="E125" i="7"/>
  <c r="C74" i="7"/>
  <c r="D77" i="7"/>
  <c r="D82" i="7"/>
  <c r="C89" i="7" l="1"/>
  <c r="C84" i="7"/>
  <c r="E77" i="7"/>
  <c r="E25" i="7"/>
  <c r="F55" i="7"/>
  <c r="E66" i="7"/>
  <c r="E74" i="7"/>
  <c r="F54" i="7"/>
  <c r="E128" i="7"/>
  <c r="E124" i="7"/>
  <c r="D122" i="7"/>
  <c r="C122" i="7"/>
  <c r="E122" i="7" s="1"/>
  <c r="D84" i="7"/>
  <c r="C37" i="7"/>
  <c r="D34" i="7"/>
  <c r="C34" i="7"/>
  <c r="C48" i="7"/>
  <c r="E81" i="7"/>
  <c r="F57" i="7"/>
  <c r="G60" i="7"/>
  <c r="F60" i="7"/>
  <c r="F58" i="7"/>
  <c r="E83" i="7"/>
  <c r="C70" i="7"/>
  <c r="E70" i="7" s="1"/>
  <c r="F56" i="7"/>
  <c r="E82" i="7"/>
  <c r="E80" i="7"/>
  <c r="F59" i="7"/>
  <c r="E112" i="7"/>
  <c r="E79" i="7"/>
  <c r="C33" i="7"/>
  <c r="E33" i="7" s="1"/>
  <c r="E126" i="7"/>
  <c r="F53" i="7"/>
  <c r="E73" i="7"/>
  <c r="E127" i="7"/>
  <c r="E84" i="7" l="1"/>
  <c r="E34" i="7"/>
  <c r="E538" i="1" l="1"/>
  <c r="G538" i="1" s="1"/>
  <c r="E537" i="1"/>
  <c r="G537" i="1" s="1"/>
  <c r="G539" i="1" s="1"/>
  <c r="E539" i="1" l="1"/>
  <c r="E529" i="1"/>
  <c r="E502" i="1"/>
  <c r="E499" i="1"/>
  <c r="E494" i="1"/>
  <c r="E481" i="1"/>
  <c r="E477" i="1"/>
  <c r="E471" i="1"/>
  <c r="E461" i="1"/>
  <c r="E456" i="1"/>
  <c r="E449" i="1"/>
  <c r="E447" i="1"/>
  <c r="E445" i="1"/>
  <c r="E441" i="1"/>
  <c r="E436" i="1"/>
  <c r="E429" i="1"/>
  <c r="E417" i="1"/>
  <c r="E407" i="1"/>
  <c r="E405" i="1"/>
  <c r="E395" i="1"/>
  <c r="E389" i="1"/>
  <c r="E384" i="1"/>
  <c r="E377" i="1"/>
  <c r="E370" i="1"/>
  <c r="E363" i="1"/>
  <c r="E358" i="1"/>
  <c r="E336" i="1" l="1"/>
  <c r="AS330" i="1" l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D16" i="1" l="1"/>
  <c r="E16" i="1"/>
  <c r="D17" i="1"/>
  <c r="E17" i="1"/>
  <c r="G17" i="1"/>
  <c r="AQ20" i="1"/>
  <c r="AS20" i="1"/>
  <c r="Y4" i="1"/>
  <c r="Q4" i="1"/>
  <c r="Q5" i="1"/>
  <c r="U4" i="1"/>
  <c r="B5" i="1"/>
  <c r="F14" i="6" l="1"/>
  <c r="AQ1" i="8" l="1"/>
  <c r="AS1" i="8" s="1"/>
  <c r="AQ2" i="8"/>
  <c r="AS2" i="8" s="1"/>
  <c r="AQ3" i="8"/>
  <c r="AS3" i="8"/>
  <c r="AO34" i="8"/>
  <c r="AO36" i="8"/>
  <c r="AS36" i="8" s="1"/>
  <c r="AO38" i="8"/>
  <c r="AS38" i="8" s="1"/>
  <c r="AP38" i="8"/>
  <c r="AQ38" i="8" s="1"/>
  <c r="AO40" i="8"/>
  <c r="AS40" i="8" s="1"/>
  <c r="AP40" i="8"/>
  <c r="AQ40" i="8"/>
  <c r="AO51" i="8"/>
  <c r="AS51" i="8" s="1"/>
  <c r="AO58" i="8"/>
  <c r="AS58" i="8" s="1"/>
  <c r="AO60" i="8"/>
  <c r="AP60" i="8"/>
  <c r="AQ60" i="8"/>
  <c r="AS60" i="8"/>
  <c r="AO62" i="8"/>
  <c r="AP62" i="8" s="1"/>
  <c r="AQ62" i="8" s="1"/>
  <c r="AS62" i="8"/>
  <c r="AO64" i="8"/>
  <c r="AP64" i="8"/>
  <c r="AQ64" i="8"/>
  <c r="AS64" i="8"/>
  <c r="AO66" i="8"/>
  <c r="AS66" i="8" s="1"/>
  <c r="AO68" i="8"/>
  <c r="AP68" i="8"/>
  <c r="AQ68" i="8"/>
  <c r="AS68" i="8"/>
  <c r="AO70" i="8"/>
  <c r="AP70" i="8" s="1"/>
  <c r="AQ70" i="8" s="1"/>
  <c r="AS70" i="8"/>
  <c r="AO72" i="8"/>
  <c r="AP72" i="8"/>
  <c r="AQ72" i="8"/>
  <c r="AS72" i="8"/>
  <c r="AO74" i="8"/>
  <c r="AS74" i="8" s="1"/>
  <c r="AO76" i="8"/>
  <c r="AP76" i="8"/>
  <c r="AQ76" i="8"/>
  <c r="AS76" i="8"/>
  <c r="AO78" i="8"/>
  <c r="AP78" i="8" s="1"/>
  <c r="AQ78" i="8" s="1"/>
  <c r="AS78" i="8"/>
  <c r="AO80" i="8"/>
  <c r="AP80" i="8"/>
  <c r="AQ80" i="8"/>
  <c r="AS80" i="8"/>
  <c r="AO82" i="8"/>
  <c r="AS82" i="8" s="1"/>
  <c r="AO84" i="8"/>
  <c r="AP84" i="8"/>
  <c r="AQ84" i="8"/>
  <c r="AS84" i="8"/>
  <c r="AO86" i="8"/>
  <c r="AP86" i="8" s="1"/>
  <c r="AQ86" i="8" s="1"/>
  <c r="AS86" i="8"/>
  <c r="AO88" i="8"/>
  <c r="AS88" i="8" s="1"/>
  <c r="AP88" i="8"/>
  <c r="AQ88" i="8"/>
  <c r="AO90" i="8"/>
  <c r="AP90" i="8" s="1"/>
  <c r="AQ90" i="8" s="1"/>
  <c r="AS90" i="8"/>
  <c r="AO92" i="8"/>
  <c r="AO94" i="8"/>
  <c r="AS94" i="8" s="1"/>
  <c r="AP94" i="8"/>
  <c r="AQ94" i="8" s="1"/>
  <c r="AO95" i="8"/>
  <c r="AP95" i="8"/>
  <c r="AQ95" i="8" s="1"/>
  <c r="AS95" i="8"/>
  <c r="AO96" i="8"/>
  <c r="AS96" i="8" s="1"/>
  <c r="AP96" i="8"/>
  <c r="AQ96" i="8" s="1"/>
  <c r="AO97" i="8"/>
  <c r="AP97" i="8"/>
  <c r="AQ97" i="8" s="1"/>
  <c r="AS97" i="8"/>
  <c r="AO98" i="8"/>
  <c r="AS98" i="8" s="1"/>
  <c r="AP98" i="8"/>
  <c r="AQ98" i="8" s="1"/>
  <c r="AO99" i="8"/>
  <c r="AS99" i="8" s="1"/>
  <c r="AP99" i="8"/>
  <c r="AQ99" i="8" s="1"/>
  <c r="AO100" i="8"/>
  <c r="AS100" i="8" s="1"/>
  <c r="AP100" i="8"/>
  <c r="AQ100" i="8" s="1"/>
  <c r="AO101" i="8"/>
  <c r="AS101" i="8" s="1"/>
  <c r="AP101" i="8"/>
  <c r="AQ101" i="8" s="1"/>
  <c r="AO102" i="8"/>
  <c r="AS102" i="8" s="1"/>
  <c r="AP102" i="8"/>
  <c r="AQ102" i="8" s="1"/>
  <c r="AO103" i="8"/>
  <c r="AS103" i="8" s="1"/>
  <c r="AP103" i="8"/>
  <c r="AQ103" i="8" s="1"/>
  <c r="AO104" i="8"/>
  <c r="AS104" i="8" s="1"/>
  <c r="AP104" i="8"/>
  <c r="AQ104" i="8" s="1"/>
  <c r="AO105" i="8"/>
  <c r="AS105" i="8" s="1"/>
  <c r="AP105" i="8"/>
  <c r="AQ105" i="8" s="1"/>
  <c r="AO106" i="8"/>
  <c r="AS106" i="8" s="1"/>
  <c r="AP106" i="8"/>
  <c r="AQ106" i="8" s="1"/>
  <c r="AO107" i="8"/>
  <c r="AS107" i="8" s="1"/>
  <c r="AP107" i="8"/>
  <c r="AQ107" i="8" s="1"/>
  <c r="AO108" i="8"/>
  <c r="AS108" i="8" s="1"/>
  <c r="AP108" i="8"/>
  <c r="AQ108" i="8" s="1"/>
  <c r="AO109" i="8"/>
  <c r="AS109" i="8" s="1"/>
  <c r="AP109" i="8"/>
  <c r="AQ109" i="8" s="1"/>
  <c r="AO110" i="8"/>
  <c r="AS110" i="8" s="1"/>
  <c r="AP110" i="8"/>
  <c r="AQ110" i="8" s="1"/>
  <c r="AO111" i="8"/>
  <c r="AS111" i="8" s="1"/>
  <c r="AP111" i="8"/>
  <c r="AQ111" i="8" s="1"/>
  <c r="AO112" i="8"/>
  <c r="AS112" i="8" s="1"/>
  <c r="AP112" i="8"/>
  <c r="AQ112" i="8" s="1"/>
  <c r="AO113" i="8"/>
  <c r="AS113" i="8" s="1"/>
  <c r="AP113" i="8"/>
  <c r="AQ113" i="8" s="1"/>
  <c r="AO114" i="8"/>
  <c r="AS114" i="8" s="1"/>
  <c r="AP114" i="8"/>
  <c r="AQ114" i="8" s="1"/>
  <c r="AO115" i="8"/>
  <c r="AS115" i="8" s="1"/>
  <c r="AP115" i="8"/>
  <c r="AQ115" i="8" s="1"/>
  <c r="AO116" i="8"/>
  <c r="AS116" i="8" s="1"/>
  <c r="AP116" i="8"/>
  <c r="AQ116" i="8" s="1"/>
  <c r="AO117" i="8"/>
  <c r="AS117" i="8" s="1"/>
  <c r="AP117" i="8"/>
  <c r="AQ117" i="8" s="1"/>
  <c r="AO118" i="8"/>
  <c r="AS118" i="8" s="1"/>
  <c r="AP118" i="8"/>
  <c r="AQ118" i="8" s="1"/>
  <c r="AO119" i="8"/>
  <c r="AS119" i="8" s="1"/>
  <c r="AP119" i="8"/>
  <c r="AQ119" i="8" s="1"/>
  <c r="AO120" i="8"/>
  <c r="AS120" i="8" s="1"/>
  <c r="AP120" i="8"/>
  <c r="AQ120" i="8" s="1"/>
  <c r="AO121" i="8"/>
  <c r="AS121" i="8" s="1"/>
  <c r="AP121" i="8"/>
  <c r="AQ121" i="8" s="1"/>
  <c r="AO122" i="8"/>
  <c r="AS122" i="8" s="1"/>
  <c r="AP122" i="8"/>
  <c r="AQ122" i="8" s="1"/>
  <c r="AO123" i="8"/>
  <c r="AS123" i="8" s="1"/>
  <c r="AP123" i="8"/>
  <c r="AQ123" i="8" s="1"/>
  <c r="AO124" i="8"/>
  <c r="AS124" i="8" s="1"/>
  <c r="AP124" i="8"/>
  <c r="AQ124" i="8" s="1"/>
  <c r="AO125" i="8"/>
  <c r="AS125" i="8" s="1"/>
  <c r="AP125" i="8"/>
  <c r="AQ125" i="8" s="1"/>
  <c r="AO126" i="8"/>
  <c r="AS126" i="8" s="1"/>
  <c r="AP126" i="8"/>
  <c r="AQ126" i="8" s="1"/>
  <c r="AO127" i="8"/>
  <c r="AS127" i="8" s="1"/>
  <c r="AP127" i="8"/>
  <c r="AQ127" i="8" s="1"/>
  <c r="AO128" i="8"/>
  <c r="AS128" i="8" s="1"/>
  <c r="AP128" i="8"/>
  <c r="AQ128" i="8" s="1"/>
  <c r="AO129" i="8"/>
  <c r="AS129" i="8" s="1"/>
  <c r="AP129" i="8"/>
  <c r="AQ129" i="8" s="1"/>
  <c r="AO130" i="8"/>
  <c r="AS130" i="8" s="1"/>
  <c r="AP130" i="8"/>
  <c r="AQ130" i="8" s="1"/>
  <c r="AO131" i="8"/>
  <c r="AS131" i="8" s="1"/>
  <c r="AP131" i="8"/>
  <c r="AQ131" i="8" s="1"/>
  <c r="AO132" i="8"/>
  <c r="AS132" i="8" s="1"/>
  <c r="AP132" i="8"/>
  <c r="AQ132" i="8" s="1"/>
  <c r="AO133" i="8"/>
  <c r="AS133" i="8" s="1"/>
  <c r="AP133" i="8"/>
  <c r="AQ133" i="8" s="1"/>
  <c r="AO134" i="8"/>
  <c r="AS134" i="8" s="1"/>
  <c r="AP134" i="8"/>
  <c r="AQ134" i="8" s="1"/>
  <c r="AO135" i="8"/>
  <c r="AS135" i="8" s="1"/>
  <c r="AP135" i="8"/>
  <c r="AQ135" i="8" s="1"/>
  <c r="AO136" i="8"/>
  <c r="AS136" i="8" s="1"/>
  <c r="AP136" i="8"/>
  <c r="AQ136" i="8" s="1"/>
  <c r="AO137" i="8"/>
  <c r="AS137" i="8" s="1"/>
  <c r="AP137" i="8"/>
  <c r="AQ137" i="8" s="1"/>
  <c r="AO138" i="8"/>
  <c r="AS138" i="8" s="1"/>
  <c r="AP138" i="8"/>
  <c r="AQ138" i="8" s="1"/>
  <c r="AO139" i="8"/>
  <c r="AS139" i="8" s="1"/>
  <c r="AP139" i="8"/>
  <c r="AQ139" i="8" s="1"/>
  <c r="AO140" i="8"/>
  <c r="AS140" i="8" s="1"/>
  <c r="AP140" i="8"/>
  <c r="AQ140" i="8" s="1"/>
  <c r="AO141" i="8"/>
  <c r="AS141" i="8" s="1"/>
  <c r="AP141" i="8"/>
  <c r="AQ141" i="8" s="1"/>
  <c r="AO142" i="8"/>
  <c r="AS142" i="8" s="1"/>
  <c r="AP142" i="8"/>
  <c r="AQ142" i="8" s="1"/>
  <c r="AO149" i="8"/>
  <c r="AP149" i="8"/>
  <c r="AQ149" i="8"/>
  <c r="AO150" i="8"/>
  <c r="AP150" i="8" s="1"/>
  <c r="AQ150" i="8" s="1"/>
  <c r="AO151" i="8"/>
  <c r="AP151" i="8"/>
  <c r="AQ151" i="8" s="1"/>
  <c r="AO152" i="8"/>
  <c r="AP152" i="8"/>
  <c r="AQ152" i="8"/>
  <c r="AO153" i="8"/>
  <c r="AP153" i="8" s="1"/>
  <c r="AQ153" i="8" s="1"/>
  <c r="AO154" i="8"/>
  <c r="AP154" i="8" s="1"/>
  <c r="AQ154" i="8" s="1"/>
  <c r="AO155" i="8"/>
  <c r="AP155" i="8"/>
  <c r="AQ155" i="8" s="1"/>
  <c r="AO156" i="8"/>
  <c r="AP156" i="8"/>
  <c r="AQ156" i="8"/>
  <c r="AO157" i="8"/>
  <c r="AP157" i="8"/>
  <c r="AQ157" i="8"/>
  <c r="AO158" i="8"/>
  <c r="AP158" i="8" s="1"/>
  <c r="AQ158" i="8" s="1"/>
  <c r="AO159" i="8"/>
  <c r="AP159" i="8"/>
  <c r="AQ159" i="8" s="1"/>
  <c r="AO160" i="8"/>
  <c r="AP160" i="8"/>
  <c r="AQ160" i="8"/>
  <c r="AO161" i="8"/>
  <c r="AP161" i="8" s="1"/>
  <c r="AQ161" i="8" s="1"/>
  <c r="AO162" i="8"/>
  <c r="AP162" i="8" s="1"/>
  <c r="AQ162" i="8" s="1"/>
  <c r="AO163" i="8"/>
  <c r="AP163" i="8"/>
  <c r="AQ163" i="8" s="1"/>
  <c r="AO164" i="8"/>
  <c r="AP164" i="8"/>
  <c r="AQ164" i="8"/>
  <c r="AO165" i="8"/>
  <c r="AP165" i="8"/>
  <c r="AQ165" i="8"/>
  <c r="AO166" i="8"/>
  <c r="AP166" i="8" s="1"/>
  <c r="AQ166" i="8" s="1"/>
  <c r="AO167" i="8"/>
  <c r="AP167" i="8"/>
  <c r="AQ167" i="8" s="1"/>
  <c r="AO168" i="8"/>
  <c r="AP168" i="8"/>
  <c r="AQ168" i="8"/>
  <c r="AO169" i="8"/>
  <c r="AP169" i="8" s="1"/>
  <c r="AQ169" i="8" s="1"/>
  <c r="AO170" i="8"/>
  <c r="AP170" i="8" s="1"/>
  <c r="AQ170" i="8" s="1"/>
  <c r="AO171" i="8"/>
  <c r="AP171" i="8"/>
  <c r="AQ171" i="8" s="1"/>
  <c r="AO172" i="8"/>
  <c r="AP172" i="8"/>
  <c r="AQ172" i="8"/>
  <c r="AO173" i="8"/>
  <c r="AP173" i="8"/>
  <c r="AQ173" i="8"/>
  <c r="AP175" i="8"/>
  <c r="AP195" i="8"/>
  <c r="AP196" i="8"/>
  <c r="AR196" i="8"/>
  <c r="AP197" i="8"/>
  <c r="AP198" i="8"/>
  <c r="AS92" i="8" l="1"/>
  <c r="AP92" i="8"/>
  <c r="AQ92" i="8" s="1"/>
  <c r="AQ175" i="8"/>
  <c r="AQ205" i="8" s="1"/>
  <c r="AR205" i="8" s="1"/>
  <c r="AP82" i="8"/>
  <c r="AQ82" i="8" s="1"/>
  <c r="AP74" i="8"/>
  <c r="AQ74" i="8" s="1"/>
  <c r="AP66" i="8"/>
  <c r="AQ66" i="8" s="1"/>
  <c r="AP58" i="8"/>
  <c r="AP51" i="8"/>
  <c r="AP34" i="8"/>
  <c r="AQ34" i="8" s="1"/>
  <c r="AS34" i="8"/>
  <c r="AP36" i="8"/>
  <c r="AQ36" i="8" s="1"/>
  <c r="AO12" i="8"/>
  <c r="AO14" i="8"/>
  <c r="AO16" i="8"/>
  <c r="AO18" i="8"/>
  <c r="AO20" i="8"/>
  <c r="AO22" i="8"/>
  <c r="AO24" i="8"/>
  <c r="AO26" i="8"/>
  <c r="AO28" i="8"/>
  <c r="AO30" i="8"/>
  <c r="AO32" i="8"/>
  <c r="AO59" i="8"/>
  <c r="AO61" i="8"/>
  <c r="AO63" i="8"/>
  <c r="AO65" i="8"/>
  <c r="AO67" i="8"/>
  <c r="AO69" i="8"/>
  <c r="AO71" i="8"/>
  <c r="AO73" i="8"/>
  <c r="AO75" i="8"/>
  <c r="AO77" i="8"/>
  <c r="AO79" i="8"/>
  <c r="AO81" i="8"/>
  <c r="AO83" i="8"/>
  <c r="AO85" i="8"/>
  <c r="AO87" i="8"/>
  <c r="AO89" i="8"/>
  <c r="AO91" i="8"/>
  <c r="AO93" i="8"/>
  <c r="AO13" i="8"/>
  <c r="AO15" i="8"/>
  <c r="AO17" i="8"/>
  <c r="AO19" i="8"/>
  <c r="AO21" i="8"/>
  <c r="AO23" i="8"/>
  <c r="AO25" i="8"/>
  <c r="AO27" i="8"/>
  <c r="AO29" i="8"/>
  <c r="AO31" i="8"/>
  <c r="AO33" i="8"/>
  <c r="AO35" i="8"/>
  <c r="AO37" i="8"/>
  <c r="AO39" i="8"/>
  <c r="AO41" i="8"/>
  <c r="AP41" i="8" s="1"/>
  <c r="AQ41" i="8" s="1"/>
  <c r="AP32" i="8" l="1"/>
  <c r="AQ32" i="8" s="1"/>
  <c r="AS32" i="8"/>
  <c r="AP16" i="8"/>
  <c r="AQ16" i="8" s="1"/>
  <c r="AS16" i="8"/>
  <c r="AP37" i="8"/>
  <c r="AQ37" i="8" s="1"/>
  <c r="AS37" i="8"/>
  <c r="AP39" i="8"/>
  <c r="AQ39" i="8" s="1"/>
  <c r="AS39" i="8"/>
  <c r="AP69" i="8"/>
  <c r="AQ69" i="8" s="1"/>
  <c r="AS69" i="8"/>
  <c r="AP23" i="8"/>
  <c r="AQ23" i="8" s="1"/>
  <c r="AS23" i="8"/>
  <c r="AP87" i="8"/>
  <c r="AQ87" i="8" s="1"/>
  <c r="AS87" i="8"/>
  <c r="AP14" i="8"/>
  <c r="AQ14" i="8" s="1"/>
  <c r="AS14" i="8"/>
  <c r="AP19" i="8"/>
  <c r="AQ19" i="8" s="1"/>
  <c r="AS19" i="8"/>
  <c r="AP12" i="8"/>
  <c r="AS12" i="8"/>
  <c r="AP67" i="8"/>
  <c r="AQ67" i="8" s="1"/>
  <c r="AS67" i="8"/>
  <c r="AP89" i="8"/>
  <c r="AQ89" i="8" s="1"/>
  <c r="AS89" i="8"/>
  <c r="AP21" i="8"/>
  <c r="AQ21" i="8" s="1"/>
  <c r="AS21" i="8"/>
  <c r="AP71" i="8"/>
  <c r="AQ71" i="8" s="1"/>
  <c r="AS71" i="8"/>
  <c r="AP30" i="8"/>
  <c r="AQ30" i="8" s="1"/>
  <c r="AS30" i="8"/>
  <c r="AP35" i="8"/>
  <c r="AQ35" i="8" s="1"/>
  <c r="AS35" i="8"/>
  <c r="AP85" i="8"/>
  <c r="AQ85" i="8" s="1"/>
  <c r="AS85" i="8"/>
  <c r="AP28" i="8"/>
  <c r="AQ28" i="8" s="1"/>
  <c r="AS28" i="8"/>
  <c r="AS33" i="8"/>
  <c r="AP33" i="8"/>
  <c r="AQ33" i="8" s="1"/>
  <c r="AP17" i="8"/>
  <c r="AQ17" i="8" s="1"/>
  <c r="AS17" i="8"/>
  <c r="AP83" i="8"/>
  <c r="AQ83" i="8" s="1"/>
  <c r="AS83" i="8"/>
  <c r="AP26" i="8"/>
  <c r="AQ26" i="8" s="1"/>
  <c r="AS26" i="8"/>
  <c r="AP31" i="8"/>
  <c r="AQ31" i="8" s="1"/>
  <c r="AS31" i="8"/>
  <c r="AP15" i="8"/>
  <c r="AQ15" i="8" s="1"/>
  <c r="AS15" i="8"/>
  <c r="AP81" i="8"/>
  <c r="AQ81" i="8" s="1"/>
  <c r="AS81" i="8"/>
  <c r="AP65" i="8"/>
  <c r="AQ65" i="8" s="1"/>
  <c r="AS65" i="8"/>
  <c r="AP24" i="8"/>
  <c r="AQ24" i="8" s="1"/>
  <c r="AS24" i="8"/>
  <c r="AP73" i="8"/>
  <c r="AQ73" i="8" s="1"/>
  <c r="AS73" i="8"/>
  <c r="AP29" i="8"/>
  <c r="AQ29" i="8" s="1"/>
  <c r="AS29" i="8"/>
  <c r="AP22" i="8"/>
  <c r="AQ22" i="8" s="1"/>
  <c r="AS22" i="8"/>
  <c r="AP79" i="8"/>
  <c r="AQ79" i="8" s="1"/>
  <c r="AS79" i="8"/>
  <c r="AP27" i="8"/>
  <c r="AQ27" i="8" s="1"/>
  <c r="AS27" i="8"/>
  <c r="AP20" i="8"/>
  <c r="AQ20" i="8" s="1"/>
  <c r="AS20" i="8"/>
  <c r="AP13" i="8"/>
  <c r="AQ13" i="8" s="1"/>
  <c r="AS13" i="8"/>
  <c r="AP63" i="8"/>
  <c r="AQ63" i="8" s="1"/>
  <c r="AS63" i="8"/>
  <c r="AP93" i="8"/>
  <c r="AQ93" i="8" s="1"/>
  <c r="AS93" i="8"/>
  <c r="AP77" i="8"/>
  <c r="AQ77" i="8" s="1"/>
  <c r="AS77" i="8"/>
  <c r="AP61" i="8"/>
  <c r="AQ61" i="8" s="1"/>
  <c r="AS61" i="8"/>
  <c r="AQ51" i="8"/>
  <c r="AQ53" i="8" s="1"/>
  <c r="AP53" i="8"/>
  <c r="AP25" i="8"/>
  <c r="AQ25" i="8" s="1"/>
  <c r="AS25" i="8"/>
  <c r="AP91" i="8"/>
  <c r="AQ91" i="8" s="1"/>
  <c r="AS91" i="8"/>
  <c r="AP75" i="8"/>
  <c r="AQ75" i="8" s="1"/>
  <c r="AS75" i="8"/>
  <c r="AP59" i="8"/>
  <c r="AQ59" i="8" s="1"/>
  <c r="AS59" i="8"/>
  <c r="AP18" i="8"/>
  <c r="AQ18" i="8" s="1"/>
  <c r="AS18" i="8"/>
  <c r="AQ58" i="8"/>
  <c r="AQ12" i="8" l="1"/>
  <c r="AQ43" i="8" s="1"/>
  <c r="AP43" i="8"/>
  <c r="AQ197" i="8"/>
  <c r="AR197" i="8" s="1"/>
  <c r="AQ203" i="8"/>
  <c r="AR203" i="8" s="1"/>
  <c r="AP144" i="8"/>
  <c r="AQ144" i="8"/>
  <c r="AQ204" i="8" s="1"/>
  <c r="AR204" i="8" s="1"/>
  <c r="AW1" i="8" l="1"/>
  <c r="AP191" i="8"/>
  <c r="AQ191" i="8"/>
  <c r="AQ195" i="8"/>
  <c r="AQ201" i="8"/>
  <c r="AX2" i="8" l="1"/>
  <c r="AW4" i="8"/>
  <c r="AQ206" i="8"/>
  <c r="AR201" i="8"/>
  <c r="AQ198" i="8"/>
  <c r="AR195" i="8"/>
  <c r="AR198" i="8" s="1"/>
  <c r="F5" i="6" l="1"/>
  <c r="F6" i="6"/>
  <c r="F7" i="6"/>
  <c r="D75" i="6" s="1"/>
  <c r="F75" i="6" s="1"/>
  <c r="AQ207" i="8"/>
  <c r="AR206" i="8"/>
  <c r="D38" i="6" l="1"/>
  <c r="F38" i="6" s="1"/>
  <c r="D72" i="6"/>
  <c r="F72" i="6" s="1"/>
  <c r="D26" i="6"/>
  <c r="F26" i="6" s="1"/>
  <c r="D33" i="6"/>
  <c r="F33" i="6" s="1"/>
  <c r="D37" i="6"/>
  <c r="F37" i="6" s="1"/>
  <c r="D47" i="6"/>
  <c r="F47" i="6" s="1"/>
  <c r="D57" i="6"/>
  <c r="F57" i="6" s="1"/>
  <c r="D63" i="6"/>
  <c r="F63" i="6" s="1"/>
  <c r="D67" i="6"/>
  <c r="F67" i="6" s="1"/>
  <c r="D83" i="6"/>
  <c r="F83" i="6" s="1"/>
  <c r="D87" i="6"/>
  <c r="F87" i="6" s="1"/>
  <c r="D94" i="6"/>
  <c r="F94" i="6" s="1"/>
  <c r="D98" i="6"/>
  <c r="F98" i="6" s="1"/>
  <c r="D104" i="6"/>
  <c r="F104" i="6" s="1"/>
  <c r="D110" i="6"/>
  <c r="F110" i="6" s="1"/>
  <c r="D116" i="6"/>
  <c r="F116" i="6" s="1"/>
  <c r="D123" i="6"/>
  <c r="F123" i="6" s="1"/>
  <c r="D129" i="6"/>
  <c r="F129" i="6" s="1"/>
  <c r="D139" i="6"/>
  <c r="F139" i="6" s="1"/>
  <c r="D145" i="6"/>
  <c r="F145" i="6" s="1"/>
  <c r="D154" i="6"/>
  <c r="F154" i="6" s="1"/>
  <c r="D163" i="6"/>
  <c r="F163" i="6" s="1"/>
  <c r="D170" i="6"/>
  <c r="F170" i="6" s="1"/>
  <c r="D174" i="6"/>
  <c r="F174" i="6" s="1"/>
  <c r="D182" i="6"/>
  <c r="F182" i="6" s="1"/>
  <c r="D188" i="6"/>
  <c r="F188" i="6" s="1"/>
  <c r="D201" i="6"/>
  <c r="F201" i="6" s="1"/>
  <c r="D207" i="6"/>
  <c r="F207" i="6" s="1"/>
  <c r="D211" i="6"/>
  <c r="F211" i="6" s="1"/>
  <c r="D217" i="6"/>
  <c r="F217" i="6" s="1"/>
  <c r="D224" i="6"/>
  <c r="F224" i="6" s="1"/>
  <c r="D230" i="6"/>
  <c r="F230" i="6" s="1"/>
  <c r="D234" i="6"/>
  <c r="F234" i="6" s="1"/>
  <c r="D240" i="6"/>
  <c r="F240" i="6" s="1"/>
  <c r="D251" i="6"/>
  <c r="F251" i="6" s="1"/>
  <c r="D257" i="6"/>
  <c r="F257" i="6" s="1"/>
  <c r="D265" i="6"/>
  <c r="F265" i="6" s="1"/>
  <c r="D269" i="6"/>
  <c r="F269" i="6" s="1"/>
  <c r="D275" i="6"/>
  <c r="F275" i="6" s="1"/>
  <c r="D280" i="6"/>
  <c r="F280" i="6" s="1"/>
  <c r="D284" i="6"/>
  <c r="F284" i="6" s="1"/>
  <c r="D293" i="6"/>
  <c r="F293" i="6" s="1"/>
  <c r="D301" i="6"/>
  <c r="F301" i="6" s="1"/>
  <c r="D308" i="6"/>
  <c r="F308" i="6" s="1"/>
  <c r="D314" i="6"/>
  <c r="F314" i="6" s="1"/>
  <c r="D321" i="6"/>
  <c r="F321" i="6" s="1"/>
  <c r="D327" i="6"/>
  <c r="F327" i="6" s="1"/>
  <c r="D332" i="6"/>
  <c r="F332" i="6" s="1"/>
  <c r="D339" i="6"/>
  <c r="F339" i="6" s="1"/>
  <c r="D343" i="6"/>
  <c r="F343" i="6" s="1"/>
  <c r="D17" i="6"/>
  <c r="F17" i="6" s="1"/>
  <c r="D27" i="6"/>
  <c r="F27" i="6" s="1"/>
  <c r="D34" i="6"/>
  <c r="F34" i="6" s="1"/>
  <c r="D48" i="6"/>
  <c r="F48" i="6" s="1"/>
  <c r="D58" i="6"/>
  <c r="F58" i="6" s="1"/>
  <c r="D64" i="6"/>
  <c r="F64" i="6" s="1"/>
  <c r="D68" i="6"/>
  <c r="F68" i="6" s="1"/>
  <c r="D78" i="6"/>
  <c r="F78" i="6" s="1"/>
  <c r="D84" i="6"/>
  <c r="F84" i="6" s="1"/>
  <c r="D88" i="6"/>
  <c r="F88" i="6" s="1"/>
  <c r="D95" i="6"/>
  <c r="F95" i="6" s="1"/>
  <c r="D99" i="6"/>
  <c r="F99" i="6" s="1"/>
  <c r="D105" i="6"/>
  <c r="F105" i="6" s="1"/>
  <c r="D111" i="6"/>
  <c r="F111" i="6" s="1"/>
  <c r="D117" i="6"/>
  <c r="F117" i="6" s="1"/>
  <c r="D126" i="6"/>
  <c r="F126" i="6" s="1"/>
  <c r="D134" i="6"/>
  <c r="F134" i="6" s="1"/>
  <c r="D140" i="6"/>
  <c r="F140" i="6" s="1"/>
  <c r="D146" i="6"/>
  <c r="F146" i="6" s="1"/>
  <c r="D155" i="6"/>
  <c r="F155" i="6" s="1"/>
  <c r="D164" i="6"/>
  <c r="F164" i="6" s="1"/>
  <c r="D171" i="6"/>
  <c r="F171" i="6" s="1"/>
  <c r="D176" i="6"/>
  <c r="F176" i="6" s="1"/>
  <c r="D183" i="6"/>
  <c r="F183" i="6" s="1"/>
  <c r="D198" i="6"/>
  <c r="F198" i="6" s="1"/>
  <c r="D202" i="6"/>
  <c r="F202" i="6" s="1"/>
  <c r="D208" i="6"/>
  <c r="F208" i="6" s="1"/>
  <c r="D214" i="6"/>
  <c r="F214" i="6" s="1"/>
  <c r="D218" i="6"/>
  <c r="F218" i="6" s="1"/>
  <c r="D225" i="6"/>
  <c r="F225" i="6" s="1"/>
  <c r="D231" i="6"/>
  <c r="F231" i="6" s="1"/>
  <c r="D237" i="6"/>
  <c r="F237" i="6" s="1"/>
  <c r="D241" i="6"/>
  <c r="F241" i="6" s="1"/>
  <c r="D252" i="6"/>
  <c r="F252" i="6" s="1"/>
  <c r="D258" i="6"/>
  <c r="F258" i="6" s="1"/>
  <c r="D266" i="6"/>
  <c r="F266" i="6" s="1"/>
  <c r="D270" i="6"/>
  <c r="F270" i="6" s="1"/>
  <c r="D276" i="6"/>
  <c r="F276" i="6" s="1"/>
  <c r="D281" i="6"/>
  <c r="F281" i="6" s="1"/>
  <c r="D285" i="6"/>
  <c r="F285" i="6" s="1"/>
  <c r="D294" i="6"/>
  <c r="F294" i="6" s="1"/>
  <c r="D302" i="6"/>
  <c r="F302" i="6" s="1"/>
  <c r="D309" i="6"/>
  <c r="F309" i="6" s="1"/>
  <c r="D315" i="6"/>
  <c r="F315" i="6" s="1"/>
  <c r="D322" i="6"/>
  <c r="F322" i="6" s="1"/>
  <c r="D328" i="6"/>
  <c r="F328" i="6" s="1"/>
  <c r="D333" i="6"/>
  <c r="F333" i="6" s="1"/>
  <c r="D340" i="6"/>
  <c r="F340" i="6" s="1"/>
  <c r="D345" i="6"/>
  <c r="F345" i="6" s="1"/>
  <c r="D20" i="6"/>
  <c r="F20" i="6" s="1"/>
  <c r="D31" i="6"/>
  <c r="F31" i="6" s="1"/>
  <c r="D35" i="6"/>
  <c r="F35" i="6" s="1"/>
  <c r="D43" i="6"/>
  <c r="F43" i="6" s="1"/>
  <c r="D51" i="6"/>
  <c r="F51" i="6" s="1"/>
  <c r="D59" i="6"/>
  <c r="F59" i="6" s="1"/>
  <c r="D65" i="6"/>
  <c r="F65" i="6" s="1"/>
  <c r="D69" i="6"/>
  <c r="F69" i="6" s="1"/>
  <c r="D79" i="6"/>
  <c r="F79" i="6" s="1"/>
  <c r="D85" i="6"/>
  <c r="F85" i="6" s="1"/>
  <c r="D89" i="6"/>
  <c r="F89" i="6" s="1"/>
  <c r="D96" i="6"/>
  <c r="F96" i="6" s="1"/>
  <c r="D100" i="6"/>
  <c r="F100" i="6" s="1"/>
  <c r="D106" i="6"/>
  <c r="F106" i="6" s="1"/>
  <c r="D112" i="6"/>
  <c r="F112" i="6" s="1"/>
  <c r="D119" i="6"/>
  <c r="F119" i="6" s="1"/>
  <c r="D127" i="6"/>
  <c r="F127" i="6" s="1"/>
  <c r="D135" i="6"/>
  <c r="F135" i="6" s="1"/>
  <c r="D141" i="6"/>
  <c r="F141" i="6" s="1"/>
  <c r="D150" i="6"/>
  <c r="F150" i="6" s="1"/>
  <c r="D158" i="6"/>
  <c r="F158" i="6" s="1"/>
  <c r="D165" i="6"/>
  <c r="F165" i="6" s="1"/>
  <c r="D172" i="6"/>
  <c r="F172" i="6" s="1"/>
  <c r="D177" i="6"/>
  <c r="F177" i="6" s="1"/>
  <c r="D184" i="6"/>
  <c r="F184" i="6" s="1"/>
  <c r="D199" i="6"/>
  <c r="F199" i="6" s="1"/>
  <c r="D203" i="6"/>
  <c r="F203" i="6" s="1"/>
  <c r="D209" i="6"/>
  <c r="F209" i="6" s="1"/>
  <c r="D215" i="6"/>
  <c r="F215" i="6" s="1"/>
  <c r="D219" i="6"/>
  <c r="F219" i="6" s="1"/>
  <c r="D226" i="6"/>
  <c r="F226" i="6" s="1"/>
  <c r="D232" i="6"/>
  <c r="F232" i="6" s="1"/>
  <c r="D238" i="6"/>
  <c r="F238" i="6" s="1"/>
  <c r="D244" i="6"/>
  <c r="F244" i="6" s="1"/>
  <c r="D253" i="6"/>
  <c r="F253" i="6" s="1"/>
  <c r="D260" i="6"/>
  <c r="F260" i="6" s="1"/>
  <c r="D267" i="6"/>
  <c r="F267" i="6" s="1"/>
  <c r="D273" i="6"/>
  <c r="F273" i="6" s="1"/>
  <c r="D277" i="6"/>
  <c r="F277" i="6" s="1"/>
  <c r="D282" i="6"/>
  <c r="F282" i="6" s="1"/>
  <c r="D289" i="6"/>
  <c r="F289" i="6" s="1"/>
  <c r="D296" i="6"/>
  <c r="F296" i="6" s="1"/>
  <c r="D303" i="6"/>
  <c r="F303" i="6" s="1"/>
  <c r="D310" i="6"/>
  <c r="F310" i="6" s="1"/>
  <c r="D316" i="6"/>
  <c r="F316" i="6" s="1"/>
  <c r="D323" i="6"/>
  <c r="F323" i="6" s="1"/>
  <c r="D329" i="6"/>
  <c r="F329" i="6" s="1"/>
  <c r="D337" i="6"/>
  <c r="F337" i="6" s="1"/>
  <c r="D341" i="6"/>
  <c r="F341" i="6" s="1"/>
  <c r="D346" i="6"/>
  <c r="F346" i="6" s="1"/>
  <c r="D23" i="6"/>
  <c r="F23" i="6" s="1"/>
  <c r="D32" i="6"/>
  <c r="F32" i="6" s="1"/>
  <c r="D36" i="6"/>
  <c r="F36" i="6" s="1"/>
  <c r="D44" i="6"/>
  <c r="F44" i="6" s="1"/>
  <c r="D54" i="6"/>
  <c r="F54" i="6" s="1"/>
  <c r="D62" i="6"/>
  <c r="F62" i="6" s="1"/>
  <c r="D66" i="6"/>
  <c r="F66" i="6" s="1"/>
  <c r="D80" i="6"/>
  <c r="F80" i="6" s="1"/>
  <c r="D86" i="6"/>
  <c r="F86" i="6" s="1"/>
  <c r="D91" i="6"/>
  <c r="F91" i="6" s="1"/>
  <c r="D97" i="6"/>
  <c r="F97" i="6" s="1"/>
  <c r="D101" i="6"/>
  <c r="F101" i="6" s="1"/>
  <c r="D107" i="6"/>
  <c r="F107" i="6" s="1"/>
  <c r="D113" i="6"/>
  <c r="F113" i="6" s="1"/>
  <c r="D122" i="6"/>
  <c r="F122" i="6" s="1"/>
  <c r="D128" i="6"/>
  <c r="F128" i="6" s="1"/>
  <c r="D136" i="6"/>
  <c r="F136" i="6" s="1"/>
  <c r="D144" i="6"/>
  <c r="F144" i="6" s="1"/>
  <c r="D151" i="6"/>
  <c r="F151" i="6" s="1"/>
  <c r="D159" i="6"/>
  <c r="F159" i="6" s="1"/>
  <c r="D169" i="6"/>
  <c r="F169" i="6" s="1"/>
  <c r="D173" i="6"/>
  <c r="F173" i="6" s="1"/>
  <c r="D178" i="6"/>
  <c r="F178" i="6" s="1"/>
  <c r="D187" i="6"/>
  <c r="F187" i="6" s="1"/>
  <c r="D200" i="6"/>
  <c r="F200" i="6" s="1"/>
  <c r="D206" i="6"/>
  <c r="F206" i="6" s="1"/>
  <c r="D210" i="6"/>
  <c r="F210" i="6" s="1"/>
  <c r="D216" i="6"/>
  <c r="F216" i="6" s="1"/>
  <c r="D223" i="6"/>
  <c r="F223" i="6" s="1"/>
  <c r="D227" i="6"/>
  <c r="F227" i="6" s="1"/>
  <c r="D233" i="6"/>
  <c r="F233" i="6" s="1"/>
  <c r="D239" i="6"/>
  <c r="F239" i="6" s="1"/>
  <c r="D247" i="6"/>
  <c r="F247" i="6" s="1"/>
  <c r="D256" i="6"/>
  <c r="F256" i="6" s="1"/>
  <c r="D262" i="6"/>
  <c r="F262" i="6" s="1"/>
  <c r="D268" i="6"/>
  <c r="F268" i="6" s="1"/>
  <c r="D274" i="6"/>
  <c r="F274" i="6" s="1"/>
  <c r="D278" i="6"/>
  <c r="F278" i="6" s="1"/>
  <c r="D283" i="6"/>
  <c r="F283" i="6" s="1"/>
  <c r="D290" i="6"/>
  <c r="F290" i="6" s="1"/>
  <c r="D297" i="6"/>
  <c r="F297" i="6" s="1"/>
  <c r="D304" i="6"/>
  <c r="F304" i="6" s="1"/>
  <c r="D311" i="6"/>
  <c r="F311" i="6" s="1"/>
  <c r="D317" i="6"/>
  <c r="F317" i="6" s="1"/>
  <c r="D324" i="6"/>
  <c r="F324" i="6" s="1"/>
  <c r="D330" i="6"/>
  <c r="F330" i="6" s="1"/>
  <c r="D338" i="6"/>
  <c r="F338" i="6" s="1"/>
  <c r="D342" i="6"/>
  <c r="F342" i="6" s="1"/>
</calcChain>
</file>

<file path=xl/comments1.xml><?xml version="1.0" encoding="utf-8"?>
<comments xmlns="http://schemas.openxmlformats.org/spreadsheetml/2006/main">
  <authors>
    <author>igort</author>
    <author>Interject</author>
    <author>Akasha Leffler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  <comment ref="G551" authorId="2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Excludes duplicates (EX. Resi customers who have MSW, recycle, and yard waste = 1 customer)</t>
        </r>
      </text>
    </comment>
  </commentList>
</comments>
</file>

<file path=xl/comments2.xml><?xml version="1.0" encoding="utf-8"?>
<comments xmlns="http://schemas.openxmlformats.org/spreadsheetml/2006/main">
  <authors>
    <author>WCNX</author>
    <author>Akasha Leffler</author>
    <author>Heather Garland</author>
    <author>Jennifer Hill</author>
    <author>Lindsay Waldram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the Bill Areas: Yakima County, Grand View, Granger, Moxee, Selah, Toppenish, Union Gap, Yakima City
</t>
        </r>
      </text>
    </comment>
    <comment ref="C2" authorId="1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WUTC-Yakima 2195- General Rate Filings - Yakima Rate Filing 4-1/2021 - Audit - Final</t>
        </r>
      </text>
    </comment>
    <comment ref="AO46" authorId="2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Manually changed to be only a 5% incrase as it's a subscription program.</t>
        </r>
      </text>
    </comment>
    <comment ref="AO62" authorId="2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Added an additional $1.10 to the rate to cover decreased resi recycling increase.</t>
        </r>
      </text>
    </comment>
    <comment ref="C105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Used oversized or over-weight cans or units price on the Tariff.</t>
        </r>
      </text>
    </comment>
    <comment ref="C106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Used oversized or over-weight cans or units price on the Tariff.</t>
        </r>
      </text>
    </comment>
    <comment ref="C124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Min Charge of $33.23 
$5.54/yd so rate is variable depending on size of container</t>
        </r>
      </text>
    </comment>
    <comment ref="D124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Min Charge of $33.23 
$5.54/yd so rate is variable depending on size of container</t>
        </r>
      </text>
    </comment>
    <comment ref="C132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Tariff item 160</t>
        </r>
      </text>
    </comment>
    <comment ref="D132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Tariff item 160</t>
        </r>
      </text>
    </comment>
    <comment ref="C139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Item 52 in Tariff</t>
        </r>
      </text>
    </comment>
    <comment ref="D139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Item 52 in Tariff</t>
        </r>
      </text>
    </comment>
    <comment ref="AE166" authorId="4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Divided by 30</t>
        </r>
      </text>
    </comment>
    <comment ref="C169" authorId="3" shapeId="0">
      <text>
        <r>
          <rPr>
            <b/>
            <sz val="9"/>
            <color indexed="81"/>
            <rFont val="Tahoma"/>
            <family val="2"/>
          </rPr>
          <t>Jennifer Hill:</t>
        </r>
        <r>
          <rPr>
            <sz val="9"/>
            <color indexed="81"/>
            <rFont val="Tahoma"/>
            <family val="2"/>
          </rPr>
          <t xml:space="preserve">
Cleaning Item 210 - depends on size of container
Min 33.23
$5.54/yd</t>
        </r>
      </text>
    </comment>
  </commentList>
</comments>
</file>

<file path=xl/sharedStrings.xml><?xml version="1.0" encoding="utf-8"?>
<sst xmlns="http://schemas.openxmlformats.org/spreadsheetml/2006/main" count="4596" uniqueCount="1064">
  <si>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</si>
  <si>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</si>
  <si>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</si>
  <si>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</si>
  <si>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</si>
  <si>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</si>
  <si>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</si>
  <si>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</si>
  <si>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</si>
  <si>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</si>
  <si>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</si>
  <si>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</si>
  <si>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</si>
  <si>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</si>
  <si>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</si>
  <si>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</si>
  <si>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</si>
  <si>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</si>
  <si>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</si>
  <si>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</si>
  <si>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</si>
  <si>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</si>
  <si>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</si>
  <si>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</si>
  <si>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</si>
  <si>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</si>
  <si>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</si>
  <si>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</si>
  <si>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</si>
  <si>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</si>
  <si>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</si>
  <si>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</si>
  <si>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</si>
  <si>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</si>
  <si>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</si>
  <si>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</si>
  <si>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</si>
  <si>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</si>
  <si>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</si>
  <si>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</si>
  <si>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</si>
  <si>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</si>
  <si>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</si>
  <si>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</si>
  <si>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</si>
  <si>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</si>
  <si>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</si>
  <si>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</si>
  <si>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</si>
  <si>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</si>
  <si>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</si>
  <si>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</si>
  <si>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</si>
  <si>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</si>
  <si>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</si>
  <si>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</si>
  <si>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</si>
  <si>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</si>
  <si>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</si>
  <si>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</si>
  <si>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</si>
  <si>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</si>
  <si>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</si>
  <si>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</si>
  <si>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</si>
  <si>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</si>
  <si>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</si>
  <si>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</si>
  <si>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</si>
  <si>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</si>
  <si>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</si>
  <si>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</si>
  <si>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</si>
  <si>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</si>
  <si>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</si>
  <si>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</si>
  <si>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</si>
  <si>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</si>
  <si>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</si>
  <si>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</si>
  <si>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</si>
  <si>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</si>
  <si>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</si>
  <si>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</si>
  <si>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</si>
  <si>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</si>
  <si>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</si>
  <si>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</si>
  <si>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</si>
  <si>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</si>
  <si>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</si>
  <si>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</si>
  <si>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</si>
  <si>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</si>
  <si>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</si>
  <si>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</si>
  <si>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</si>
  <si>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</si>
  <si>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</si>
  <si>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</si>
  <si>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</si>
  <si>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</si>
  <si>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</si>
  <si>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</si>
  <si>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</si>
  <si>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</si>
  <si>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</si>
  <si>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</si>
  <si>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</si>
  <si>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</si>
  <si>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</si>
  <si>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</si>
  <si>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</si>
  <si>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</si>
  <si>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</si>
  <si>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</si>
  <si>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</si>
  <si>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</si>
  <si>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</si>
  <si>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</si>
  <si>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</si>
  <si>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</si>
  <si>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</si>
  <si>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</si>
  <si>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</si>
  <si>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</si>
  <si>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</si>
  <si>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</si>
  <si>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</si>
  <si>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2020-03</t>
  </si>
  <si>
    <t>2021-02</t>
  </si>
  <si>
    <t>2195</t>
  </si>
  <si>
    <t>19</t>
  </si>
  <si>
    <t>52065-2195-000-19</t>
  </si>
  <si>
    <t>USD</t>
  </si>
  <si>
    <t>JRNLWA00406579</t>
  </si>
  <si>
    <t>P</t>
  </si>
  <si>
    <t>B2 3/18/20 - 3/31/20</t>
  </si>
  <si>
    <t>LaurenTi</t>
  </si>
  <si>
    <t>0/JE IC</t>
  </si>
  <si>
    <t>B2:2020-07:ER Wages</t>
  </si>
  <si>
    <t>JRNL00968154</t>
  </si>
  <si>
    <t>70165-2195-000-19</t>
  </si>
  <si>
    <t>B2:2020-07:Expense Reimbursement</t>
  </si>
  <si>
    <t>JRNLWA00406591</t>
  </si>
  <si>
    <t>2020-03 B2 Hourly In progress</t>
  </si>
  <si>
    <t>B2:2020-8:ER Wages</t>
  </si>
  <si>
    <t>JRNL00968177</t>
  </si>
  <si>
    <t>50036-2195-000-19</t>
  </si>
  <si>
    <t>JRNLWA00407321</t>
  </si>
  <si>
    <t>DIV15: 3/2020 - COVID19 Bonus</t>
  </si>
  <si>
    <t>DIV15: 3/2020 - COVID19 Bonus Accrual fo</t>
  </si>
  <si>
    <t>JRNL00969709</t>
  </si>
  <si>
    <t>52036-2195-000-19</t>
  </si>
  <si>
    <t>55036-2195-000-19</t>
  </si>
  <si>
    <t>56036-2195-000-19</t>
  </si>
  <si>
    <t>70036-2195-000-19</t>
  </si>
  <si>
    <t>JRNLWA00406605</t>
  </si>
  <si>
    <t>JRNL00968200</t>
  </si>
  <si>
    <t>JRNLWA00407357</t>
  </si>
  <si>
    <t>HeatherWe</t>
  </si>
  <si>
    <t>JRNL00969712</t>
  </si>
  <si>
    <t>50036-2195-100-19</t>
  </si>
  <si>
    <t>JRNLWA00407951</t>
  </si>
  <si>
    <t>B2 4/1/20-4/14/20</t>
  </si>
  <si>
    <t>JacobMas</t>
  </si>
  <si>
    <t>B2:2020-08:CV19 Bonus</t>
  </si>
  <si>
    <t>JRNL00971035</t>
  </si>
  <si>
    <t>50036-2195-200-19</t>
  </si>
  <si>
    <t>50036-2195-300-19</t>
  </si>
  <si>
    <t>52036-2195-200-19</t>
  </si>
  <si>
    <t>B2:2020-08:ER Wages</t>
  </si>
  <si>
    <t>55036-2195-200-19</t>
  </si>
  <si>
    <t>56036-2195-200-19</t>
  </si>
  <si>
    <t>52020-2195-000-19</t>
  </si>
  <si>
    <t>JRNLWA00408128</t>
  </si>
  <si>
    <t>Recode ER wages to Labor</t>
  </si>
  <si>
    <t>HelenaK</t>
  </si>
  <si>
    <t>JRNL00971590</t>
  </si>
  <si>
    <t>50020-2195-000-19</t>
  </si>
  <si>
    <t>JRNLWA00408225</t>
  </si>
  <si>
    <t>B2  4/15/20-4/30/20</t>
  </si>
  <si>
    <t>B2:2020-09:ER Wages</t>
  </si>
  <si>
    <t>JRNL00971797</t>
  </si>
  <si>
    <t>B2:2020-09:CV19 Bonus</t>
  </si>
  <si>
    <t>JRNLWA00408228</t>
  </si>
  <si>
    <t>2020-04 B2 Hourly In progress</t>
  </si>
  <si>
    <t>B2:2020-10:ER Wages</t>
  </si>
  <si>
    <t>JRNL00971800</t>
  </si>
  <si>
    <t>50086-2195-000-19</t>
  </si>
  <si>
    <t>JRNLWA00408249</t>
  </si>
  <si>
    <t>Pcard Activity - April</t>
  </si>
  <si>
    <t>DOLLAR TREE~CHRISTIE HERBST</t>
  </si>
  <si>
    <t>JRNL00971955</t>
  </si>
  <si>
    <t>WM SUPERCENTER #2269~CHRISTIE HERBST</t>
  </si>
  <si>
    <t>HELMS TRUE VALUE~CHRISTIE HERBST</t>
  </si>
  <si>
    <t>BIMART 626 YAKIMA~CHRISTIE HERBST</t>
  </si>
  <si>
    <t>JOANN STORES #783~CHRISTIE HERBST</t>
  </si>
  <si>
    <t>OFFICE DEPOT #937~CHRISTIE HERBST</t>
  </si>
  <si>
    <t>50090-2195-000-19</t>
  </si>
  <si>
    <t>RITZ SAFETY PORTLAND~KAYLA MONDY</t>
  </si>
  <si>
    <t>70210-2195-000-19</t>
  </si>
  <si>
    <t>JRNLWA00408335</t>
  </si>
  <si>
    <t>DIV8: WIFI Reimbursement accru</t>
  </si>
  <si>
    <t>DIV8: WIFI Reimbursement accrual</t>
  </si>
  <si>
    <t>JRNL00972173</t>
  </si>
  <si>
    <t>JRNLWA00408345</t>
  </si>
  <si>
    <t>DIV11: Supplemental Bonus Accr</t>
  </si>
  <si>
    <t>DIV11: Supplemental Bonus Accrual - B2</t>
  </si>
  <si>
    <t>JRNL00972210</t>
  </si>
  <si>
    <t>JRNLWA00408733</t>
  </si>
  <si>
    <t>DIV13: Supplemental Bonus Accr</t>
  </si>
  <si>
    <t>DIV13: Supplemental Bonus Accrual B2 - c</t>
  </si>
  <si>
    <t>JRNL00972925</t>
  </si>
  <si>
    <t>JRNLWA00408753</t>
  </si>
  <si>
    <t>DIV14: Supplemental Bonus Accr</t>
  </si>
  <si>
    <t>JoshuaV</t>
  </si>
  <si>
    <t>DIV14: Supplemental Bonus Accrual for Sa</t>
  </si>
  <si>
    <t>JRNL00972943</t>
  </si>
  <si>
    <t>JRNLWA00408951</t>
  </si>
  <si>
    <t>PCARD Accrual</t>
  </si>
  <si>
    <t>SMART FOODSERVICE 574~CHRISTIE HERBST</t>
  </si>
  <si>
    <t>JRNL00973448</t>
  </si>
  <si>
    <t>THE HOME DEPOT #4727~CHRISTIE HERBST</t>
  </si>
  <si>
    <t>JRNLWA00408243</t>
  </si>
  <si>
    <t>JRNL00971818</t>
  </si>
  <si>
    <t>JRNLWA00408418</t>
  </si>
  <si>
    <t>JRNL00972360</t>
  </si>
  <si>
    <t>JRNLWA00408422</t>
  </si>
  <si>
    <t>JRNL00972365</t>
  </si>
  <si>
    <t>JRNLWA00408761</t>
  </si>
  <si>
    <t>JRNL00972935</t>
  </si>
  <si>
    <t>JRNLWA00408766</t>
  </si>
  <si>
    <t>JRNL00973021</t>
  </si>
  <si>
    <t>JRNLWA00408977</t>
  </si>
  <si>
    <t>JRNL00973525</t>
  </si>
  <si>
    <t>JRNLWA00409339</t>
  </si>
  <si>
    <t>B2  5/1/20-5/13/20</t>
  </si>
  <si>
    <t>JRNL00974211</t>
  </si>
  <si>
    <t>JRNLWA00409460</t>
  </si>
  <si>
    <t>Rclss Exp Reimb May</t>
  </si>
  <si>
    <t>B2:2020-10:Expense Reimbursement</t>
  </si>
  <si>
    <t>JRNL00974512</t>
  </si>
  <si>
    <t>JRNLWA00409638</t>
  </si>
  <si>
    <t>Pcard Activity - May</t>
  </si>
  <si>
    <t>JRNL00975058</t>
  </si>
  <si>
    <t>JRNLWA00409734</t>
  </si>
  <si>
    <t>Reclass CV19 Bonus</t>
  </si>
  <si>
    <t>B2:2020-10:CV19 Bonus</t>
  </si>
  <si>
    <t>JRNL00975317</t>
  </si>
  <si>
    <t>50036-2195-400-19</t>
  </si>
  <si>
    <t>JRNLWA00410049</t>
  </si>
  <si>
    <t>B2  5/14/20-5/31/20</t>
  </si>
  <si>
    <t>B2:2020-11:CV19 Bonus</t>
  </si>
  <si>
    <t>JRNL00975764</t>
  </si>
  <si>
    <t>B2:2020-12:CV19 Bonus</t>
  </si>
  <si>
    <t>B2:2020-11:ER Wages</t>
  </si>
  <si>
    <t>B2:2020-11:Expense Reimbursement</t>
  </si>
  <si>
    <t>B2:2020-12:Expense Reimbursement</t>
  </si>
  <si>
    <t>JRNLWA00410130</t>
  </si>
  <si>
    <t>MikeWe</t>
  </si>
  <si>
    <t>1/JE STD</t>
  </si>
  <si>
    <t>JRNLWA00410164</t>
  </si>
  <si>
    <t>REVERSE B2  5/1/20-5/13/20</t>
  </si>
  <si>
    <t>JRNL00975967</t>
  </si>
  <si>
    <t>JRNLWA00410166</t>
  </si>
  <si>
    <t>REVERSE Rclss Exp Reimb May</t>
  </si>
  <si>
    <t>JRNL00975969</t>
  </si>
  <si>
    <t>JRNLWA00410176</t>
  </si>
  <si>
    <t>Correct B2  5/1/20-5/12/20</t>
  </si>
  <si>
    <t>JRNL00975984</t>
  </si>
  <si>
    <t>JRNLWA00410183</t>
  </si>
  <si>
    <t>REVERSE B2  5/14/20-5/31/20</t>
  </si>
  <si>
    <t>JRNL00975997</t>
  </si>
  <si>
    <t>JRNLWA00410187</t>
  </si>
  <si>
    <t>Correct B2  5/13/20-6/2/20</t>
  </si>
  <si>
    <t>JRNL00976001</t>
  </si>
  <si>
    <t>JRNLWA00410455</t>
  </si>
  <si>
    <t>DIV9: Supplemental Bonus Accru</t>
  </si>
  <si>
    <t>DIV9: Supplemental Bonus Accrual - B2</t>
  </si>
  <si>
    <t>JRNL00976574</t>
  </si>
  <si>
    <t>JRNLWA00410678</t>
  </si>
  <si>
    <t>DIV11: Supplemental Bonus Accrual - B2 R</t>
  </si>
  <si>
    <t>JRNL00977087</t>
  </si>
  <si>
    <t>JRNLWA00410168</t>
  </si>
  <si>
    <t>0/REVERSE</t>
  </si>
  <si>
    <t>JRNLWA00410546</t>
  </si>
  <si>
    <t>JRNL00976716</t>
  </si>
  <si>
    <t>JRNLWA00410685</t>
  </si>
  <si>
    <t>JRNL00977100</t>
  </si>
  <si>
    <t>JRNLWA00411019</t>
  </si>
  <si>
    <t>B2  6/3/20-6-16/20</t>
  </si>
  <si>
    <t>B2:2020-13:ER Wages</t>
  </si>
  <si>
    <t>JRNL00978116</t>
  </si>
  <si>
    <t>B2:2020-13:Expense Reimbursement</t>
  </si>
  <si>
    <t>JRNLWA00411055</t>
  </si>
  <si>
    <t>B2  6/24/20 to 6/30/20</t>
  </si>
  <si>
    <t>B2:2020-14:ER Wages</t>
  </si>
  <si>
    <t>JRNL00978239</t>
  </si>
  <si>
    <t>B2:2020-14:Expense Reimbursement</t>
  </si>
  <si>
    <t>JRNLWA00411583</t>
  </si>
  <si>
    <t>Covid-19 reclass - Western Reg</t>
  </si>
  <si>
    <t>WIFI Reimbursements coded to 00</t>
  </si>
  <si>
    <t>JRNL00979214</t>
  </si>
  <si>
    <t>JRNLWA00413165</t>
  </si>
  <si>
    <t>B2  7/8/20 to 7/14/20</t>
  </si>
  <si>
    <t>B2:2020-15:ER Wages</t>
  </si>
  <si>
    <t>JRNL00982761</t>
  </si>
  <si>
    <t>70020-2195-000-19</t>
  </si>
  <si>
    <t>B2:2020-15:Expense Reimbursement</t>
  </si>
  <si>
    <t>JRNLWA00413196</t>
  </si>
  <si>
    <t>B2  7/22/20-7/28/20</t>
  </si>
  <si>
    <t>B2:2020-16:ER Wages</t>
  </si>
  <si>
    <t>JRNL00982850</t>
  </si>
  <si>
    <t>B2:2020-16:Expense Reimbursement</t>
  </si>
  <si>
    <t>JRNLWA00414193</t>
  </si>
  <si>
    <t>Pcard Activity - Aug</t>
  </si>
  <si>
    <t>AMZN MKTP US MF9J97SG2~MICHELLE CANTIELL</t>
  </si>
  <si>
    <t>JRNL00985015</t>
  </si>
  <si>
    <t>JRNLWA00414306</t>
  </si>
  <si>
    <t>B2  8/5/20-8/11/20</t>
  </si>
  <si>
    <t>B2:2020-17:ER Wages</t>
  </si>
  <si>
    <t>JRNL00985384</t>
  </si>
  <si>
    <t>B2:2020-17:Expense Reimbursement</t>
  </si>
  <si>
    <t>JRNLWA00414329</t>
  </si>
  <si>
    <t>B2  8/19/20-8/25/20</t>
  </si>
  <si>
    <t>B2:2020-18:ER Wages</t>
  </si>
  <si>
    <t>JRNL00985439</t>
  </si>
  <si>
    <t>B2:2020-18:Expense Reimbursement</t>
  </si>
  <si>
    <t>JRNLWA00414639</t>
  </si>
  <si>
    <t>2020-08 B2 Hourly In progress</t>
  </si>
  <si>
    <t>awatson</t>
  </si>
  <si>
    <t>B2:2020-19:ER Wages</t>
  </si>
  <si>
    <t>JRNL00985893</t>
  </si>
  <si>
    <t>JRNLWA00414654</t>
  </si>
  <si>
    <t>JRNL00985934</t>
  </si>
  <si>
    <t>JRNLWA00415815</t>
  </si>
  <si>
    <t>B2 9/1/20-9/8/20</t>
  </si>
  <si>
    <t>JRNL00988627</t>
  </si>
  <si>
    <t>70105-2195-000-19</t>
  </si>
  <si>
    <t>B2:2020-19:Expense Reimbursement</t>
  </si>
  <si>
    <t>JRNLWA00415826</t>
  </si>
  <si>
    <t>B2 9.16.20-9.22.20</t>
  </si>
  <si>
    <t>B2:2020-20:ER Wages</t>
  </si>
  <si>
    <t>JRNL00988635</t>
  </si>
  <si>
    <t>B2:2020-20:Expense Reimbursement</t>
  </si>
  <si>
    <t>JRNLWA00415860</t>
  </si>
  <si>
    <t>2020-09 B2 Hourly In progress</t>
  </si>
  <si>
    <t>B2:2020-21:ER Wages</t>
  </si>
  <si>
    <t>JRNL00988676</t>
  </si>
  <si>
    <t>JRNLWA00416017</t>
  </si>
  <si>
    <t>HeatherH</t>
  </si>
  <si>
    <t>JRNL00988689</t>
  </si>
  <si>
    <t>JRNLWA00417246</t>
  </si>
  <si>
    <t>DIV4: WIFI reimbursement recla</t>
  </si>
  <si>
    <t>DIV4: WIFI reimbursement reclass</t>
  </si>
  <si>
    <t>JRNL00991709</t>
  </si>
  <si>
    <t>JRNLWA00417816</t>
  </si>
  <si>
    <t>B2 9.30.20_10.06.20</t>
  </si>
  <si>
    <t>JRNL00992735</t>
  </si>
  <si>
    <t>55020-2195-000-19</t>
  </si>
  <si>
    <t>B2:2020-21:Expense Reimbursement</t>
  </si>
  <si>
    <t>JRNLWA00417826</t>
  </si>
  <si>
    <t>B2 10.14.20_10.20.20</t>
  </si>
  <si>
    <t>B2:2020-22:Expense Reimbursement</t>
  </si>
  <si>
    <t>JRNL00992768</t>
  </si>
  <si>
    <t>JRNLWA00417830</t>
  </si>
  <si>
    <t>B2 10.28.20_11.03.20</t>
  </si>
  <si>
    <t>B2:2020-23:Expense Reimbursement</t>
  </si>
  <si>
    <t>JRNL00992773</t>
  </si>
  <si>
    <t>JRNLWA00419650</t>
  </si>
  <si>
    <t>B2 11.11.20_11.17.20</t>
  </si>
  <si>
    <t>B2:2020-24:Expense Reimbursement</t>
  </si>
  <si>
    <t>JRNL00996662</t>
  </si>
  <si>
    <t>JRNLWA00419675</t>
  </si>
  <si>
    <t>B2 11.25.20_12.01.20</t>
  </si>
  <si>
    <t>B2:2020-25:ER Wages</t>
  </si>
  <si>
    <t>JRNL00996683</t>
  </si>
  <si>
    <t>B2:2020-25:Expense Reimbursement</t>
  </si>
  <si>
    <t>50050-2195-000-19</t>
  </si>
  <si>
    <t>JRNLWA00419681</t>
  </si>
  <si>
    <t>Rcls West Reg Thankyou EE tax</t>
  </si>
  <si>
    <t>B2:OASDI_ThankYou</t>
  </si>
  <si>
    <t>JRNL00996695</t>
  </si>
  <si>
    <t>B2:Medicare_ThankYou</t>
  </si>
  <si>
    <t>52050-2195-000-19</t>
  </si>
  <si>
    <t>55050-2195-000-19</t>
  </si>
  <si>
    <t>70050-2195-000-19</t>
  </si>
  <si>
    <t>JRNLWA00419682</t>
  </si>
  <si>
    <t>Rcls West Reg Thankyou Bonus</t>
  </si>
  <si>
    <t>B2: ThankYou Bonus</t>
  </si>
  <si>
    <t>JRNL00996696</t>
  </si>
  <si>
    <t>JRNLWA00419683</t>
  </si>
  <si>
    <t>Rcls West Reg Thankyou ER tax</t>
  </si>
  <si>
    <t>B2:SUI_ThankYou</t>
  </si>
  <si>
    <t>JRNL00996697</t>
  </si>
  <si>
    <t>B2:FUI_ThankYou</t>
  </si>
  <si>
    <t>B2:Washington Paid Family &amp; Medical Leav</t>
  </si>
  <si>
    <t>JRNLWA00420964</t>
  </si>
  <si>
    <t>B2 12.09.20_12.22.20</t>
  </si>
  <si>
    <t>B2:2020-26:ER Wages</t>
  </si>
  <si>
    <t>JRNL00999635</t>
  </si>
  <si>
    <t>B2:2020-26:Expense Reimbursement</t>
  </si>
  <si>
    <t>JRNLWA00420966</t>
  </si>
  <si>
    <t>B2 12.23.20_12.29.20</t>
  </si>
  <si>
    <t>B2:2020-27:ER Wages</t>
  </si>
  <si>
    <t>JRNL00999637</t>
  </si>
  <si>
    <t>B2:2020-27:Expense Reimbursement</t>
  </si>
  <si>
    <t>JRNLWA00421008</t>
  </si>
  <si>
    <t>2020-12 B2 Hrly In prog Accrl</t>
  </si>
  <si>
    <t>B2:2021-1:ER Wages</t>
  </si>
  <si>
    <t>JRNL00999725</t>
  </si>
  <si>
    <t>JRNLWA00421024</t>
  </si>
  <si>
    <t>JRNL00999732</t>
  </si>
  <si>
    <t>JRNLWA00422773</t>
  </si>
  <si>
    <t>B2 1.1.21-1.12.21</t>
  </si>
  <si>
    <t>B2:2021-01:ER Wages</t>
  </si>
  <si>
    <t>JRNL01003382</t>
  </si>
  <si>
    <t>B2:2021-01:Expense Reimbursement</t>
  </si>
  <si>
    <t>JRNLWA00422803</t>
  </si>
  <si>
    <t>B2 1.20.21_1.26.21</t>
  </si>
  <si>
    <t>B2:2021-02:ER Wages</t>
  </si>
  <si>
    <t>JRNL01003587</t>
  </si>
  <si>
    <t>B2:2021-02:Expense Reimbursement</t>
  </si>
  <si>
    <t>JRNLWA00422812</t>
  </si>
  <si>
    <t>2021-01 B2 Hrly In prog Accrl</t>
  </si>
  <si>
    <t>B2:2021-3:ER Wages</t>
  </si>
  <si>
    <t>JRNL01003640</t>
  </si>
  <si>
    <t>JRNLWA00422832</t>
  </si>
  <si>
    <t>JRNL01003656</t>
  </si>
  <si>
    <t>JRNLWA00424365</t>
  </si>
  <si>
    <t>B2 2.3.21_2.9.21</t>
  </si>
  <si>
    <t>B2:2021-03:ER Wages</t>
  </si>
  <si>
    <t>JRNL01006909</t>
  </si>
  <si>
    <t>B2:2021-03:Expense Reimbursement</t>
  </si>
  <si>
    <t>JRNLWA00424384</t>
  </si>
  <si>
    <t>B2 2.17.21_2.23.21</t>
  </si>
  <si>
    <t>B2:2021-04:ER Wages</t>
  </si>
  <si>
    <t>JRNL01006978</t>
  </si>
  <si>
    <t>B2:2021-04:Expense Reimbursement</t>
  </si>
  <si>
    <t>JRNLWA00424410</t>
  </si>
  <si>
    <t>2021-02 B2 PP5 Accrual</t>
  </si>
  <si>
    <t>50% B2:2021-04:ER Wages</t>
  </si>
  <si>
    <t>JRNL01007041</t>
  </si>
  <si>
    <t>50% B2:2021-04:Expense Reimbursement</t>
  </si>
  <si>
    <t>Row Labels</t>
  </si>
  <si>
    <t>(blank)</t>
  </si>
  <si>
    <t>Grand Total</t>
  </si>
  <si>
    <t>Sum of Amount USD</t>
  </si>
  <si>
    <t>PASTED VALUES</t>
  </si>
  <si>
    <t>Recovery Allocator</t>
  </si>
  <si>
    <t>DH</t>
  </si>
  <si>
    <t>Cust</t>
  </si>
  <si>
    <t>Reg Alloc %</t>
  </si>
  <si>
    <t>Regulated Expenses</t>
  </si>
  <si>
    <t>Recover DH</t>
  </si>
  <si>
    <t>Recover Cust</t>
  </si>
  <si>
    <t>Check</t>
  </si>
  <si>
    <t>Yakima Waste Systems, Inc. G-89</t>
  </si>
  <si>
    <t xml:space="preserve">BILL AREAS:  </t>
  </si>
  <si>
    <t>Grandview, Granger, Moxee, Selah, Toppenish, Yakima City and Yakima County</t>
  </si>
  <si>
    <t>Increase per LG</t>
  </si>
  <si>
    <t>MSW</t>
  </si>
  <si>
    <t>Regulated Price Out</t>
  </si>
  <si>
    <t>Recycle</t>
  </si>
  <si>
    <t>1/1/2020-12/31/2020</t>
  </si>
  <si>
    <t>YW</t>
  </si>
  <si>
    <t>Tariff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</si>
  <si>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</si>
  <si>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</si>
  <si>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</si>
  <si>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</si>
  <si>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</si>
  <si>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</si>
  <si>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</si>
  <si>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</si>
  <si>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</si>
  <si>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</si>
  <si>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</si>
  <si>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</si>
  <si>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 Counts</t>
  </si>
  <si>
    <t>Service Code</t>
  </si>
  <si>
    <t>Service Code Description</t>
  </si>
  <si>
    <t>Total Revenue</t>
  </si>
  <si>
    <t>CUST</t>
  </si>
  <si>
    <t>Average Customers</t>
  </si>
  <si>
    <t>Cart Size</t>
  </si>
  <si>
    <t>Can Size</t>
  </si>
  <si>
    <t>Container Size</t>
  </si>
  <si>
    <t>Quantity</t>
  </si>
  <si>
    <t>Count</t>
  </si>
  <si>
    <t>Proposed</t>
  </si>
  <si>
    <t xml:space="preserve">Proposed Annual </t>
  </si>
  <si>
    <t>Change in</t>
  </si>
  <si>
    <t>Revenue</t>
  </si>
  <si>
    <t>Annual</t>
  </si>
  <si>
    <t>RESIDENTIAL SERVICES</t>
  </si>
  <si>
    <t>on</t>
  </si>
  <si>
    <t>RESIDENTIAL GARBAGE</t>
  </si>
  <si>
    <t>Original Filing</t>
  </si>
  <si>
    <t>Increase</t>
  </si>
  <si>
    <t>RL020.0G1W001</t>
  </si>
  <si>
    <t>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</si>
  <si>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</si>
  <si>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</si>
  <si>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</si>
  <si>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</si>
  <si>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</si>
  <si>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</si>
  <si>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</si>
  <si>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</si>
  <si>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</si>
  <si>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</si>
  <si>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RL032.0G1W005</t>
  </si>
  <si>
    <t>RL 32 GL 1X WK 5</t>
  </si>
  <si>
    <t>RL032.0G1W006</t>
  </si>
  <si>
    <t>RL 32 GL 1X WK 6</t>
  </si>
  <si>
    <t>RL048.0G1W001</t>
  </si>
  <si>
    <t>RL 48 GL 1X WK 1</t>
  </si>
  <si>
    <t>RL064.0G1W001</t>
  </si>
  <si>
    <t>RL 64 GL 1X WK 1</t>
  </si>
  <si>
    <t>RL096.0G1W001</t>
  </si>
  <si>
    <t>RL 96 GL 1X WK 1</t>
  </si>
  <si>
    <t>RL32R-OC</t>
  </si>
  <si>
    <t>1 RL 32 GL ON CALL-RES</t>
  </si>
  <si>
    <t>EXTRA-RES</t>
  </si>
  <si>
    <t>EXTRA CAN, BAG, BOX - RES</t>
  </si>
  <si>
    <t>EXTRARES-REC</t>
  </si>
  <si>
    <t xml:space="preserve">EXTRA RESI REC BAG, BOX, </t>
  </si>
  <si>
    <t>OS-RES</t>
  </si>
  <si>
    <t>OVERSIZE CAN - RES</t>
  </si>
  <si>
    <t>SUNKENCAN-RES</t>
  </si>
  <si>
    <t>SUNKEN CAN FEE - RES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</si>
  <si>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</si>
  <si>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</si>
  <si>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</si>
  <si>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</si>
  <si>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</si>
  <si>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</si>
  <si>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</si>
  <si>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</si>
  <si>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</si>
  <si>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</si>
  <si>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DRIVEIN1-RES</t>
  </si>
  <si>
    <t xml:space="preserve">DRIVE IN 125-250' - RES </t>
  </si>
  <si>
    <t>DRIVE-IN1 RES MTHLY</t>
  </si>
  <si>
    <t>DRIVE IN 125-250' - RES MONTHLY</t>
  </si>
  <si>
    <t>DRIVEINEOW1-RES</t>
  </si>
  <si>
    <t>DRIVE IN 125-250' - RES EOW</t>
  </si>
  <si>
    <t>DRIVEIN1EOW-RES</t>
  </si>
  <si>
    <t>DRIVE IN &gt; 250' RES EOW</t>
  </si>
  <si>
    <t>REDEL-RES</t>
  </si>
  <si>
    <t>REDELIVER FEE - RES</t>
  </si>
  <si>
    <t>REINSTATE-RES</t>
  </si>
  <si>
    <t>REINSTATE FEE - RES</t>
  </si>
  <si>
    <t>TRIP-RES</t>
  </si>
  <si>
    <t>TRIP FEE - RES</t>
  </si>
  <si>
    <t>TIME-RES</t>
  </si>
  <si>
    <t>TIME FEE 1 - RES</t>
  </si>
  <si>
    <t>ADJ-RES</t>
  </si>
  <si>
    <t>ADJUSTMENT RESIDENTIAL</t>
  </si>
  <si>
    <t>Cart</t>
  </si>
  <si>
    <t>Can</t>
  </si>
  <si>
    <t>TOTAL RESIDENTIAL GARBAGE</t>
  </si>
  <si>
    <t>RESIDENTIAL RECYCLING</t>
  </si>
  <si>
    <t>SL064.0GEO001REC</t>
  </si>
  <si>
    <t>SL 64 GL EOW RECYCLE 1</t>
  </si>
  <si>
    <t>TOTAL RESIDENTIAL RECYCLING</t>
  </si>
  <si>
    <t>RESIDENTIAL YARD WASTE</t>
  </si>
  <si>
    <t>SL096.0GEO001GW</t>
  </si>
  <si>
    <t>SL 96 GL EOW GREENWASTE 1</t>
  </si>
  <si>
    <t>TOTAL RESIDENTIAL YARD WASTE</t>
  </si>
  <si>
    <t>COMMERCIAL SERVICES</t>
  </si>
  <si>
    <t>COMMERCIAL GARBAGE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</si>
  <si>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</si>
  <si>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</si>
  <si>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</si>
  <si>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</si>
  <si>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</si>
  <si>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</si>
  <si>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</si>
  <si>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FL 1.5 YD 5X WK 1</t>
  </si>
  <si>
    <t>RL001.5Y1W001</t>
  </si>
  <si>
    <t>RL 1.5 YD 1X WK 1</t>
  </si>
  <si>
    <t>RL001.5Y1W001REC</t>
  </si>
  <si>
    <t>RL 1.5 YD 1X WK RECYCLE 1</t>
  </si>
  <si>
    <t>RL001.5Y2W001</t>
  </si>
  <si>
    <t>RL 1.5 YD 2X WK 1</t>
  </si>
  <si>
    <t>RL001.5Y3W001</t>
  </si>
  <si>
    <t>RL 1.5 YD 3X WK 1</t>
  </si>
  <si>
    <t>RL001.5Y5W001</t>
  </si>
  <si>
    <t>RL 1.5 YD 5X WK 1</t>
  </si>
  <si>
    <t>RL001.5YEO001</t>
  </si>
  <si>
    <t>RL 1.5 YD EOW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</si>
  <si>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</si>
  <si>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</si>
  <si>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</si>
  <si>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</si>
  <si>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</si>
  <si>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</si>
  <si>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</si>
  <si>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</si>
  <si>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FL004.0Y1W001</t>
  </si>
  <si>
    <t>4 YD 1X WK 1</t>
  </si>
  <si>
    <t>FL004.0Y2W001</t>
  </si>
  <si>
    <t>4 YD 2X WK 1</t>
  </si>
  <si>
    <t>FL004.0Y3W001</t>
  </si>
  <si>
    <t>4 YD 3X WK 1</t>
  </si>
  <si>
    <t>FL004.0Y5W001</t>
  </si>
  <si>
    <t>FL 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</si>
  <si>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</si>
  <si>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</si>
  <si>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</si>
  <si>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</si>
  <si>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</si>
  <si>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</si>
  <si>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</si>
  <si>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</si>
  <si>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</si>
  <si>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</si>
  <si>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FL008.0Y1W001</t>
  </si>
  <si>
    <t>FL 8 YD 1X WK 1</t>
  </si>
  <si>
    <t>FL008.0Y2W001</t>
  </si>
  <si>
    <t>FL 8 YD 2X WK 1</t>
  </si>
  <si>
    <t>FL008.0Y3W001</t>
  </si>
  <si>
    <t>FL 8 YD 3X WK 1</t>
  </si>
  <si>
    <t>FL004.0Y1W001CMP</t>
  </si>
  <si>
    <t>4 YD 1X WK COMP 1</t>
  </si>
  <si>
    <t>Customer Owned</t>
  </si>
  <si>
    <t>FL1.5TC-COMM</t>
  </si>
  <si>
    <t>FL 1.5 YD TEMP - COMM</t>
  </si>
  <si>
    <t>RL1.5TC-COMM</t>
  </si>
  <si>
    <t>RL TEMPORARY 1.5 YD-COMM</t>
  </si>
  <si>
    <t>FL3TC-COMM</t>
  </si>
  <si>
    <t>FL 3 YD TEMP - COMM</t>
  </si>
  <si>
    <t>FL4TC-COMM</t>
  </si>
  <si>
    <t>FL 4 YD TEMP - COMM</t>
  </si>
  <si>
    <t>FL6TC-COMM</t>
  </si>
  <si>
    <t>FL 6 YD TEMP - COMM</t>
  </si>
  <si>
    <t>RL032.0G1W001COMM</t>
  </si>
  <si>
    <t>RL 32 GL 1X WK COMM 1</t>
  </si>
  <si>
    <t>RL032.0G1W002COMM</t>
  </si>
  <si>
    <t>RL 32 GL 1X WK COMM 2</t>
  </si>
  <si>
    <t>RL032.0G1W003COMM</t>
  </si>
  <si>
    <t>RL 32 GL 1X WK COMM 3</t>
  </si>
  <si>
    <t>RL032.0G1W004COMM</t>
  </si>
  <si>
    <t>RL 32 GL 1X WK COMM 4</t>
  </si>
  <si>
    <t>RL032.0G1W005COMM</t>
  </si>
  <si>
    <t>32 GL 1X WK COMM 5</t>
  </si>
  <si>
    <t>RL048.0G1W001COMM</t>
  </si>
  <si>
    <t>RL 48 GL 1X WK COMM 1</t>
  </si>
  <si>
    <t>RL064.0G1W001COMM</t>
  </si>
  <si>
    <t>RL 64 GL 1X WK COMM 1</t>
  </si>
  <si>
    <t>RL096.0G1W001COMM</t>
  </si>
  <si>
    <t>RL 96 GL 1X WK COMM 1</t>
  </si>
  <si>
    <t>EP1.5-COMM</t>
  </si>
  <si>
    <t>EXTRA PICK UP 1.5 YD - CO</t>
  </si>
  <si>
    <t>EP3-COMM</t>
  </si>
  <si>
    <t>EXTRA PICK UP 3 YD - COMM</t>
  </si>
  <si>
    <t>EP4-COMM</t>
  </si>
  <si>
    <t>EXTRA PICK UP 4 YD - COMM</t>
  </si>
  <si>
    <t>EP6-COMM</t>
  </si>
  <si>
    <t>EXTRA PICK UP 6 YD - COMM</t>
  </si>
  <si>
    <t>EXTRA1TO4YD-COMM</t>
  </si>
  <si>
    <t>EXTRA PU 1 TO 4YD - COMM</t>
  </si>
  <si>
    <t>EXTRA5OVERYD-COMM</t>
  </si>
  <si>
    <t>EXTRA PU 5YD OVER - COMM</t>
  </si>
  <si>
    <t>EXTRA-COMM</t>
  </si>
  <si>
    <t>EXTRA CAN, BAG, BOX - COM</t>
  </si>
  <si>
    <t>OS-COMM</t>
  </si>
  <si>
    <t>OVERSIZE CAN - COMM</t>
  </si>
  <si>
    <t>OFOWCONT-COMM</t>
  </si>
  <si>
    <t>OVERFILL/WEIGHT CONT-COMM</t>
  </si>
  <si>
    <t>RENT1.5-COMM</t>
  </si>
  <si>
    <t>RENTAL FEE 1.5 YD COMM</t>
  </si>
  <si>
    <t>RENT3-COMM</t>
  </si>
  <si>
    <t>RENTAL FEE 3 YD COMM</t>
  </si>
  <si>
    <t>RENT4-COMM</t>
  </si>
  <si>
    <t>RENTAL FEE 4 YD COMM</t>
  </si>
  <si>
    <t>RENT6-COMM</t>
  </si>
  <si>
    <t>RENTAL FEE 6 YD COMM</t>
  </si>
  <si>
    <t>RENT8-COMM</t>
  </si>
  <si>
    <t>RENTAL FEE 8 YD COMM</t>
  </si>
  <si>
    <t>RENT1.5TEMP-COMM</t>
  </si>
  <si>
    <t xml:space="preserve">RENTAL FEE 1.5 YD TEMP - </t>
  </si>
  <si>
    <t>RENT3TEMP-COMM</t>
  </si>
  <si>
    <t>RENTAL FEE 3 YD TEMP - CO</t>
  </si>
  <si>
    <t>RENT4TEMP-COMM</t>
  </si>
  <si>
    <t>RENTAL FEE 4YD TEMP - COM</t>
  </si>
  <si>
    <t>RENT6TEMP-COMM</t>
  </si>
  <si>
    <t>RENTAL FEE 6 YD TEMP - CO</t>
  </si>
  <si>
    <t xml:space="preserve">DRIVEIN1-COMM </t>
  </si>
  <si>
    <t>DRIVE IN 125-250' - COMM</t>
  </si>
  <si>
    <t>DRIVEIN1-COM</t>
  </si>
  <si>
    <t>DRIVE IN COMMERCIAL</t>
  </si>
  <si>
    <t>DRIVEINEOW-COM</t>
  </si>
  <si>
    <t>DRIVE IN EOW COMM</t>
  </si>
  <si>
    <t>ROLL-COMM</t>
  </si>
  <si>
    <t>ROLL OUT CHARGE - COMM</t>
  </si>
  <si>
    <t>WI1-COMM</t>
  </si>
  <si>
    <t>WALK IN 6-25' - COMM</t>
  </si>
  <si>
    <t>WI4-COMM</t>
  </si>
  <si>
    <t>WALK IN 76-100' - COMM</t>
  </si>
  <si>
    <t>SUNKENCAN-COMM</t>
  </si>
  <si>
    <t>SUNKEN CAN FEE - COMM</t>
  </si>
  <si>
    <t>CLEAN-COMM</t>
  </si>
  <si>
    <t>CONTAINER CLEANING FEE -</t>
  </si>
  <si>
    <t>CLEANPU8OVER-COMM</t>
  </si>
  <si>
    <t>CLEAN PICKUP 8YD OVER-COM</t>
  </si>
  <si>
    <t>DELTEMP-COMM</t>
  </si>
  <si>
    <t>DELIVERY FEE TEMP-COMM</t>
  </si>
  <si>
    <t>DISP-COMM</t>
  </si>
  <si>
    <t>DISPOSAL FEE - COMM</t>
  </si>
  <si>
    <t>DEL1.5-COMM</t>
  </si>
  <si>
    <t>DELIVERY FEE 1.5YD - COMM</t>
  </si>
  <si>
    <t>DEL3-COMM</t>
  </si>
  <si>
    <t>DELIVERY FEE 3YD - COMM</t>
  </si>
  <si>
    <t>DEL4-COMM</t>
  </si>
  <si>
    <t>DELIVERY FEE 4YD - COMM</t>
  </si>
  <si>
    <t>DEL6-COMM</t>
  </si>
  <si>
    <t>DELIVERY FEE 6YD - COMM</t>
  </si>
  <si>
    <t>REINSTATE-COMM</t>
  </si>
  <si>
    <t>REINSTATE FEE - COMM</t>
  </si>
  <si>
    <t>TIME-COMM</t>
  </si>
  <si>
    <t>TIME FEE 1 - COMM</t>
  </si>
  <si>
    <t>UNLATCH-COMM</t>
  </si>
  <si>
    <t>UNLATCHING FEE-COMM</t>
  </si>
  <si>
    <t>LCKC</t>
  </si>
  <si>
    <t>LOCK &amp; KEY FEE - COMM</t>
  </si>
  <si>
    <t>UNLCKC</t>
  </si>
  <si>
    <t>UNLOCKING FEE - COMM</t>
  </si>
  <si>
    <t>REDEL1.5-COMM</t>
  </si>
  <si>
    <t>REDELIVERY FEE 1.5 YD - COMM</t>
  </si>
  <si>
    <t>REDEL3-COMM</t>
  </si>
  <si>
    <t>REDELIVERY FEE 3 YD - COMM</t>
  </si>
  <si>
    <t>REDEL4-COMM</t>
  </si>
  <si>
    <t>REDELIVERY FEE 4 YD - COMM</t>
  </si>
  <si>
    <t>REDEL-COMM</t>
  </si>
  <si>
    <t>REDELIVER FEE LVL 1 - COM</t>
  </si>
  <si>
    <t>CARTREPL-COM</t>
  </si>
  <si>
    <t>CART REPLACEMENT - COMM</t>
  </si>
  <si>
    <t>C19-ADJCOM</t>
  </si>
  <si>
    <t>COMMERCIAL ADJUSTMENT</t>
  </si>
  <si>
    <t>Container</t>
  </si>
  <si>
    <t>ADJ-COM</t>
  </si>
  <si>
    <t>ADJUSTMENT COMMERCIAL</t>
  </si>
  <si>
    <t>TOTAL COMMERCIAL GARBAGE</t>
  </si>
  <si>
    <t>DROP BOX SERVICES</t>
  </si>
  <si>
    <t>DROP BOX HAULS/RENTAL</t>
  </si>
  <si>
    <t>HAUL20-RO</t>
  </si>
  <si>
    <t>HAUL 20 YD - RO</t>
  </si>
  <si>
    <t>HAUL30-RO</t>
  </si>
  <si>
    <t>HAUL 30 YD - RO</t>
  </si>
  <si>
    <t>HAUL40-RO</t>
  </si>
  <si>
    <t>HAUL 40 YD - RO</t>
  </si>
  <si>
    <t>HAUL50-RO</t>
  </si>
  <si>
    <t>HAUL 50 YD - RO</t>
  </si>
  <si>
    <t>HAUL10-CP</t>
  </si>
  <si>
    <t>HAUL 10-18YD COMP - RO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</si>
  <si>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</si>
  <si>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</si>
  <si>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</si>
  <si>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</si>
  <si>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</si>
  <si>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</si>
  <si>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</si>
  <si>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</si>
  <si>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HAUL40-CP</t>
  </si>
  <si>
    <t>COMPACTOR HAUL 40 YD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</si>
  <si>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</si>
  <si>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</si>
  <si>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</si>
  <si>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</si>
  <si>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</si>
  <si>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</si>
  <si>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DEL-RO</t>
  </si>
  <si>
    <t>DELIVERY FEE - RO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</si>
  <si>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</si>
  <si>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</si>
  <si>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</si>
  <si>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</si>
  <si>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</si>
  <si>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</si>
  <si>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RENT20DAY-RO</t>
  </si>
  <si>
    <t>RENTAL FEE 20 YD DAILY</t>
  </si>
  <si>
    <t>RENT30DAY-RO</t>
  </si>
  <si>
    <t>RENTAL FEE 30 YD DAILY</t>
  </si>
  <si>
    <t>RENT40DAY-RO</t>
  </si>
  <si>
    <t>RENTAL FEE 40 YD DAILY</t>
  </si>
  <si>
    <t>CLEAN-RO</t>
  </si>
  <si>
    <t>CONT CLEANING FEE - RO</t>
  </si>
  <si>
    <t>CLEAN20-RO</t>
  </si>
  <si>
    <t>CLEANING FEE 20 YD - RO</t>
  </si>
  <si>
    <t>CLEAN40-RO</t>
  </si>
  <si>
    <t>MILE-RO</t>
  </si>
  <si>
    <t>MILEAGE FEE - RO</t>
  </si>
  <si>
    <t>TIME-RO</t>
  </si>
  <si>
    <t>TIME FEE - RO</t>
  </si>
  <si>
    <t>RO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</si>
  <si>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</si>
  <si>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</si>
  <si>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</si>
  <si>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</si>
  <si>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</si>
  <si>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</si>
  <si>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ADJ-FIN</t>
  </si>
  <si>
    <t>ADJUSTMENT FINANCE CHARGE</t>
  </si>
  <si>
    <t>C19-ADJFIN</t>
  </si>
  <si>
    <t>FINANCE CHARGE ADJUSTMENT</t>
  </si>
  <si>
    <t>FINCHG</t>
  </si>
  <si>
    <t>FINANCE CHARGE</t>
  </si>
  <si>
    <t>RETCK</t>
  </si>
  <si>
    <t>RETURN CHECK</t>
  </si>
  <si>
    <t>RETCKC</t>
  </si>
  <si>
    <t>RETURN CHECK CHARGE</t>
  </si>
  <si>
    <t>TOTAL SERVICE CHARGES</t>
  </si>
  <si>
    <t>TOTAL REVENUE</t>
  </si>
  <si>
    <t>Increase Per LG</t>
  </si>
  <si>
    <t>Per Price Out</t>
  </si>
  <si>
    <t>Diff</t>
  </si>
  <si>
    <t>Current Total Revenue</t>
  </si>
  <si>
    <t>Change in Annual Revenue</t>
  </si>
  <si>
    <t>% Difference</t>
  </si>
  <si>
    <t>Residential MSW</t>
  </si>
  <si>
    <t>Residential Recycle</t>
  </si>
  <si>
    <t>Residential YW</t>
  </si>
  <si>
    <t>Commercial MSW</t>
  </si>
  <si>
    <t>RO MSW</t>
  </si>
  <si>
    <t>Total</t>
  </si>
  <si>
    <t>Current Annual Revenue</t>
  </si>
  <si>
    <t>COVID Expense to be Recovered</t>
  </si>
  <si>
    <t>2-Year Recovery with B&amp;O &amp; WUTC Fee</t>
  </si>
  <si>
    <t>2-Year Rate Increase Needed</t>
  </si>
  <si>
    <t>B&amp;O Tax</t>
  </si>
  <si>
    <t>WUTC Fee</t>
  </si>
  <si>
    <t>Garbage</t>
  </si>
  <si>
    <t>Recycling</t>
  </si>
  <si>
    <t>Yard Waste</t>
  </si>
  <si>
    <t>Current</t>
  </si>
  <si>
    <t>Tariff</t>
  </si>
  <si>
    <t>Rate</t>
  </si>
  <si>
    <t>Rates</t>
  </si>
  <si>
    <t>Item 50, pg 16</t>
  </si>
  <si>
    <t>Returned check charge:</t>
  </si>
  <si>
    <t>Item 51, pg 17</t>
  </si>
  <si>
    <t xml:space="preserve">  Restart fees</t>
  </si>
  <si>
    <t>Item 52, pg 17</t>
  </si>
  <si>
    <t>Redelivery, toter, carts:</t>
  </si>
  <si>
    <t>Item 55, pg 18</t>
  </si>
  <si>
    <t xml:space="preserve"> Oversized can</t>
  </si>
  <si>
    <t>Item 60, pg 18</t>
  </si>
  <si>
    <t>Overtime charge per hr:</t>
  </si>
  <si>
    <t>Minimum</t>
  </si>
  <si>
    <t>Item 70, pg 19</t>
  </si>
  <si>
    <t>Return Trip:</t>
  </si>
  <si>
    <t>Cans</t>
  </si>
  <si>
    <t>Drum</t>
  </si>
  <si>
    <t>Bale</t>
  </si>
  <si>
    <t>Litter receptacle</t>
  </si>
  <si>
    <t>Toter - 48 Gal</t>
  </si>
  <si>
    <t>Toter - 64 Gal</t>
  </si>
  <si>
    <t>Toter - 96 Gal</t>
  </si>
  <si>
    <t>Recycling container</t>
  </si>
  <si>
    <t>Item 80, pg 21</t>
  </si>
  <si>
    <t>Carry-Out:</t>
  </si>
  <si>
    <t>Residential:</t>
  </si>
  <si>
    <t>5-25 feet</t>
  </si>
  <si>
    <t>25- plus add</t>
  </si>
  <si>
    <t>Commercial:</t>
  </si>
  <si>
    <t>Drive-in:</t>
  </si>
  <si>
    <t>125-250 feet</t>
  </si>
  <si>
    <t>Item 90, pg 22</t>
  </si>
  <si>
    <t>Stairs - each step</t>
  </si>
  <si>
    <t>Overhead Obstruction</t>
  </si>
  <si>
    <t>Sunken</t>
  </si>
  <si>
    <t>Item 100, pg 23</t>
  </si>
  <si>
    <t xml:space="preserve"> Mini</t>
  </si>
  <si>
    <t xml:space="preserve"> 1 can</t>
  </si>
  <si>
    <t xml:space="preserve"> 2 can</t>
  </si>
  <si>
    <t xml:space="preserve"> 3 can</t>
  </si>
  <si>
    <t xml:space="preserve"> 4 can</t>
  </si>
  <si>
    <t xml:space="preserve"> 5 can</t>
  </si>
  <si>
    <t xml:space="preserve"> 6 can</t>
  </si>
  <si>
    <t>1 can per month</t>
  </si>
  <si>
    <t>Recycling:</t>
  </si>
  <si>
    <t>EOWR</t>
  </si>
  <si>
    <t>Yard Waste:</t>
  </si>
  <si>
    <t>EOWY</t>
  </si>
  <si>
    <t>Automated:</t>
  </si>
  <si>
    <t xml:space="preserve"> 48-gal</t>
  </si>
  <si>
    <t xml:space="preserve"> 64-gal</t>
  </si>
  <si>
    <t xml:space="preserve"> 96-gal</t>
  </si>
  <si>
    <t>Item 100, pg 24</t>
  </si>
  <si>
    <t>Roll Out</t>
  </si>
  <si>
    <t xml:space="preserve"> 48-gal additional unit</t>
  </si>
  <si>
    <t xml:space="preserve"> 64-gal additional unit</t>
  </si>
  <si>
    <t xml:space="preserve"> 96-gal additional unit</t>
  </si>
  <si>
    <t>Bag</t>
  </si>
  <si>
    <t>On Call</t>
  </si>
  <si>
    <t>Toter Replacement</t>
  </si>
  <si>
    <t>Item 105, pg 27</t>
  </si>
  <si>
    <t xml:space="preserve"> 32-gal</t>
  </si>
  <si>
    <t xml:space="preserve"> 32-gal additional</t>
  </si>
  <si>
    <t>Special Pickup Charge:</t>
  </si>
  <si>
    <t>Minimum Charge:</t>
  </si>
  <si>
    <t>1 can</t>
  </si>
  <si>
    <t>Additional Unit</t>
  </si>
  <si>
    <t xml:space="preserve"> </t>
  </si>
  <si>
    <t>Item 130, pg 28</t>
  </si>
  <si>
    <t>litter Receptacle</t>
  </si>
  <si>
    <t>Minimum Monthly Charge</t>
  </si>
  <si>
    <t>Item 150, pg 28</t>
  </si>
  <si>
    <t>Loose and Bulky</t>
  </si>
  <si>
    <t>Additional</t>
  </si>
  <si>
    <t>Carry Chrg</t>
  </si>
  <si>
    <t>Item 160, pg 29</t>
  </si>
  <si>
    <t>Single Rear Drive Axle:</t>
  </si>
  <si>
    <t>Truck and Driver:</t>
  </si>
  <si>
    <t>Non-packer</t>
  </si>
  <si>
    <t>Packer</t>
  </si>
  <si>
    <t>Each Extra Person:</t>
  </si>
  <si>
    <t>Tandem Rear Drive Axle:</t>
  </si>
  <si>
    <t>Item 205, pg 31</t>
  </si>
  <si>
    <t>Roll-Out:</t>
  </si>
  <si>
    <t>Over 25 fee</t>
  </si>
  <si>
    <t xml:space="preserve">Cart, Total </t>
  </si>
  <si>
    <t>Item 207, pg 32</t>
  </si>
  <si>
    <t>Excess Weight:</t>
  </si>
  <si>
    <t xml:space="preserve"> 1.25 yard</t>
  </si>
  <si>
    <t xml:space="preserve"> 1.5 yard</t>
  </si>
  <si>
    <t xml:space="preserve"> 3 yard </t>
  </si>
  <si>
    <t xml:space="preserve"> 4 yard </t>
  </si>
  <si>
    <t xml:space="preserve"> 6 yard </t>
  </si>
  <si>
    <t xml:space="preserve"> 8 yard </t>
  </si>
  <si>
    <t>Item 210, pg 33</t>
  </si>
  <si>
    <t>Washing:</t>
  </si>
  <si>
    <t>Per yard</t>
  </si>
  <si>
    <t>Minimum, 6 yard</t>
  </si>
  <si>
    <t>Carts/toter</t>
  </si>
  <si>
    <t>Redelivery:</t>
  </si>
  <si>
    <t>Up to 8 yard</t>
  </si>
  <si>
    <t>Over 8 yard</t>
  </si>
  <si>
    <t>Item 230, pg 34</t>
  </si>
  <si>
    <t>Disposal Fees:</t>
  </si>
  <si>
    <t>Refuse</t>
  </si>
  <si>
    <t>Mixed</t>
  </si>
  <si>
    <t>Item 240, pg 35</t>
  </si>
  <si>
    <t>Permanent Container Rent:</t>
  </si>
  <si>
    <t>Pickups:</t>
  </si>
  <si>
    <t xml:space="preserve">Special Pickups: </t>
  </si>
  <si>
    <t>Temporary:</t>
  </si>
  <si>
    <t>Container Delivery:</t>
  </si>
  <si>
    <t>Rent per Day:</t>
  </si>
  <si>
    <t xml:space="preserve"> 1.50 yard</t>
  </si>
  <si>
    <t>Unlocking/Unlatching:</t>
  </si>
  <si>
    <t>Per pickup</t>
  </si>
  <si>
    <t>Item 240, pg 36</t>
  </si>
  <si>
    <t>Per pickup:</t>
  </si>
  <si>
    <t>Special pickups:</t>
  </si>
  <si>
    <t>Replacement Toter</t>
  </si>
  <si>
    <t>Item 245, pg 37</t>
  </si>
  <si>
    <t>Special Pickups</t>
  </si>
  <si>
    <t>Minimum charge;</t>
  </si>
  <si>
    <t>Special pickup, 1st unit</t>
  </si>
  <si>
    <t>Each additional unit</t>
  </si>
  <si>
    <t>Extra Unit</t>
  </si>
  <si>
    <t>Latching, Unlocking</t>
  </si>
  <si>
    <t>Drive-in</t>
  </si>
  <si>
    <t>Item 255, pg 38</t>
  </si>
  <si>
    <t>Each Pickup</t>
  </si>
  <si>
    <t xml:space="preserve"> 3 yard comp 4:1 com</t>
  </si>
  <si>
    <t xml:space="preserve"> 4 yard comp 4:1 com</t>
  </si>
  <si>
    <t>Special Pickup:</t>
  </si>
  <si>
    <t>Item 260, pg 39</t>
  </si>
  <si>
    <t>Permanent Rent;</t>
  </si>
  <si>
    <t>20 yard</t>
  </si>
  <si>
    <t>30 yard</t>
  </si>
  <si>
    <t>40 yard</t>
  </si>
  <si>
    <t>50 yard</t>
  </si>
  <si>
    <t>Hauls:</t>
  </si>
  <si>
    <t>First, Additional, Special</t>
  </si>
  <si>
    <t>Temporary Delivery Fee:</t>
  </si>
  <si>
    <t>Perm/Temp Drop Box</t>
  </si>
  <si>
    <t>Temporary DB (rent)</t>
  </si>
  <si>
    <t>Mileage</t>
  </si>
  <si>
    <t>Unlatch, Unlock</t>
  </si>
  <si>
    <t>Item 275, pg 40</t>
  </si>
  <si>
    <t>Customer owned comp</t>
  </si>
  <si>
    <t>10 yard - 18 yard</t>
  </si>
  <si>
    <t>25 yard</t>
  </si>
  <si>
    <t>35 yard</t>
  </si>
  <si>
    <t>36 yard</t>
  </si>
  <si>
    <t>40 yard - 50 yard</t>
  </si>
  <si>
    <t>Allocators for Regulated, Non-Regulated and by Line of Business</t>
  </si>
  <si>
    <t>Line of Business</t>
  </si>
  <si>
    <t>Regulated</t>
  </si>
  <si>
    <t>Non-Regulated</t>
  </si>
  <si>
    <t>Customer Counts</t>
  </si>
  <si>
    <t>Number of Customers</t>
  </si>
  <si>
    <t>Resi MSW Serviced Customers</t>
  </si>
  <si>
    <t>Commercial MSW Serviced Customers</t>
  </si>
  <si>
    <t>Resi Recycle Serviced Customers</t>
  </si>
  <si>
    <t>Multi Family Recycling Serviced Customers</t>
  </si>
  <si>
    <t>Commercial Recycling Serviced Customers</t>
  </si>
  <si>
    <t>YW Serviced Customers</t>
  </si>
  <si>
    <t>Roll off Serviced Customers</t>
  </si>
  <si>
    <t>Roll off Recycling Serviced Customers</t>
  </si>
  <si>
    <t>Total Customer Count</t>
  </si>
  <si>
    <t>Less City Billed Customers</t>
  </si>
  <si>
    <t>Customers Billed</t>
  </si>
  <si>
    <t>Allocation of Customers</t>
  </si>
  <si>
    <t>Serviced %</t>
  </si>
  <si>
    <t>Billed %</t>
  </si>
  <si>
    <t>Recycling Customers</t>
  </si>
  <si>
    <t>Regulated Customers</t>
  </si>
  <si>
    <t>Regulated Line of Service Allocation</t>
  </si>
  <si>
    <t xml:space="preserve">  Grand Total</t>
  </si>
  <si>
    <t>Driver Hours</t>
  </si>
  <si>
    <t>Resi/Commercial MSW</t>
  </si>
  <si>
    <t>Commercial Recycle</t>
  </si>
  <si>
    <t>RO Recycling</t>
  </si>
  <si>
    <t>MF Recycling</t>
  </si>
  <si>
    <t>Roll off</t>
  </si>
  <si>
    <t>Driver Hour Percentages by Bill Area</t>
  </si>
  <si>
    <t>Total Roll Off Hours</t>
  </si>
  <si>
    <t>Recycling Hours</t>
  </si>
  <si>
    <t>Total Route Hours (except RO)</t>
  </si>
  <si>
    <t>Driver Hour Percentages by Line of Service</t>
  </si>
  <si>
    <t>YW Customers</t>
  </si>
  <si>
    <t>Container Depreciation</t>
  </si>
  <si>
    <t>Company Provided Containers By Bill Area</t>
  </si>
  <si>
    <t>Non-Reg Cities</t>
  </si>
  <si>
    <t>Commercial Containers</t>
  </si>
  <si>
    <t>Recycling Carts</t>
  </si>
  <si>
    <t>Recycling Bins</t>
  </si>
  <si>
    <t>Roll-Off</t>
  </si>
  <si>
    <t>Roll-Off Recycle</t>
  </si>
  <si>
    <t>Commercial - Carts</t>
  </si>
  <si>
    <t>Commercial - Containers</t>
  </si>
  <si>
    <t>Commercial Recycling - Carts</t>
  </si>
  <si>
    <t>Commercial Recycling - Containers</t>
  </si>
  <si>
    <t>Multi-Family Recycling - Carts</t>
  </si>
  <si>
    <t>Multi-Family Recycling - Containers</t>
  </si>
  <si>
    <t>Allocation of Container Depreciation</t>
  </si>
  <si>
    <t>Total Containers</t>
  </si>
  <si>
    <t>Containers</t>
  </si>
  <si>
    <t>Garbage Containers</t>
  </si>
  <si>
    <t>Garbage Carts</t>
  </si>
  <si>
    <t>Recycling Cart</t>
  </si>
  <si>
    <t>Comm &amp; RO Containers</t>
  </si>
  <si>
    <t>Recycling Tons</t>
  </si>
  <si>
    <t>Commingle Tonnage</t>
  </si>
  <si>
    <t>Allocation by Area</t>
  </si>
  <si>
    <t>COVID Expense Recovery</t>
  </si>
  <si>
    <t xml:space="preserve"> Occasional Extra 32 gal</t>
  </si>
  <si>
    <t>Exclude - Allowed in Rate Case</t>
  </si>
  <si>
    <t>Allowed in Rate Case, Exclude from this Filing</t>
  </si>
  <si>
    <t>Resi</t>
  </si>
  <si>
    <t>Comm</t>
  </si>
  <si>
    <t>Multi-Fam</t>
  </si>
  <si>
    <t>Total to be notified</t>
  </si>
  <si>
    <t>Price per letter</t>
  </si>
  <si>
    <t>Cost of Notification</t>
  </si>
  <si>
    <t>From TG-210109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</si>
</sst>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&quot;$&quot;#,##0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0.0%"/>
    <numFmt numFmtId="170" formatCode="General_)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u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Helv"/>
    </font>
    <font>
      <b/>
      <sz val="8"/>
      <name val="Helv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sz val="8"/>
      <name val="SWISS"/>
    </font>
    <font>
      <b/>
      <sz val="8"/>
      <name val="SWISS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00FF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auto="1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/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1" fillId="0" borderId="0" applyFont="0" applyFill="0" applyBorder="0" applyAlignment="0" applyProtection="0"/>
    <xf numFmtId="0" fontId="3" fillId="0" borderId="0"/>
    <xf numFmtId="0" fontId="23" fillId="0" borderId="0"/>
    <xf numFmtId="43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170" fontId="11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7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4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top"/>
    </xf>
    <xf numFmtId="0" fontId="7" fillId="0" borderId="0" xfId="0" applyFont="1"/>
    <xf numFmtId="0" fontId="7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3" borderId="0" xfId="0" applyFont="1" applyFill="1"/>
    <xf numFmtId="0" fontId="0" fillId="3" borderId="0" xfId="0" applyFill="1"/>
    <xf numFmtId="40" fontId="7" fillId="3" borderId="0" xfId="1" applyNumberFormat="1" applyFont="1" applyFill="1"/>
    <xf numFmtId="38" fontId="7" fillId="3" borderId="0" xfId="1" applyNumberFormat="1" applyFont="1" applyFill="1"/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40" fontId="7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4" fillId="0" borderId="0" xfId="1" applyNumberFormat="1"/>
    <xf numFmtId="0" fontId="0" fillId="0" borderId="6" xfId="0" applyBorder="1"/>
    <xf numFmtId="40" fontId="4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8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39" fontId="15" fillId="0" borderId="0" xfId="1" applyNumberFormat="1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17" fillId="0" borderId="0" xfId="0" applyFont="1"/>
    <xf numFmtId="0" fontId="0" fillId="0" borderId="0" xfId="0" applyNumberForma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Continuous"/>
    </xf>
    <xf numFmtId="0" fontId="0" fillId="4" borderId="0" xfId="0" applyFill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40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43" fontId="20" fillId="0" borderId="8" xfId="0" applyNumberFormat="1" applyFont="1" applyBorder="1"/>
    <xf numFmtId="43" fontId="20" fillId="5" borderId="9" xfId="0" applyNumberFormat="1" applyFont="1" applyFill="1" applyBorder="1"/>
    <xf numFmtId="0" fontId="7" fillId="6" borderId="0" xfId="0" applyFont="1" applyFill="1" applyAlignment="1">
      <alignment horizontal="center"/>
    </xf>
    <xf numFmtId="43" fontId="20" fillId="7" borderId="8" xfId="0" applyNumberFormat="1" applyFont="1" applyFill="1" applyBorder="1"/>
    <xf numFmtId="43" fontId="7" fillId="0" borderId="0" xfId="0" applyNumberFormat="1" applyFont="1"/>
    <xf numFmtId="4" fontId="40" fillId="16" borderId="0" xfId="17" applyNumberFormat="1" applyFont="1" applyFill="1" applyBorder="1"/>
    <xf numFmtId="170" fontId="40" fillId="16" borderId="0" xfId="17" applyFont="1" applyFill="1" applyBorder="1"/>
    <xf numFmtId="2" fontId="40" fillId="16" borderId="0" xfId="17" applyNumberFormat="1" applyFont="1" applyFill="1" applyBorder="1"/>
    <xf numFmtId="0" fontId="41" fillId="16" borderId="0" xfId="9" applyFont="1" applyFill="1"/>
    <xf numFmtId="170" fontId="42" fillId="16" borderId="0" xfId="17" applyFont="1" applyFill="1" applyBorder="1"/>
    <xf numFmtId="10" fontId="42" fillId="16" borderId="0" xfId="11" applyNumberFormat="1" applyFont="1" applyFill="1" applyBorder="1"/>
    <xf numFmtId="4" fontId="42" fillId="16" borderId="0" xfId="18" applyNumberFormat="1" applyFont="1" applyFill="1" applyBorder="1" applyAlignment="1"/>
    <xf numFmtId="4" fontId="40" fillId="16" borderId="0" xfId="17" quotePrefix="1" applyNumberFormat="1" applyFont="1" applyFill="1" applyBorder="1" applyAlignment="1">
      <alignment horizontal="center"/>
    </xf>
    <xf numFmtId="2" fontId="40" fillId="16" borderId="0" xfId="17" applyNumberFormat="1" applyFont="1" applyFill="1" applyBorder="1" applyAlignment="1">
      <alignment horizontal="right"/>
    </xf>
    <xf numFmtId="4" fontId="40" fillId="17" borderId="0" xfId="18" applyNumberFormat="1" applyFont="1" applyFill="1" applyBorder="1" applyAlignment="1"/>
    <xf numFmtId="14" fontId="43" fillId="17" borderId="0" xfId="17" applyNumberFormat="1" applyFont="1" applyFill="1" applyBorder="1" applyAlignment="1">
      <alignment horizontal="center"/>
    </xf>
    <xf numFmtId="170" fontId="43" fillId="17" borderId="0" xfId="17" applyFont="1" applyFill="1" applyBorder="1"/>
    <xf numFmtId="2" fontId="43" fillId="17" borderId="0" xfId="17" applyNumberFormat="1" applyFont="1" applyFill="1" applyBorder="1" applyAlignment="1">
      <alignment horizontal="right"/>
    </xf>
    <xf numFmtId="2" fontId="43" fillId="17" borderId="0" xfId="17" applyNumberFormat="1" applyFont="1" applyFill="1" applyBorder="1"/>
    <xf numFmtId="2" fontId="43" fillId="17" borderId="0" xfId="17" applyNumberFormat="1" applyFont="1" applyFill="1" applyBorder="1" applyAlignment="1">
      <alignment horizontal="center"/>
    </xf>
    <xf numFmtId="0" fontId="40" fillId="17" borderId="0" xfId="18" applyFont="1" applyFill="1" applyBorder="1" applyAlignment="1">
      <alignment horizontal="center"/>
    </xf>
    <xf numFmtId="4" fontId="43" fillId="17" borderId="0" xfId="17" applyNumberFormat="1" applyFont="1" applyFill="1" applyBorder="1" applyAlignment="1">
      <alignment horizontal="center"/>
    </xf>
    <xf numFmtId="43" fontId="42" fillId="17" borderId="0" xfId="18" applyNumberFormat="1" applyFont="1" applyFill="1" applyBorder="1"/>
    <xf numFmtId="43" fontId="42" fillId="12" borderId="0" xfId="18" applyNumberFormat="1" applyFont="1" applyFill="1" applyBorder="1"/>
    <xf numFmtId="4" fontId="42" fillId="12" borderId="0" xfId="17" applyNumberFormat="1" applyFont="1" applyFill="1" applyBorder="1" applyAlignment="1">
      <alignment horizontal="center"/>
    </xf>
    <xf numFmtId="170" fontId="42" fillId="12" borderId="0" xfId="17" applyFont="1" applyFill="1" applyBorder="1"/>
    <xf numFmtId="2" fontId="42" fillId="12" borderId="0" xfId="17" applyNumberFormat="1" applyFont="1" applyFill="1" applyBorder="1" applyAlignment="1">
      <alignment horizontal="right"/>
    </xf>
    <xf numFmtId="2" fontId="42" fillId="12" borderId="0" xfId="17" applyNumberFormat="1" applyFont="1" applyFill="1" applyBorder="1" applyAlignment="1">
      <alignment horizontal="center"/>
    </xf>
    <xf numFmtId="4" fontId="40" fillId="12" borderId="0" xfId="17" applyNumberFormat="1" applyFont="1" applyFill="1" applyBorder="1"/>
    <xf numFmtId="43" fontId="40" fillId="16" borderId="0" xfId="18" applyNumberFormat="1" applyFont="1" applyFill="1" applyBorder="1"/>
    <xf numFmtId="4" fontId="40" fillId="16" borderId="0" xfId="17" applyNumberFormat="1" applyFont="1" applyFill="1" applyBorder="1" applyAlignment="1">
      <alignment horizontal="right"/>
    </xf>
    <xf numFmtId="2" fontId="42" fillId="16" borderId="0" xfId="17" applyNumberFormat="1" applyFont="1" applyFill="1" applyBorder="1" applyAlignment="1">
      <alignment horizontal="center"/>
    </xf>
    <xf numFmtId="43" fontId="42" fillId="16" borderId="0" xfId="18" applyNumberFormat="1" applyFont="1" applyFill="1" applyBorder="1"/>
    <xf numFmtId="4" fontId="42" fillId="16" borderId="0" xfId="17" applyNumberFormat="1" applyFont="1" applyFill="1" applyBorder="1" applyAlignment="1">
      <alignment horizontal="center"/>
    </xf>
    <xf numFmtId="2" fontId="42" fillId="16" borderId="0" xfId="17" applyNumberFormat="1" applyFont="1" applyFill="1" applyBorder="1" applyAlignment="1">
      <alignment horizontal="right"/>
    </xf>
    <xf numFmtId="4" fontId="40" fillId="12" borderId="0" xfId="17" applyNumberFormat="1" applyFont="1" applyFill="1" applyBorder="1" applyAlignment="1">
      <alignment horizontal="right"/>
    </xf>
    <xf numFmtId="170" fontId="40" fillId="16" borderId="0" xfId="17" applyFont="1" applyFill="1" applyBorder="1" applyAlignment="1">
      <alignment horizontal="right"/>
    </xf>
    <xf numFmtId="170" fontId="40" fillId="12" borderId="0" xfId="17" applyFont="1" applyFill="1" applyBorder="1" applyAlignment="1">
      <alignment horizontal="right"/>
    </xf>
    <xf numFmtId="2" fontId="40" fillId="12" borderId="0" xfId="17" applyNumberFormat="1" applyFont="1" applyFill="1" applyBorder="1" applyAlignment="1">
      <alignment horizontal="right"/>
    </xf>
    <xf numFmtId="4" fontId="42" fillId="16" borderId="0" xfId="17" applyNumberFormat="1" applyFont="1" applyFill="1" applyBorder="1" applyAlignment="1">
      <alignment horizontal="right"/>
    </xf>
    <xf numFmtId="170" fontId="42" fillId="16" borderId="0" xfId="17" applyFont="1" applyFill="1" applyBorder="1" applyAlignment="1">
      <alignment horizontal="right"/>
    </xf>
    <xf numFmtId="4" fontId="42" fillId="16" borderId="0" xfId="17" applyNumberFormat="1" applyFont="1" applyFill="1" applyBorder="1"/>
    <xf numFmtId="43" fontId="42" fillId="16" borderId="0" xfId="17" applyNumberFormat="1" applyFont="1" applyFill="1" applyBorder="1" applyAlignment="1">
      <alignment horizontal="right"/>
    </xf>
    <xf numFmtId="4" fontId="44" fillId="16" borderId="0" xfId="17" applyNumberFormat="1" applyFont="1" applyFill="1" applyBorder="1"/>
    <xf numFmtId="169" fontId="40" fillId="16" borderId="0" xfId="19" applyNumberFormat="1" applyFont="1" applyFill="1" applyBorder="1"/>
    <xf numFmtId="170" fontId="40" fillId="12" borderId="0" xfId="17" applyFont="1" applyFill="1" applyBorder="1"/>
    <xf numFmtId="2" fontId="40" fillId="12" borderId="0" xfId="17" applyNumberFormat="1" applyFont="1" applyFill="1" applyBorder="1"/>
    <xf numFmtId="9" fontId="40" fillId="16" borderId="0" xfId="11" applyFont="1" applyFill="1" applyBorder="1"/>
    <xf numFmtId="43" fontId="40" fillId="16" borderId="0" xfId="20" applyFont="1" applyFill="1" applyBorder="1"/>
    <xf numFmtId="10" fontId="40" fillId="16" borderId="0" xfId="19" applyNumberFormat="1" applyFont="1" applyFill="1" applyBorder="1"/>
    <xf numFmtId="2" fontId="42" fillId="16" borderId="0" xfId="17" applyNumberFormat="1" applyFont="1" applyFill="1" applyBorder="1"/>
    <xf numFmtId="4" fontId="45" fillId="16" borderId="0" xfId="17" applyNumberFormat="1" applyFont="1" applyFill="1" applyBorder="1"/>
    <xf numFmtId="170" fontId="46" fillId="16" borderId="0" xfId="17" applyFont="1" applyFill="1" applyBorder="1"/>
    <xf numFmtId="4" fontId="46" fillId="16" borderId="0" xfId="17" applyNumberFormat="1" applyFont="1" applyFill="1" applyBorder="1"/>
    <xf numFmtId="2" fontId="46" fillId="16" borderId="0" xfId="17" applyNumberFormat="1" applyFont="1" applyFill="1" applyBorder="1" applyAlignment="1">
      <alignment horizontal="right"/>
    </xf>
    <xf numFmtId="2" fontId="46" fillId="16" borderId="0" xfId="17" applyNumberFormat="1" applyFont="1" applyFill="1" applyBorder="1"/>
    <xf numFmtId="4" fontId="40" fillId="0" borderId="0" xfId="17" applyNumberFormat="1" applyFont="1" applyFill="1" applyBorder="1"/>
    <xf numFmtId="170" fontId="47" fillId="16" borderId="0" xfId="17" applyFont="1" applyFill="1" applyBorder="1"/>
    <xf numFmtId="2" fontId="40" fillId="12" borderId="0" xfId="17" applyNumberFormat="1" applyFont="1" applyFill="1" applyBorder="1" applyAlignment="1">
      <alignment horizontal="center"/>
    </xf>
    <xf numFmtId="2" fontId="40" fillId="16" borderId="0" xfId="17" applyNumberFormat="1" applyFont="1" applyFill="1" applyBorder="1" applyAlignment="1">
      <alignment horizontal="center"/>
    </xf>
    <xf numFmtId="4" fontId="48" fillId="16" borderId="0" xfId="17" applyNumberFormat="1" applyFont="1" applyFill="1" applyBorder="1"/>
    <xf numFmtId="43" fontId="49" fillId="16" borderId="0" xfId="18" applyNumberFormat="1" applyFont="1" applyFill="1" applyBorder="1"/>
    <xf numFmtId="170" fontId="48" fillId="16" borderId="0" xfId="17" applyFont="1" applyFill="1" applyBorder="1"/>
    <xf numFmtId="2" fontId="48" fillId="16" borderId="0" xfId="17" applyNumberFormat="1" applyFont="1" applyFill="1" applyBorder="1" applyAlignment="1">
      <alignment horizontal="right"/>
    </xf>
    <xf numFmtId="2" fontId="48" fillId="16" borderId="0" xfId="17" applyNumberFormat="1" applyFont="1" applyFill="1" applyBorder="1"/>
    <xf numFmtId="170" fontId="50" fillId="16" borderId="0" xfId="17" applyFont="1" applyFill="1" applyBorder="1"/>
    <xf numFmtId="43" fontId="51" fillId="16" borderId="0" xfId="18" applyNumberFormat="1" applyFont="1" applyFill="1" applyBorder="1"/>
    <xf numFmtId="43" fontId="49" fillId="16" borderId="0" xfId="18" applyNumberFormat="1" applyFont="1" applyFill="1" applyBorder="1" applyAlignment="1">
      <alignment horizontal="left"/>
    </xf>
    <xf numFmtId="4" fontId="49" fillId="16" borderId="0" xfId="18" applyNumberFormat="1" applyFont="1" applyFill="1" applyBorder="1" applyAlignment="1"/>
    <xf numFmtId="43" fontId="52" fillId="16" borderId="0" xfId="18" applyNumberFormat="1" applyFont="1" applyFill="1" applyBorder="1"/>
    <xf numFmtId="4" fontId="52" fillId="16" borderId="0" xfId="18" applyNumberFormat="1" applyFont="1" applyFill="1" applyBorder="1" applyAlignment="1"/>
    <xf numFmtId="4" fontId="53" fillId="16" borderId="0" xfId="18" applyNumberFormat="1" applyFont="1" applyFill="1" applyBorder="1" applyAlignment="1"/>
    <xf numFmtId="43" fontId="53" fillId="16" borderId="0" xfId="18" applyNumberFormat="1" applyFont="1" applyFill="1" applyBorder="1"/>
    <xf numFmtId="43" fontId="52" fillId="16" borderId="0" xfId="18" applyNumberFormat="1" applyFont="1" applyFill="1" applyBorder="1" applyAlignment="1">
      <alignment horizontal="left"/>
    </xf>
    <xf numFmtId="0" fontId="54" fillId="16" borderId="0" xfId="18" applyFont="1" applyFill="1" applyBorder="1"/>
    <xf numFmtId="0" fontId="55" fillId="16" borderId="0" xfId="18" applyFont="1" applyFill="1" applyBorder="1"/>
    <xf numFmtId="0" fontId="4" fillId="0" borderId="0" xfId="21" applyFont="1"/>
    <xf numFmtId="0" fontId="7" fillId="0" borderId="0" xfId="21" applyFont="1" applyProtection="1"/>
    <xf numFmtId="0" fontId="4" fillId="0" borderId="0" xfId="21" applyFont="1" applyProtection="1"/>
    <xf numFmtId="165" fontId="7" fillId="0" borderId="0" xfId="22" applyNumberFormat="1" applyFont="1" applyFill="1" applyBorder="1"/>
    <xf numFmtId="0" fontId="4" fillId="0" borderId="0" xfId="21" applyFont="1" applyFill="1" applyAlignment="1" applyProtection="1">
      <alignment horizontal="left"/>
      <protection locked="0"/>
    </xf>
    <xf numFmtId="0" fontId="4" fillId="0" borderId="0" xfId="21" applyFont="1" applyFill="1" applyProtection="1"/>
    <xf numFmtId="0" fontId="7" fillId="0" borderId="0" xfId="21" applyFont="1" applyFill="1" applyBorder="1" applyAlignment="1" applyProtection="1">
      <alignment horizontal="left"/>
      <protection locked="0"/>
    </xf>
    <xf numFmtId="0" fontId="4" fillId="0" borderId="0" xfId="21" applyFont="1" applyFill="1" applyBorder="1" applyAlignment="1" applyProtection="1">
      <alignment horizontal="left"/>
      <protection locked="0"/>
    </xf>
    <xf numFmtId="0" fontId="4" fillId="0" borderId="0" xfId="21" applyFont="1" applyFill="1"/>
    <xf numFmtId="0" fontId="56" fillId="18" borderId="11" xfId="21" applyFont="1" applyFill="1" applyBorder="1"/>
    <xf numFmtId="0" fontId="56" fillId="18" borderId="18" xfId="21" applyFont="1" applyFill="1" applyBorder="1" applyAlignment="1" applyProtection="1">
      <alignment horizontal="right"/>
    </xf>
    <xf numFmtId="0" fontId="56" fillId="18" borderId="18" xfId="21" applyFont="1" applyFill="1" applyBorder="1" applyAlignment="1" applyProtection="1">
      <alignment horizontal="center" wrapText="1"/>
    </xf>
    <xf numFmtId="0" fontId="56" fillId="18" borderId="18" xfId="21" applyFont="1" applyFill="1" applyBorder="1"/>
    <xf numFmtId="0" fontId="56" fillId="18" borderId="19" xfId="21" applyFont="1" applyFill="1" applyBorder="1"/>
    <xf numFmtId="0" fontId="7" fillId="0" borderId="0" xfId="21" applyFont="1"/>
    <xf numFmtId="0" fontId="4" fillId="0" borderId="11" xfId="21" applyFont="1" applyBorder="1"/>
    <xf numFmtId="0" fontId="4" fillId="0" borderId="18" xfId="21" applyFont="1" applyBorder="1" applyProtection="1"/>
    <xf numFmtId="0" fontId="7" fillId="0" borderId="18" xfId="21" applyFont="1" applyBorder="1" applyAlignment="1" applyProtection="1">
      <alignment horizontal="center" wrapText="1"/>
    </xf>
    <xf numFmtId="0" fontId="4" fillId="0" borderId="18" xfId="21" applyFont="1" applyBorder="1"/>
    <xf numFmtId="0" fontId="4" fillId="0" borderId="19" xfId="21" applyFont="1" applyBorder="1"/>
    <xf numFmtId="0" fontId="7" fillId="19" borderId="20" xfId="21" applyFont="1" applyFill="1" applyBorder="1" applyAlignment="1" applyProtection="1">
      <alignment horizontal="left"/>
    </xf>
    <xf numFmtId="0" fontId="7" fillId="19" borderId="6" xfId="21" applyFont="1" applyFill="1" applyBorder="1" applyAlignment="1" applyProtection="1">
      <alignment horizontal="left"/>
    </xf>
    <xf numFmtId="0" fontId="7" fillId="19" borderId="3" xfId="21" applyFont="1" applyFill="1" applyBorder="1" applyAlignment="1" applyProtection="1">
      <alignment horizontal="left"/>
    </xf>
    <xf numFmtId="0" fontId="7" fillId="19" borderId="21" xfId="21" applyFont="1" applyFill="1" applyBorder="1" applyAlignment="1" applyProtection="1">
      <alignment horizontal="left"/>
    </xf>
    <xf numFmtId="0" fontId="4" fillId="0" borderId="14" xfId="21" applyFont="1" applyBorder="1"/>
    <xf numFmtId="0" fontId="7" fillId="20" borderId="22" xfId="21" applyFont="1" applyFill="1" applyBorder="1" applyAlignment="1" applyProtection="1"/>
    <xf numFmtId="0" fontId="7" fillId="20" borderId="23" xfId="21" applyFont="1" applyFill="1" applyBorder="1" applyAlignment="1" applyProtection="1"/>
    <xf numFmtId="0" fontId="7" fillId="20" borderId="24" xfId="21" applyFont="1" applyFill="1" applyBorder="1" applyAlignment="1" applyProtection="1"/>
    <xf numFmtId="0" fontId="7" fillId="20" borderId="3" xfId="21" applyFont="1" applyFill="1" applyBorder="1" applyAlignment="1" applyProtection="1"/>
    <xf numFmtId="0" fontId="7" fillId="20" borderId="21" xfId="21" applyFont="1" applyFill="1" applyBorder="1" applyAlignment="1" applyProtection="1"/>
    <xf numFmtId="0" fontId="4" fillId="0" borderId="25" xfId="21" applyFont="1" applyBorder="1" applyAlignment="1" applyProtection="1">
      <alignment horizontal="right"/>
    </xf>
    <xf numFmtId="165" fontId="22" fillId="0" borderId="0" xfId="22" applyNumberFormat="1" applyFont="1" applyFill="1" applyBorder="1"/>
    <xf numFmtId="165" fontId="4" fillId="0" borderId="0" xfId="21" applyNumberFormat="1" applyFont="1" applyBorder="1"/>
    <xf numFmtId="0" fontId="4" fillId="0" borderId="26" xfId="21" applyFont="1" applyBorder="1"/>
    <xf numFmtId="0" fontId="4" fillId="0" borderId="0" xfId="21" applyFont="1" applyBorder="1"/>
    <xf numFmtId="0" fontId="4" fillId="0" borderId="15" xfId="21" applyFont="1" applyBorder="1"/>
    <xf numFmtId="43" fontId="4" fillId="0" borderId="0" xfId="21" applyNumberFormat="1" applyFont="1"/>
    <xf numFmtId="169" fontId="4" fillId="0" borderId="0" xfId="11" applyNumberFormat="1" applyFont="1"/>
    <xf numFmtId="0" fontId="4" fillId="0" borderId="26" xfId="21" applyFont="1" applyFill="1" applyBorder="1"/>
    <xf numFmtId="10" fontId="4" fillId="0" borderId="26" xfId="11" applyNumberFormat="1" applyFont="1" applyBorder="1"/>
    <xf numFmtId="0" fontId="7" fillId="0" borderId="25" xfId="21" applyFont="1" applyBorder="1" applyAlignment="1" applyProtection="1">
      <alignment horizontal="right"/>
    </xf>
    <xf numFmtId="165" fontId="4" fillId="0" borderId="3" xfId="21" applyNumberFormat="1" applyFont="1" applyBorder="1"/>
    <xf numFmtId="165" fontId="4" fillId="0" borderId="0" xfId="21" applyNumberFormat="1" applyFont="1" applyFill="1" applyBorder="1"/>
    <xf numFmtId="0" fontId="4" fillId="0" borderId="25" xfId="21" applyFont="1" applyBorder="1"/>
    <xf numFmtId="0" fontId="4" fillId="0" borderId="25" xfId="21" applyFont="1" applyBorder="1" applyAlignment="1">
      <alignment horizontal="right"/>
    </xf>
    <xf numFmtId="165" fontId="4" fillId="0" borderId="1" xfId="21" applyNumberFormat="1" applyFont="1" applyBorder="1"/>
    <xf numFmtId="0" fontId="7" fillId="0" borderId="25" xfId="21" applyFont="1" applyBorder="1" applyAlignment="1">
      <alignment horizontal="right"/>
    </xf>
    <xf numFmtId="165" fontId="7" fillId="0" borderId="0" xfId="21" applyNumberFormat="1" applyFont="1" applyBorder="1"/>
    <xf numFmtId="0" fontId="7" fillId="20" borderId="27" xfId="21" applyFont="1" applyFill="1" applyBorder="1" applyAlignment="1" applyProtection="1"/>
    <xf numFmtId="0" fontId="7" fillId="20" borderId="28" xfId="21" applyFont="1" applyFill="1" applyBorder="1" applyAlignment="1" applyProtection="1"/>
    <xf numFmtId="169" fontId="4" fillId="0" borderId="0" xfId="11" applyNumberFormat="1" applyFont="1" applyFill="1" applyBorder="1"/>
    <xf numFmtId="169" fontId="22" fillId="0" borderId="0" xfId="11" applyNumberFormat="1" applyFont="1" applyFill="1" applyBorder="1"/>
    <xf numFmtId="0" fontId="7" fillId="0" borderId="14" xfId="21" applyFont="1" applyBorder="1"/>
    <xf numFmtId="169" fontId="7" fillId="0" borderId="29" xfId="11" applyNumberFormat="1" applyFont="1" applyBorder="1"/>
    <xf numFmtId="0" fontId="7" fillId="0" borderId="26" xfId="21" applyFont="1" applyBorder="1"/>
    <xf numFmtId="0" fontId="7" fillId="0" borderId="0" xfId="21" applyFont="1" applyBorder="1"/>
    <xf numFmtId="0" fontId="7" fillId="0" borderId="15" xfId="21" applyFont="1" applyBorder="1"/>
    <xf numFmtId="169" fontId="7" fillId="0" borderId="0" xfId="11" applyNumberFormat="1" applyFont="1" applyBorder="1"/>
    <xf numFmtId="9" fontId="7" fillId="0" borderId="0" xfId="11" applyFont="1" applyBorder="1"/>
    <xf numFmtId="169" fontId="22" fillId="0" borderId="0" xfId="11" applyNumberFormat="1" applyFont="1" applyBorder="1"/>
    <xf numFmtId="169" fontId="4" fillId="0" borderId="29" xfId="11" applyNumberFormat="1" applyFont="1" applyBorder="1"/>
    <xf numFmtId="169" fontId="4" fillId="0" borderId="0" xfId="11" applyNumberFormat="1" applyFont="1" applyBorder="1"/>
    <xf numFmtId="10" fontId="22" fillId="0" borderId="0" xfId="11" applyNumberFormat="1" applyFont="1" applyBorder="1"/>
    <xf numFmtId="0" fontId="7" fillId="19" borderId="20" xfId="21" applyFont="1" applyFill="1" applyBorder="1" applyAlignment="1" applyProtection="1"/>
    <xf numFmtId="0" fontId="7" fillId="19" borderId="27" xfId="21" applyFont="1" applyFill="1" applyBorder="1" applyAlignment="1" applyProtection="1"/>
    <xf numFmtId="0" fontId="7" fillId="19" borderId="3" xfId="21" applyFont="1" applyFill="1" applyBorder="1" applyAlignment="1" applyProtection="1"/>
    <xf numFmtId="0" fontId="7" fillId="19" borderId="28" xfId="21" applyFont="1" applyFill="1" applyBorder="1" applyAlignment="1" applyProtection="1"/>
    <xf numFmtId="0" fontId="7" fillId="19" borderId="21" xfId="21" applyFont="1" applyFill="1" applyBorder="1" applyAlignment="1" applyProtection="1"/>
    <xf numFmtId="0" fontId="4" fillId="0" borderId="25" xfId="21" applyFont="1" applyFill="1" applyBorder="1" applyAlignment="1">
      <alignment horizontal="right"/>
    </xf>
    <xf numFmtId="165" fontId="22" fillId="0" borderId="0" xfId="20" applyNumberFormat="1" applyFont="1" applyFill="1" applyBorder="1"/>
    <xf numFmtId="43" fontId="22" fillId="0" borderId="0" xfId="20" applyFont="1" applyBorder="1"/>
    <xf numFmtId="9" fontId="22" fillId="0" borderId="26" xfId="11" applyFont="1" applyBorder="1"/>
    <xf numFmtId="43" fontId="7" fillId="0" borderId="0" xfId="21" applyNumberFormat="1" applyFont="1" applyFill="1" applyBorder="1"/>
    <xf numFmtId="10" fontId="4" fillId="0" borderId="15" xfId="11" applyNumberFormat="1" applyFont="1" applyBorder="1"/>
    <xf numFmtId="43" fontId="22" fillId="0" borderId="0" xfId="20" applyFont="1" applyFill="1" applyBorder="1"/>
    <xf numFmtId="9" fontId="22" fillId="0" borderId="26" xfId="11" applyNumberFormat="1" applyFont="1" applyFill="1" applyBorder="1"/>
    <xf numFmtId="165" fontId="22" fillId="0" borderId="1" xfId="20" applyNumberFormat="1" applyFont="1" applyFill="1" applyBorder="1"/>
    <xf numFmtId="43" fontId="22" fillId="0" borderId="1" xfId="20" applyFont="1" applyBorder="1"/>
    <xf numFmtId="43" fontId="4" fillId="0" borderId="0" xfId="21" applyNumberFormat="1" applyFont="1" applyBorder="1"/>
    <xf numFmtId="169" fontId="22" fillId="0" borderId="29" xfId="11" applyNumberFormat="1" applyFont="1" applyBorder="1"/>
    <xf numFmtId="10" fontId="22" fillId="0" borderId="29" xfId="11" applyNumberFormat="1" applyFont="1" applyBorder="1"/>
    <xf numFmtId="10" fontId="22" fillId="0" borderId="3" xfId="11" applyNumberFormat="1" applyFont="1" applyBorder="1"/>
    <xf numFmtId="9" fontId="4" fillId="0" borderId="0" xfId="11" applyFont="1" applyBorder="1"/>
    <xf numFmtId="10" fontId="20" fillId="0" borderId="0" xfId="11" applyNumberFormat="1" applyFont="1" applyBorder="1"/>
    <xf numFmtId="10" fontId="20" fillId="0" borderId="1" xfId="11" applyNumberFormat="1" applyFont="1" applyBorder="1"/>
    <xf numFmtId="10" fontId="7" fillId="0" borderId="0" xfId="21" applyNumberFormat="1" applyFont="1" applyBorder="1"/>
    <xf numFmtId="0" fontId="7" fillId="0" borderId="0" xfId="21" applyFont="1" applyFill="1" applyBorder="1" applyAlignment="1" applyProtection="1"/>
    <xf numFmtId="0" fontId="4" fillId="0" borderId="30" xfId="21" applyFont="1" applyBorder="1"/>
    <xf numFmtId="0" fontId="7" fillId="20" borderId="31" xfId="21" applyFont="1" applyFill="1" applyBorder="1" applyAlignment="1" applyProtection="1"/>
    <xf numFmtId="0" fontId="7" fillId="20" borderId="6" xfId="21" applyFont="1" applyFill="1" applyBorder="1" applyAlignment="1" applyProtection="1"/>
    <xf numFmtId="0" fontId="7" fillId="20" borderId="32" xfId="21" applyFont="1" applyFill="1" applyBorder="1" applyAlignment="1" applyProtection="1"/>
    <xf numFmtId="0" fontId="7" fillId="20" borderId="33" xfId="21" applyFont="1" applyFill="1" applyBorder="1" applyAlignment="1" applyProtection="1"/>
    <xf numFmtId="0" fontId="7" fillId="0" borderId="25" xfId="21" applyFont="1" applyFill="1" applyBorder="1" applyAlignment="1" applyProtection="1"/>
    <xf numFmtId="0" fontId="7" fillId="0" borderId="26" xfId="21" applyFont="1" applyFill="1" applyBorder="1" applyAlignment="1" applyProtection="1"/>
    <xf numFmtId="0" fontId="7" fillId="0" borderId="0" xfId="21" applyFont="1" applyFill="1" applyBorder="1" applyAlignment="1" applyProtection="1">
      <alignment horizontal="left"/>
    </xf>
    <xf numFmtId="0" fontId="0" fillId="0" borderId="25" xfId="23" applyFont="1" applyBorder="1" applyAlignment="1">
      <alignment horizontal="right"/>
    </xf>
    <xf numFmtId="165" fontId="4" fillId="0" borderId="0" xfId="20" applyNumberFormat="1" applyFont="1" applyFill="1" applyBorder="1" applyAlignment="1" applyProtection="1"/>
    <xf numFmtId="165" fontId="7" fillId="0" borderId="0" xfId="21" applyNumberFormat="1" applyFont="1" applyFill="1" applyBorder="1" applyAlignment="1" applyProtection="1"/>
    <xf numFmtId="0" fontId="2" fillId="0" borderId="25" xfId="23" applyFont="1" applyBorder="1" applyAlignment="1">
      <alignment horizontal="right"/>
    </xf>
    <xf numFmtId="0" fontId="0" fillId="0" borderId="25" xfId="23" applyFont="1" applyFill="1" applyBorder="1" applyAlignment="1">
      <alignment horizontal="right"/>
    </xf>
    <xf numFmtId="0" fontId="7" fillId="0" borderId="0" xfId="21" applyFont="1" applyFill="1" applyBorder="1" applyAlignment="1" applyProtection="1">
      <alignment horizontal="right"/>
    </xf>
    <xf numFmtId="165" fontId="4" fillId="0" borderId="1" xfId="20" applyNumberFormat="1" applyFont="1" applyFill="1" applyBorder="1" applyAlignment="1" applyProtection="1"/>
    <xf numFmtId="165" fontId="7" fillId="0" borderId="1" xfId="21" applyNumberFormat="1" applyFont="1" applyFill="1" applyBorder="1" applyAlignment="1" applyProtection="1"/>
    <xf numFmtId="0" fontId="2" fillId="0" borderId="25" xfId="23" applyFont="1" applyBorder="1"/>
    <xf numFmtId="165" fontId="4" fillId="0" borderId="0" xfId="20" applyNumberFormat="1" applyFont="1" applyBorder="1"/>
    <xf numFmtId="0" fontId="7" fillId="20" borderId="27" xfId="21" applyFont="1" applyFill="1" applyBorder="1" applyAlignment="1" applyProtection="1">
      <alignment horizontal="right"/>
    </xf>
    <xf numFmtId="9" fontId="22" fillId="0" borderId="0" xfId="11" applyFont="1" applyBorder="1" applyAlignment="1">
      <alignment horizontal="center"/>
    </xf>
    <xf numFmtId="9" fontId="4" fillId="0" borderId="0" xfId="21" applyNumberFormat="1" applyFont="1" applyBorder="1" applyAlignment="1">
      <alignment horizontal="center"/>
    </xf>
    <xf numFmtId="9" fontId="4" fillId="0" borderId="0" xfId="11" applyFont="1" applyBorder="1" applyAlignment="1">
      <alignment horizontal="center"/>
    </xf>
    <xf numFmtId="43" fontId="4" fillId="0" borderId="0" xfId="21" applyNumberFormat="1" applyFont="1" applyFill="1" applyBorder="1"/>
    <xf numFmtId="41" fontId="4" fillId="0" borderId="0" xfId="21" applyNumberFormat="1" applyFont="1" applyFill="1" applyBorder="1"/>
    <xf numFmtId="9" fontId="4" fillId="0" borderId="29" xfId="11" applyFont="1" applyBorder="1" applyAlignment="1">
      <alignment horizontal="center"/>
    </xf>
    <xf numFmtId="9" fontId="4" fillId="0" borderId="29" xfId="21" applyNumberFormat="1" applyFont="1" applyBorder="1"/>
    <xf numFmtId="0" fontId="7" fillId="0" borderId="34" xfId="21" applyFont="1" applyBorder="1" applyAlignment="1">
      <alignment horizontal="right"/>
    </xf>
    <xf numFmtId="9" fontId="4" fillId="0" borderId="35" xfId="11" applyFont="1" applyBorder="1"/>
    <xf numFmtId="0" fontId="4" fillId="0" borderId="35" xfId="21" applyFont="1" applyBorder="1"/>
    <xf numFmtId="0" fontId="4" fillId="0" borderId="36" xfId="21" applyFont="1" applyBorder="1"/>
    <xf numFmtId="0" fontId="4" fillId="0" borderId="16" xfId="21" applyFont="1" applyBorder="1"/>
    <xf numFmtId="0" fontId="4" fillId="0" borderId="5" xfId="21" applyFont="1" applyBorder="1"/>
    <xf numFmtId="0" fontId="4" fillId="0" borderId="17" xfId="21" applyFont="1" applyBorder="1"/>
    <xf numFmtId="170" fontId="42" fillId="8" borderId="0" xfId="17" applyFont="1" applyFill="1" applyBorder="1" applyAlignment="1">
      <alignment horizontal="right"/>
    </xf>
    <xf numFmtId="2" fontId="40" fillId="8" borderId="0" xfId="17" applyNumberFormat="1" applyFont="1" applyFill="1" applyBorder="1"/>
    <xf numFmtId="10" fontId="42" fillId="8" borderId="0" xfId="17" applyNumberFormat="1" applyFont="1" applyFill="1" applyBorder="1"/>
    <xf numFmtId="0" fontId="39" fillId="8" borderId="0" xfId="16" applyFont="1" applyFill="1"/>
    <xf numFmtId="0" fontId="41" fillId="8" borderId="0" xfId="9" applyFont="1" applyFill="1"/>
    <xf numFmtId="4" fontId="40" fillId="8" borderId="0" xfId="17" applyNumberFormat="1" applyFont="1" applyFill="1" applyBorder="1" applyAlignment="1">
      <alignment horizontal="right"/>
    </xf>
    <xf numFmtId="4" fontId="40" fillId="8" borderId="0" xfId="17" applyNumberFormat="1" applyFont="1" applyFill="1" applyBorder="1"/>
    <xf numFmtId="170" fontId="42" fillId="0" borderId="0" xfId="17" applyFont="1" applyFill="1" applyBorder="1"/>
    <xf numFmtId="2" fontId="40" fillId="8" borderId="0" xfId="17" applyNumberFormat="1" applyFont="1" applyFill="1" applyBorder="1" applyAlignment="1">
      <alignment horizontal="right"/>
    </xf>
    <xf numFmtId="43" fontId="0" fillId="9" borderId="0" xfId="0" applyNumberFormat="1" applyFill="1" applyBorder="1"/>
    <xf numFmtId="0" fontId="0" fillId="9" borderId="0" xfId="0" applyFill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43" fontId="7" fillId="9" borderId="0" xfId="0" applyNumberFormat="1" applyFont="1" applyFill="1" applyBorder="1" applyAlignment="1">
      <alignment horizontal="right"/>
    </xf>
    <xf numFmtId="44" fontId="0" fillId="9" borderId="0" xfId="7" applyFont="1" applyFill="1"/>
    <xf numFmtId="9" fontId="0" fillId="9" borderId="0" xfId="0" applyNumberFormat="1" applyFill="1"/>
    <xf numFmtId="9" fontId="0" fillId="9" borderId="1" xfId="0" applyNumberFormat="1" applyFill="1" applyBorder="1"/>
    <xf numFmtId="44" fontId="0" fillId="9" borderId="6" xfId="7" applyFont="1" applyFill="1" applyBorder="1"/>
    <xf numFmtId="43" fontId="6" fillId="9" borderId="0" xfId="0" applyNumberFormat="1" applyFont="1" applyFill="1" applyBorder="1" applyAlignment="1">
      <alignment horizontal="right"/>
    </xf>
    <xf numFmtId="44" fontId="0" fillId="9" borderId="0" xfId="0" applyNumberFormat="1" applyFill="1"/>
    <xf numFmtId="0" fontId="7" fillId="9" borderId="0" xfId="0" applyFont="1" applyFill="1" applyAlignment="1">
      <alignment horizontal="center" wrapText="1"/>
    </xf>
    <xf numFmtId="44" fontId="0" fillId="9" borderId="1" xfId="7" applyFont="1" applyFill="1" applyBorder="1"/>
    <xf numFmtId="44" fontId="6" fillId="9" borderId="0" xfId="7" applyFont="1" applyFill="1"/>
    <xf numFmtId="0" fontId="4" fillId="0" borderId="0" xfId="0" applyFont="1" applyAlignment="1">
      <alignment horizontal="right"/>
    </xf>
    <xf numFmtId="0" fontId="7" fillId="0" borderId="37" xfId="0" applyFont="1" applyBorder="1" applyAlignment="1">
      <alignment horizontal="right"/>
    </xf>
    <xf numFmtId="165" fontId="0" fillId="0" borderId="0" xfId="1" applyNumberFormat="1" applyFont="1"/>
    <xf numFmtId="44" fontId="0" fillId="0" borderId="0" xfId="7" applyFont="1"/>
    <xf numFmtId="168" fontId="0" fillId="0" borderId="37" xfId="7" applyNumberFormat="1" applyFont="1" applyBorder="1"/>
    <xf numFmtId="0" fontId="20" fillId="9" borderId="0" xfId="8" applyFont="1" applyFill="1" applyAlignment="1">
      <alignment horizontal="right" vertical="center"/>
    </xf>
    <xf numFmtId="168" fontId="22" fillId="9" borderId="0" xfId="7" applyNumberFormat="1" applyFont="1" applyFill="1" applyAlignment="1">
      <alignment vertical="center"/>
    </xf>
    <xf numFmtId="0" fontId="22" fillId="9" borderId="0" xfId="24" applyFont="1" applyFill="1" applyAlignment="1">
      <alignment vertical="center"/>
    </xf>
    <xf numFmtId="10" fontId="38" fillId="9" borderId="0" xfId="15" applyNumberFormat="1" applyFont="1" applyFill="1" applyAlignment="1">
      <alignment vertical="center"/>
    </xf>
    <xf numFmtId="0" fontId="20" fillId="9" borderId="0" xfId="24" applyFont="1" applyFill="1" applyAlignment="1">
      <alignment horizontal="right" vertical="center"/>
    </xf>
    <xf numFmtId="10" fontId="22" fillId="9" borderId="0" xfId="15" applyNumberFormat="1" applyFont="1" applyFill="1" applyAlignment="1">
      <alignment vertical="center"/>
    </xf>
    <xf numFmtId="0" fontId="20" fillId="9" borderId="0" xfId="24" applyFont="1" applyFill="1" applyAlignment="1">
      <alignment horizontal="center" vertical="center"/>
    </xf>
    <xf numFmtId="0" fontId="22" fillId="0" borderId="0" xfId="24" applyFont="1" applyAlignment="1">
      <alignment vertical="center"/>
    </xf>
    <xf numFmtId="0" fontId="24" fillId="0" borderId="0" xfId="9" applyFont="1" applyAlignment="1">
      <alignment vertical="center"/>
    </xf>
    <xf numFmtId="43" fontId="24" fillId="9" borderId="0" xfId="1" applyNumberFormat="1" applyFont="1" applyFill="1" applyAlignment="1">
      <alignment vertical="center"/>
    </xf>
    <xf numFmtId="165" fontId="24" fillId="9" borderId="0" xfId="1" applyNumberFormat="1" applyFont="1" applyFill="1" applyAlignment="1">
      <alignment vertical="center"/>
    </xf>
    <xf numFmtId="0" fontId="24" fillId="0" borderId="0" xfId="9" applyFont="1" applyFill="1" applyAlignment="1">
      <alignment vertical="center"/>
    </xf>
    <xf numFmtId="0" fontId="24" fillId="9" borderId="0" xfId="9" applyFont="1" applyFill="1" applyAlignment="1">
      <alignment vertical="center"/>
    </xf>
    <xf numFmtId="166" fontId="7" fillId="0" borderId="3" xfId="10" applyNumberFormat="1" applyFont="1" applyFill="1" applyBorder="1" applyAlignment="1">
      <alignment vertical="center"/>
    </xf>
    <xf numFmtId="44" fontId="24" fillId="0" borderId="0" xfId="9" applyNumberFormat="1" applyFont="1" applyAlignment="1">
      <alignment vertical="center"/>
    </xf>
    <xf numFmtId="0" fontId="20" fillId="0" borderId="0" xfId="24" applyFont="1" applyAlignment="1">
      <alignment horizontal="right" vertical="center"/>
    </xf>
    <xf numFmtId="0" fontId="22" fillId="0" borderId="0" xfId="24" applyFont="1" applyFill="1" applyAlignment="1">
      <alignment vertical="center"/>
    </xf>
    <xf numFmtId="0" fontId="20" fillId="0" borderId="0" xfId="24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165" fontId="25" fillId="0" borderId="0" xfId="10" applyNumberFormat="1" applyFont="1" applyAlignment="1">
      <alignment vertical="center"/>
    </xf>
    <xf numFmtId="165" fontId="24" fillId="0" borderId="0" xfId="10" applyNumberFormat="1" applyFont="1" applyAlignment="1">
      <alignment vertical="center"/>
    </xf>
    <xf numFmtId="0" fontId="22" fillId="6" borderId="0" xfId="24" applyFont="1" applyFill="1" applyAlignment="1">
      <alignment vertical="center"/>
    </xf>
    <xf numFmtId="0" fontId="22" fillId="6" borderId="0" xfId="24" applyFont="1" applyFill="1" applyAlignment="1">
      <alignment horizontal="right" vertical="center"/>
    </xf>
    <xf numFmtId="0" fontId="20" fillId="6" borderId="0" xfId="24" applyFont="1" applyFill="1" applyAlignment="1">
      <alignment vertical="center"/>
    </xf>
    <xf numFmtId="10" fontId="22" fillId="6" borderId="0" xfId="24" applyNumberFormat="1" applyFont="1" applyFill="1" applyAlignment="1">
      <alignment vertical="center"/>
    </xf>
    <xf numFmtId="10" fontId="22" fillId="6" borderId="0" xfId="11" applyNumberFormat="1" applyFont="1" applyFill="1" applyAlignment="1">
      <alignment vertical="center"/>
    </xf>
    <xf numFmtId="0" fontId="58" fillId="9" borderId="0" xfId="28" applyFont="1" applyFill="1" applyAlignment="1">
      <alignment vertical="center"/>
    </xf>
    <xf numFmtId="0" fontId="24" fillId="9" borderId="0" xfId="9" applyFont="1" applyFill="1" applyAlignment="1">
      <alignment horizontal="center" vertical="center"/>
    </xf>
    <xf numFmtId="165" fontId="24" fillId="9" borderId="0" xfId="10" applyNumberFormat="1" applyFont="1" applyFill="1" applyAlignment="1">
      <alignment vertical="center"/>
    </xf>
    <xf numFmtId="0" fontId="27" fillId="0" borderId="0" xfId="9" applyFont="1" applyFill="1" applyAlignment="1">
      <alignment vertical="center"/>
    </xf>
    <xf numFmtId="165" fontId="22" fillId="0" borderId="0" xfId="10" applyNumberFormat="1" applyFont="1" applyAlignment="1">
      <alignment vertical="center"/>
    </xf>
    <xf numFmtId="0" fontId="24" fillId="0" borderId="0" xfId="9" applyFont="1" applyAlignment="1">
      <alignment horizontal="center" vertical="center"/>
    </xf>
    <xf numFmtId="0" fontId="27" fillId="0" borderId="0" xfId="9" applyFont="1" applyFill="1" applyAlignment="1">
      <alignment horizontal="center" vertical="center" wrapText="1"/>
    </xf>
    <xf numFmtId="0" fontId="27" fillId="9" borderId="0" xfId="9" applyFont="1" applyFill="1" applyAlignment="1">
      <alignment horizontal="center" vertical="center"/>
    </xf>
    <xf numFmtId="165" fontId="27" fillId="10" borderId="0" xfId="10" applyNumberFormat="1" applyFont="1" applyFill="1" applyAlignment="1">
      <alignment horizontal="center" vertical="center" wrapText="1"/>
    </xf>
    <xf numFmtId="165" fontId="27" fillId="11" borderId="3" xfId="9" applyNumberFormat="1" applyFont="1" applyFill="1" applyBorder="1" applyAlignment="1">
      <alignment horizontal="center" vertical="center" wrapText="1"/>
    </xf>
    <xf numFmtId="165" fontId="27" fillId="12" borderId="3" xfId="9" applyNumberFormat="1" applyFont="1" applyFill="1" applyBorder="1" applyAlignment="1">
      <alignment horizontal="center" vertical="center" wrapText="1"/>
    </xf>
    <xf numFmtId="0" fontId="27" fillId="11" borderId="3" xfId="9" applyFont="1" applyFill="1" applyBorder="1" applyAlignment="1">
      <alignment horizontal="center" vertical="center" wrapText="1"/>
    </xf>
    <xf numFmtId="0" fontId="20" fillId="0" borderId="0" xfId="24" applyFont="1" applyAlignment="1">
      <alignment vertical="center"/>
    </xf>
    <xf numFmtId="0" fontId="27" fillId="0" borderId="0" xfId="9" applyFont="1" applyFill="1" applyAlignment="1">
      <alignment horizontal="center" vertical="center"/>
    </xf>
    <xf numFmtId="14" fontId="27" fillId="9" borderId="0" xfId="9" quotePrefix="1" applyNumberFormat="1" applyFont="1" applyFill="1" applyAlignment="1">
      <alignment horizontal="center" vertical="center" wrapText="1"/>
    </xf>
    <xf numFmtId="0" fontId="27" fillId="11" borderId="0" xfId="9" applyFont="1" applyFill="1" applyAlignment="1">
      <alignment horizontal="center" vertical="center" wrapText="1"/>
    </xf>
    <xf numFmtId="0" fontId="27" fillId="12" borderId="0" xfId="9" applyFont="1" applyFill="1" applyAlignment="1">
      <alignment horizontal="center" vertical="center" wrapText="1"/>
    </xf>
    <xf numFmtId="0" fontId="27" fillId="13" borderId="0" xfId="9" applyFont="1" applyFill="1" applyAlignment="1">
      <alignment horizontal="center" vertical="center"/>
    </xf>
    <xf numFmtId="14" fontId="20" fillId="0" borderId="0" xfId="24" applyNumberFormat="1" applyFont="1" applyAlignment="1">
      <alignment vertical="center"/>
    </xf>
    <xf numFmtId="14" fontId="20" fillId="0" borderId="0" xfId="24" applyNumberFormat="1" applyFont="1" applyFill="1" applyAlignment="1">
      <alignment vertical="center"/>
    </xf>
    <xf numFmtId="0" fontId="20" fillId="6" borderId="0" xfId="24" applyFont="1" applyFill="1" applyAlignment="1">
      <alignment horizontal="center" vertical="center"/>
    </xf>
    <xf numFmtId="165" fontId="22" fillId="0" borderId="0" xfId="24" applyNumberFormat="1" applyFont="1" applyAlignment="1">
      <alignment vertical="center"/>
    </xf>
    <xf numFmtId="165" fontId="24" fillId="0" borderId="0" xfId="9" applyNumberFormat="1" applyFont="1" applyAlignment="1">
      <alignment vertical="center"/>
    </xf>
    <xf numFmtId="0" fontId="28" fillId="0" borderId="0" xfId="9" applyFont="1" applyFill="1" applyAlignment="1">
      <alignment horizontal="center" vertical="center"/>
    </xf>
    <xf numFmtId="0" fontId="29" fillId="0" borderId="0" xfId="9" applyFont="1" applyAlignment="1">
      <alignment horizontal="left" vertical="center"/>
    </xf>
    <xf numFmtId="0" fontId="20" fillId="0" borderId="0" xfId="24" applyFont="1" applyAlignment="1">
      <alignment horizontal="left" vertical="center"/>
    </xf>
    <xf numFmtId="0" fontId="27" fillId="0" borderId="0" xfId="9" applyFont="1" applyAlignment="1">
      <alignment horizontal="left" vertical="center"/>
    </xf>
    <xf numFmtId="43" fontId="24" fillId="0" borderId="0" xfId="10" applyFont="1" applyFill="1" applyAlignment="1">
      <alignment horizontal="center" vertical="center"/>
    </xf>
    <xf numFmtId="165" fontId="20" fillId="0" borderId="0" xfId="24" applyNumberFormat="1" applyFont="1" applyAlignment="1">
      <alignment horizontal="left" vertical="center"/>
    </xf>
    <xf numFmtId="0" fontId="24" fillId="0" borderId="0" xfId="9" applyFont="1" applyAlignment="1">
      <alignment vertical="center" wrapText="1"/>
    </xf>
    <xf numFmtId="0" fontId="22" fillId="0" borderId="0" xfId="24" applyFont="1" applyBorder="1" applyAlignment="1">
      <alignment vertical="center"/>
    </xf>
    <xf numFmtId="43" fontId="4" fillId="0" borderId="0" xfId="10" applyFont="1" applyFill="1" applyAlignment="1">
      <alignment horizontal="center" vertical="center"/>
    </xf>
    <xf numFmtId="165" fontId="22" fillId="0" borderId="0" xfId="24" applyNumberFormat="1" applyFont="1" applyFill="1" applyAlignment="1">
      <alignment vertical="center"/>
    </xf>
    <xf numFmtId="165" fontId="20" fillId="0" borderId="0" xfId="10" applyNumberFormat="1" applyFont="1" applyAlignment="1">
      <alignment horizontal="left" vertical="center"/>
    </xf>
    <xf numFmtId="44" fontId="24" fillId="8" borderId="0" xfId="25" applyFont="1" applyFill="1" applyAlignment="1">
      <alignment vertical="center"/>
    </xf>
    <xf numFmtId="166" fontId="24" fillId="8" borderId="0" xfId="25" applyNumberFormat="1" applyFont="1" applyFill="1" applyAlignment="1">
      <alignment vertical="center"/>
    </xf>
    <xf numFmtId="44" fontId="24" fillId="0" borderId="0" xfId="25" applyNumberFormat="1" applyFont="1" applyAlignment="1">
      <alignment vertical="center"/>
    </xf>
    <xf numFmtId="44" fontId="24" fillId="14" borderId="0" xfId="9" applyNumberFormat="1" applyFont="1" applyFill="1" applyAlignment="1">
      <alignment vertical="center"/>
    </xf>
    <xf numFmtId="43" fontId="24" fillId="0" borderId="0" xfId="9" applyNumberFormat="1" applyFont="1" applyAlignment="1">
      <alignment vertical="center"/>
    </xf>
    <xf numFmtId="44" fontId="24" fillId="0" borderId="0" xfId="25" applyNumberFormat="1" applyFont="1" applyFill="1" applyAlignment="1">
      <alignment vertical="center"/>
    </xf>
    <xf numFmtId="0" fontId="24" fillId="13" borderId="0" xfId="9" applyFont="1" applyFill="1" applyAlignment="1">
      <alignment vertical="center"/>
    </xf>
    <xf numFmtId="165" fontId="24" fillId="13" borderId="0" xfId="9" applyNumberFormat="1" applyFont="1" applyFill="1" applyAlignment="1">
      <alignment vertical="center"/>
    </xf>
    <xf numFmtId="165" fontId="24" fillId="0" borderId="0" xfId="9" applyNumberFormat="1" applyFont="1" applyFill="1" applyAlignment="1">
      <alignment vertical="center"/>
    </xf>
    <xf numFmtId="0" fontId="4" fillId="0" borderId="0" xfId="24" applyFont="1" applyAlignment="1">
      <alignment vertical="center"/>
    </xf>
    <xf numFmtId="165" fontId="20" fillId="0" borderId="0" xfId="24" applyNumberFormat="1" applyFont="1" applyFill="1" applyAlignment="1">
      <alignment vertical="center"/>
    </xf>
    <xf numFmtId="44" fontId="24" fillId="0" borderId="0" xfId="25" applyFont="1" applyAlignment="1">
      <alignment vertical="center"/>
    </xf>
    <xf numFmtId="166" fontId="24" fillId="0" borderId="0" xfId="9" applyNumberFormat="1" applyFont="1" applyAlignment="1">
      <alignment vertical="center"/>
    </xf>
    <xf numFmtId="0" fontId="24" fillId="0" borderId="0" xfId="9" applyFont="1" applyFill="1" applyBorder="1" applyAlignment="1">
      <alignment vertical="center"/>
    </xf>
    <xf numFmtId="0" fontId="27" fillId="0" borderId="0" xfId="9" applyFont="1" applyBorder="1" applyAlignment="1">
      <alignment horizontal="right" vertical="center"/>
    </xf>
    <xf numFmtId="165" fontId="7" fillId="0" borderId="3" xfId="10" applyNumberFormat="1" applyFont="1" applyFill="1" applyBorder="1" applyAlignment="1">
      <alignment vertical="center"/>
    </xf>
    <xf numFmtId="165" fontId="27" fillId="0" borderId="0" xfId="9" applyNumberFormat="1" applyFont="1" applyFill="1" applyBorder="1" applyAlignment="1">
      <alignment vertical="center"/>
    </xf>
    <xf numFmtId="165" fontId="27" fillId="0" borderId="10" xfId="9" applyNumberFormat="1" applyFont="1" applyFill="1" applyBorder="1" applyAlignment="1">
      <alignment vertical="center"/>
    </xf>
    <xf numFmtId="0" fontId="29" fillId="0" borderId="0" xfId="9" applyFont="1" applyAlignment="1">
      <alignment horizontal="center" vertical="center"/>
    </xf>
    <xf numFmtId="44" fontId="24" fillId="15" borderId="0" xfId="25" applyFont="1" applyFill="1" applyAlignment="1">
      <alignment vertical="center"/>
    </xf>
    <xf numFmtId="167" fontId="24" fillId="0" borderId="0" xfId="9" applyNumberFormat="1" applyFont="1" applyAlignment="1">
      <alignment vertical="center"/>
    </xf>
    <xf numFmtId="0" fontId="30" fillId="0" borderId="0" xfId="24" applyFont="1" applyFill="1" applyBorder="1" applyAlignment="1">
      <alignment vertical="center"/>
    </xf>
    <xf numFmtId="10" fontId="24" fillId="0" borderId="0" xfId="11" applyNumberFormat="1" applyFont="1" applyAlignment="1">
      <alignment vertical="center"/>
    </xf>
    <xf numFmtId="0" fontId="24" fillId="0" borderId="0" xfId="9" applyFont="1" applyBorder="1" applyAlignment="1">
      <alignment vertical="center"/>
    </xf>
    <xf numFmtId="0" fontId="27" fillId="0" borderId="0" xfId="9" applyFont="1" applyBorder="1" applyAlignment="1">
      <alignment vertical="center"/>
    </xf>
    <xf numFmtId="166" fontId="24" fillId="0" borderId="0" xfId="9" applyNumberFormat="1" applyFont="1" applyFill="1" applyAlignment="1">
      <alignment vertical="center"/>
    </xf>
    <xf numFmtId="43" fontId="4" fillId="0" borderId="0" xfId="10" applyFont="1" applyFill="1" applyAlignment="1">
      <alignment vertical="center"/>
    </xf>
    <xf numFmtId="0" fontId="4" fillId="0" borderId="0" xfId="24" applyFont="1" applyFill="1" applyAlignment="1">
      <alignment vertical="center"/>
    </xf>
    <xf numFmtId="43" fontId="4" fillId="0" borderId="0" xfId="10" applyFont="1" applyFill="1" applyBorder="1" applyAlignment="1">
      <alignment vertical="center"/>
    </xf>
    <xf numFmtId="43" fontId="7" fillId="0" borderId="0" xfId="10" applyFont="1" applyFill="1" applyAlignment="1">
      <alignment horizontal="center" vertical="center"/>
    </xf>
    <xf numFmtId="0" fontId="29" fillId="0" borderId="0" xfId="9" applyFont="1" applyFill="1" applyAlignment="1">
      <alignment horizontal="left" vertical="center"/>
    </xf>
    <xf numFmtId="166" fontId="22" fillId="0" borderId="0" xfId="24" applyNumberFormat="1" applyFont="1" applyAlignment="1">
      <alignment vertical="center"/>
    </xf>
    <xf numFmtId="44" fontId="22" fillId="0" borderId="0" xfId="25" applyNumberFormat="1" applyFont="1" applyAlignment="1">
      <alignment vertical="center"/>
    </xf>
    <xf numFmtId="0" fontId="22" fillId="0" borderId="0" xfId="24" applyFont="1" applyFill="1" applyBorder="1" applyAlignment="1">
      <alignment vertical="center"/>
    </xf>
    <xf numFmtId="165" fontId="24" fillId="0" borderId="0" xfId="10" applyNumberFormat="1" applyFont="1" applyFill="1" applyAlignment="1">
      <alignment vertical="center"/>
    </xf>
    <xf numFmtId="0" fontId="20" fillId="0" borderId="0" xfId="24" applyFont="1" applyFill="1" applyAlignment="1">
      <alignment horizontal="right" vertical="center"/>
    </xf>
    <xf numFmtId="165" fontId="20" fillId="0" borderId="0" xfId="10" applyNumberFormat="1" applyFont="1" applyFill="1" applyAlignment="1">
      <alignment horizontal="left" vertical="center"/>
    </xf>
    <xf numFmtId="0" fontId="30" fillId="0" borderId="0" xfId="9" applyFont="1" applyFill="1" applyAlignment="1">
      <alignment vertical="center"/>
    </xf>
    <xf numFmtId="165" fontId="20" fillId="0" borderId="0" xfId="24" applyNumberFormat="1" applyFont="1" applyFill="1" applyAlignment="1">
      <alignment horizontal="left" vertical="center"/>
    </xf>
    <xf numFmtId="43" fontId="24" fillId="0" borderId="0" xfId="9" applyNumberFormat="1" applyFont="1" applyFill="1" applyAlignment="1">
      <alignment vertical="center"/>
    </xf>
    <xf numFmtId="0" fontId="25" fillId="0" borderId="0" xfId="24" applyFont="1" applyFill="1" applyAlignment="1">
      <alignment horizontal="left" vertical="center"/>
    </xf>
    <xf numFmtId="0" fontId="7" fillId="0" borderId="0" xfId="24" applyFont="1" applyFill="1" applyAlignment="1">
      <alignment horizontal="right" vertical="center"/>
    </xf>
    <xf numFmtId="165" fontId="20" fillId="0" borderId="0" xfId="24" applyNumberFormat="1" applyFont="1" applyAlignment="1">
      <alignment horizontal="right" vertical="center"/>
    </xf>
    <xf numFmtId="44" fontId="20" fillId="0" borderId="0" xfId="25" applyNumberFormat="1" applyFont="1" applyAlignment="1">
      <alignment horizontal="right" vertical="center"/>
    </xf>
    <xf numFmtId="165" fontId="20" fillId="0" borderId="0" xfId="24" applyNumberFormat="1" applyFont="1" applyAlignment="1">
      <alignment vertical="center"/>
    </xf>
    <xf numFmtId="0" fontId="24" fillId="0" borderId="0" xfId="24" applyFont="1" applyFill="1" applyAlignment="1">
      <alignment vertical="center"/>
    </xf>
    <xf numFmtId="0" fontId="27" fillId="0" borderId="0" xfId="9" applyFont="1" applyFill="1" applyAlignment="1">
      <alignment horizontal="right" vertical="center"/>
    </xf>
    <xf numFmtId="0" fontId="29" fillId="0" borderId="0" xfId="9" applyFont="1" applyFill="1" applyAlignment="1">
      <alignment horizontal="center" vertical="center"/>
    </xf>
    <xf numFmtId="0" fontId="27" fillId="0" borderId="0" xfId="9" applyFont="1" applyFill="1" applyBorder="1" applyAlignment="1">
      <alignment vertical="center"/>
    </xf>
    <xf numFmtId="43" fontId="22" fillId="0" borderId="0" xfId="24" applyNumberFormat="1" applyFont="1" applyFill="1" applyAlignment="1">
      <alignment vertical="center"/>
    </xf>
    <xf numFmtId="0" fontId="20" fillId="0" borderId="0" xfId="24" applyFont="1" applyFill="1" applyBorder="1" applyAlignment="1">
      <alignment vertical="center"/>
    </xf>
    <xf numFmtId="165" fontId="20" fillId="0" borderId="0" xfId="24" applyNumberFormat="1" applyFont="1" applyFill="1" applyBorder="1" applyAlignment="1">
      <alignment horizontal="left" vertical="center"/>
    </xf>
    <xf numFmtId="0" fontId="20" fillId="0" borderId="0" xfId="24" applyFont="1" applyFill="1" applyBorder="1" applyAlignment="1">
      <alignment horizontal="left" vertical="center"/>
    </xf>
    <xf numFmtId="44" fontId="22" fillId="0" borderId="0" xfId="25" applyNumberFormat="1" applyFont="1" applyFill="1" applyAlignment="1">
      <alignment vertical="center"/>
    </xf>
    <xf numFmtId="165" fontId="20" fillId="0" borderId="0" xfId="10" applyNumberFormat="1" applyFont="1" applyFill="1" applyBorder="1" applyAlignment="1">
      <alignment horizontal="left" vertical="center"/>
    </xf>
    <xf numFmtId="43" fontId="24" fillId="6" borderId="0" xfId="9" applyNumberFormat="1" applyFont="1" applyFill="1" applyAlignment="1">
      <alignment vertical="center"/>
    </xf>
    <xf numFmtId="43" fontId="30" fillId="0" borderId="0" xfId="24" applyNumberFormat="1" applyFont="1" applyAlignment="1">
      <alignment vertical="center"/>
    </xf>
    <xf numFmtId="165" fontId="22" fillId="0" borderId="0" xfId="24" applyNumberFormat="1" applyFont="1" applyFill="1" applyBorder="1" applyAlignment="1">
      <alignment vertical="center"/>
    </xf>
    <xf numFmtId="0" fontId="22" fillId="13" borderId="0" xfId="24" applyFont="1" applyFill="1" applyAlignment="1">
      <alignment vertical="center"/>
    </xf>
    <xf numFmtId="165" fontId="22" fillId="13" borderId="0" xfId="24" applyNumberFormat="1" applyFont="1" applyFill="1" applyAlignment="1">
      <alignment vertical="center"/>
    </xf>
    <xf numFmtId="0" fontId="27" fillId="0" borderId="0" xfId="9" applyFont="1" applyFill="1" applyBorder="1" applyAlignment="1">
      <alignment horizontal="right" vertical="center"/>
    </xf>
    <xf numFmtId="43" fontId="22" fillId="0" borderId="0" xfId="24" applyNumberFormat="1" applyFont="1" applyFill="1" applyBorder="1" applyAlignment="1">
      <alignment vertical="center"/>
    </xf>
    <xf numFmtId="165" fontId="7" fillId="0" borderId="0" xfId="10" applyNumberFormat="1" applyFont="1" applyFill="1" applyBorder="1" applyAlignment="1">
      <alignment vertical="center"/>
    </xf>
    <xf numFmtId="43" fontId="22" fillId="0" borderId="0" xfId="10" applyFont="1" applyAlignment="1">
      <alignment vertical="center"/>
    </xf>
    <xf numFmtId="0" fontId="31" fillId="0" borderId="0" xfId="24" applyFont="1" applyAlignment="1">
      <alignment vertical="center"/>
    </xf>
    <xf numFmtId="10" fontId="22" fillId="0" borderId="0" xfId="26" applyNumberFormat="1" applyFont="1" applyAlignment="1">
      <alignment vertical="center"/>
    </xf>
    <xf numFmtId="0" fontId="27" fillId="0" borderId="11" xfId="9" applyFont="1" applyBorder="1" applyAlignment="1">
      <alignment vertical="center"/>
    </xf>
    <xf numFmtId="0" fontId="27" fillId="0" borderId="12" xfId="9" applyFont="1" applyBorder="1" applyAlignment="1">
      <alignment horizontal="center" vertical="center" wrapText="1"/>
    </xf>
    <xf numFmtId="0" fontId="27" fillId="0" borderId="12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/>
    </xf>
    <xf numFmtId="0" fontId="24" fillId="0" borderId="14" xfId="9" applyFont="1" applyBorder="1" applyAlignment="1">
      <alignment horizontal="right" vertical="center"/>
    </xf>
    <xf numFmtId="165" fontId="24" fillId="0" borderId="0" xfId="27" applyNumberFormat="1" applyFont="1" applyBorder="1" applyAlignment="1">
      <alignment vertical="center"/>
    </xf>
    <xf numFmtId="165" fontId="24" fillId="0" borderId="15" xfId="27" applyNumberFormat="1" applyFont="1" applyBorder="1" applyAlignment="1">
      <alignment vertical="center"/>
    </xf>
    <xf numFmtId="0" fontId="24" fillId="0" borderId="16" xfId="9" applyFont="1" applyBorder="1" applyAlignment="1">
      <alignment horizontal="right" vertical="center"/>
    </xf>
    <xf numFmtId="165" fontId="24" fillId="0" borderId="5" xfId="27" applyNumberFormat="1" applyFont="1" applyBorder="1" applyAlignment="1">
      <alignment vertical="center"/>
    </xf>
    <xf numFmtId="165" fontId="24" fillId="0" borderId="17" xfId="27" applyNumberFormat="1" applyFont="1" applyBorder="1" applyAlignment="1">
      <alignment vertical="center"/>
    </xf>
    <xf numFmtId="0" fontId="24" fillId="0" borderId="0" xfId="9" applyFont="1" applyBorder="1" applyAlignment="1">
      <alignment horizontal="right" vertical="center"/>
    </xf>
    <xf numFmtId="0" fontId="33" fillId="0" borderId="11" xfId="9" applyFont="1" applyBorder="1" applyAlignment="1">
      <alignment vertical="center"/>
    </xf>
    <xf numFmtId="0" fontId="34" fillId="0" borderId="18" xfId="9" applyFont="1" applyBorder="1" applyAlignment="1">
      <alignment horizontal="center" vertical="center" wrapText="1"/>
    </xf>
    <xf numFmtId="0" fontId="34" fillId="11" borderId="18" xfId="9" applyFont="1" applyFill="1" applyBorder="1" applyAlignment="1">
      <alignment horizontal="center" vertical="center" wrapText="1"/>
    </xf>
    <xf numFmtId="0" fontId="34" fillId="0" borderId="19" xfId="9" applyFont="1" applyBorder="1" applyAlignment="1">
      <alignment horizontal="center" vertical="center" wrapText="1"/>
    </xf>
    <xf numFmtId="0" fontId="33" fillId="0" borderId="14" xfId="9" applyFont="1" applyBorder="1" applyAlignment="1">
      <alignment vertical="center"/>
    </xf>
    <xf numFmtId="168" fontId="33" fillId="0" borderId="0" xfId="25" applyNumberFormat="1" applyFont="1" applyBorder="1" applyAlignment="1">
      <alignment vertical="center"/>
    </xf>
    <xf numFmtId="168" fontId="33" fillId="11" borderId="0" xfId="9" applyNumberFormat="1" applyFont="1" applyFill="1" applyBorder="1" applyAlignment="1">
      <alignment vertical="center"/>
    </xf>
    <xf numFmtId="169" fontId="33" fillId="0" borderId="15" xfId="26" applyNumberFormat="1" applyFont="1" applyBorder="1" applyAlignment="1">
      <alignment vertical="center"/>
    </xf>
    <xf numFmtId="44" fontId="22" fillId="0" borderId="0" xfId="24" applyNumberFormat="1" applyFont="1" applyAlignment="1">
      <alignment vertical="center"/>
    </xf>
    <xf numFmtId="168" fontId="33" fillId="0" borderId="0" xfId="9" applyNumberFormat="1" applyFont="1" applyBorder="1" applyAlignment="1">
      <alignment vertical="center"/>
    </xf>
    <xf numFmtId="168" fontId="33" fillId="0" borderId="1" xfId="9" applyNumberFormat="1" applyFont="1" applyBorder="1" applyAlignment="1">
      <alignment vertical="center"/>
    </xf>
    <xf numFmtId="168" fontId="33" fillId="11" borderId="1" xfId="9" applyNumberFormat="1" applyFont="1" applyFill="1" applyBorder="1" applyAlignment="1">
      <alignment vertical="center"/>
    </xf>
    <xf numFmtId="10" fontId="33" fillId="0" borderId="15" xfId="11" applyNumberFormat="1" applyFont="1" applyBorder="1" applyAlignment="1">
      <alignment vertical="center"/>
    </xf>
    <xf numFmtId="0" fontId="33" fillId="0" borderId="16" xfId="9" applyFont="1" applyBorder="1" applyAlignment="1">
      <alignment vertical="center"/>
    </xf>
    <xf numFmtId="0" fontId="33" fillId="0" borderId="5" xfId="9" applyFont="1" applyBorder="1" applyAlignment="1">
      <alignment vertical="center"/>
    </xf>
    <xf numFmtId="44" fontId="33" fillId="0" borderId="5" xfId="9" applyNumberFormat="1" applyFont="1" applyBorder="1" applyAlignment="1">
      <alignment vertical="center"/>
    </xf>
    <xf numFmtId="9" fontId="33" fillId="0" borderId="17" xfId="11" applyFont="1" applyBorder="1" applyAlignment="1">
      <alignment vertical="center"/>
    </xf>
    <xf numFmtId="0" fontId="7" fillId="0" borderId="0" xfId="0" applyFont="1" applyAlignment="1">
      <alignment horizontal="center"/>
    </xf>
    <xf numFmtId="4" fontId="40" fillId="6" borderId="0" xfId="17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7" fillId="13" borderId="0" xfId="9" applyFont="1" applyFill="1" applyAlignment="1">
      <alignment horizontal="center" vertical="center"/>
    </xf>
    <xf numFmtId="0" fontId="58" fillId="9" borderId="0" xfId="9" applyFont="1" applyFill="1" applyAlignment="1">
      <alignment horizontal="center"/>
    </xf>
    <xf numFmtId="169" fontId="24" fillId="0" borderId="0" xfId="15" applyNumberFormat="1" applyFont="1" applyAlignment="1">
      <alignment vertical="center"/>
    </xf>
    <xf numFmtId="169" fontId="0" fillId="9" borderId="0" xfId="15" applyNumberFormat="1" applyFont="1" applyFill="1"/>
  </cellXfs>
  <cellStyles count="30">
    <cellStyle name="Comma" xfId="1" builtinId="3"/>
    <cellStyle name="Comma 10" xfId="10"/>
    <cellStyle name="Comma 2" xfId="14"/>
    <cellStyle name="Comma 2 2" xfId="22"/>
    <cellStyle name="Comma 3" xfId="20"/>
    <cellStyle name="Comma 4" xfId="27"/>
    <cellStyle name="Currency" xfId="7" builtinId="4"/>
    <cellStyle name="Currency 2" xfId="12"/>
    <cellStyle name="Currency 3" xfId="25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9 2 2" xfId="23"/>
    <cellStyle name="Normal 13" xfId="21"/>
    <cellStyle name="Normal 164" xfId="28"/>
    <cellStyle name="Normal 2" xfId="8"/>
    <cellStyle name="Normal 2 2" xfId="29"/>
    <cellStyle name="Normal 3" xfId="16"/>
    <cellStyle name="Normal 4" xfId="24"/>
    <cellStyle name="Normal_Proforma Yakima UTC-Nicki 2009" xfId="17"/>
    <cellStyle name="Normal_Regulated Price Out 9-6-2011 Final HL" xfId="9"/>
    <cellStyle name="Normal_Regulated-Non-Regulated Revenue" xfId="18"/>
    <cellStyle name="Percent" xfId="15" builtinId="5"/>
    <cellStyle name="Percent 11" xfId="13"/>
    <cellStyle name="Percent 11 2" xfId="19"/>
    <cellStyle name="Percent 11 3" xfId="26"/>
    <cellStyle name="Percent 2" xfId="11"/>
  </cellStyles>
  <dxfs count="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pivotCacheDefinition" Target="pivotCache/pivotCacheDefinition1.xml"/><Relationship Id="rId57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General%20Rate%20Filings/2.15.2021%20General%20Filing/Yakima%20Price%20Out%200120-12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195%20Yakima\General%20Rate%20Filings\2017%20Rate%20Filing\.Yakima%20Waste%20Pro%20forma%20YE%206.30.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XS11RNOC\SolidWaste-NonPublic%20LG%202018%20V5.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112%20Olympic%20Disposal\Misc%20Analysis\2017%20PA%20Transfer%20Analysis\Master%20DCR%20Olympic%2016123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95%20Yakima/Annual%20Report/2020/.Yakima%20GRC%20Pro%20forma%2012.31.20%20-%20(C)%20Non-Redacted%20Staff%20-%20Driver-Asset%20Adds-RO%20OT%20Adjustment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Yakima%202195/General%20Rate%20Filings/Yakima%20Rate%20Filing%204-1-2021/Audit/Final/.Yakima%20GRC%20Pro%20forma%2012.31.20%20-%20(C)%20Non-Redacted%20Staff%20-%20Driver-Asset%20Adds-RO%20OT%20Adjustment%20FINAL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49%20Mason%20County/2021/General%20Rate%20Filing/.Mason%20Pro%20forma11.30.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General%20Rate%20Filings/2.15.2021%20General%20Filing/Time%20Study/Yakima%20Route%20Study%20August%202020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Count Summary"/>
      <sheetName val="Container Audit"/>
      <sheetName val="Container Count"/>
      <sheetName val="Revenue Summary"/>
      <sheetName val="JE Query - MSW Reclass"/>
      <sheetName val="2195_IS210"/>
      <sheetName val="Yakima Regulated Price Out"/>
      <sheetName val="Indian Nation Price Out"/>
      <sheetName val="Zillah Price Out"/>
      <sheetName val="Tieton Price Out"/>
      <sheetName val="Sunnyside Price Out"/>
      <sheetName val="Naches Price Out"/>
      <sheetName val="Mabton Price Out"/>
      <sheetName val="Comm Recy-Storage Price Out"/>
      <sheetName val="2020 Pivot - Value"/>
      <sheetName val="2020 Pivot"/>
      <sheetName val="MM001"/>
      <sheetName val="Bill Area Layout"/>
      <sheetName val="Resi Reg Sep"/>
      <sheetName val="Comm Reg Sep"/>
      <sheetName val="RO Reg Sep"/>
      <sheetName val="2020 Comm Recycle"/>
      <sheetName val="2020 YIN Prices"/>
      <sheetName val="2020 Rates Zillah"/>
      <sheetName val="2020 Rates Tieton"/>
      <sheetName val="2020 Rates Sunnyside"/>
      <sheetName val="2020 Rate Naches"/>
      <sheetName val="2020 Rates Mabton"/>
    </sheetNames>
    <sheetDataSet>
      <sheetData sheetId="0">
        <row r="5">
          <cell r="B5">
            <v>606.33902799687723</v>
          </cell>
        </row>
      </sheetData>
      <sheetData sheetId="1"/>
      <sheetData sheetId="2"/>
      <sheetData sheetId="3">
        <row r="6">
          <cell r="M6">
            <v>1732140.9100000004</v>
          </cell>
        </row>
      </sheetData>
      <sheetData sheetId="4">
        <row r="6">
          <cell r="D6">
            <v>10000</v>
          </cell>
        </row>
        <row r="8">
          <cell r="J8" t="str">
            <v>2021-01</v>
          </cell>
        </row>
        <row r="12">
          <cell r="I12" t="str">
            <v>2020-01</v>
          </cell>
        </row>
        <row r="13">
          <cell r="I13" t="str">
            <v>2020-12</v>
          </cell>
        </row>
      </sheetData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>
        <row r="30">
          <cell r="AC30">
            <v>749099.65</v>
          </cell>
        </row>
      </sheetData>
      <sheetData sheetId="1"/>
      <sheetData sheetId="2"/>
      <sheetData sheetId="3">
        <row r="1">
          <cell r="A1" t="str">
            <v>Yakima Waste Systems, Inc G-89</v>
          </cell>
        </row>
      </sheetData>
      <sheetData sheetId="4">
        <row r="8">
          <cell r="B8">
            <v>0</v>
          </cell>
        </row>
      </sheetData>
      <sheetData sheetId="5">
        <row r="16">
          <cell r="P16">
            <v>0</v>
          </cell>
        </row>
      </sheetData>
      <sheetData sheetId="6"/>
      <sheetData sheetId="7"/>
      <sheetData sheetId="8">
        <row r="36">
          <cell r="E36">
            <v>8.8546485705000733E-2</v>
          </cell>
        </row>
      </sheetData>
      <sheetData sheetId="9">
        <row r="36">
          <cell r="E36">
            <v>-5.2505146465273579E-2</v>
          </cell>
        </row>
      </sheetData>
      <sheetData sheetId="10">
        <row r="6">
          <cell r="J6">
            <v>-5.3162356997751466E-2</v>
          </cell>
        </row>
      </sheetData>
      <sheetData sheetId="11"/>
      <sheetData sheetId="12"/>
      <sheetData sheetId="13">
        <row r="21">
          <cell r="F21">
            <v>1708297.48</v>
          </cell>
        </row>
      </sheetData>
      <sheetData sheetId="14"/>
      <sheetData sheetId="15">
        <row r="64">
          <cell r="Y64">
            <v>22919.914580870409</v>
          </cell>
        </row>
      </sheetData>
      <sheetData sheetId="16">
        <row r="10">
          <cell r="B10">
            <v>3635.19</v>
          </cell>
        </row>
      </sheetData>
      <sheetData sheetId="17">
        <row r="39">
          <cell r="B39">
            <v>2349.7995013614564</v>
          </cell>
        </row>
      </sheetData>
      <sheetData sheetId="18">
        <row r="13">
          <cell r="L13">
            <v>3949.02</v>
          </cell>
        </row>
      </sheetData>
      <sheetData sheetId="19"/>
      <sheetData sheetId="20">
        <row r="25">
          <cell r="C25">
            <v>22665.762188783203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73">
          <cell r="E173">
            <v>218</v>
          </cell>
        </row>
      </sheetData>
      <sheetData sheetId="28">
        <row r="64">
          <cell r="D64">
            <v>1271</v>
          </cell>
        </row>
      </sheetData>
      <sheetData sheetId="29">
        <row r="128">
          <cell r="E128">
            <v>4587.2300000000005</v>
          </cell>
        </row>
      </sheetData>
      <sheetData sheetId="30">
        <row r="35">
          <cell r="P35">
            <v>655883.93000000005</v>
          </cell>
        </row>
      </sheetData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3023_IS210"/>
      <sheetName val="Key Allocators"/>
      <sheetName val="Truck Maint. Allocation"/>
      <sheetName val="Vital Metrics"/>
      <sheetName val="Rollup By Area"/>
      <sheetName val="Sorted Master"/>
      <sheetName val="Clallum"/>
      <sheetName val="Jefferson"/>
      <sheetName val="Sequim"/>
      <sheetName val="Townsend"/>
      <sheetName val="Angeles"/>
      <sheetName val="Transf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Olympic Disposal Districts (2112/2113/2148)</v>
          </cell>
        </row>
        <row r="6">
          <cell r="J6">
            <v>23111.409811328012</v>
          </cell>
          <cell r="M6">
            <v>6963.6100841549987</v>
          </cell>
          <cell r="Q6">
            <v>9841.9458220652614</v>
          </cell>
          <cell r="U6">
            <v>0</v>
          </cell>
          <cell r="Y6">
            <v>0</v>
          </cell>
          <cell r="AC6">
            <v>6305.8539051077496</v>
          </cell>
        </row>
        <row r="7">
          <cell r="M7">
            <v>22534.42</v>
          </cell>
          <cell r="Q7">
            <v>118013.19</v>
          </cell>
          <cell r="U7">
            <v>0</v>
          </cell>
          <cell r="AC7">
            <v>149446.02000000002</v>
          </cell>
        </row>
        <row r="8">
          <cell r="J8">
            <v>5772542.6799999997</v>
          </cell>
          <cell r="M8">
            <v>2004676.4903856632</v>
          </cell>
          <cell r="Q8">
            <v>2748201.2896143356</v>
          </cell>
          <cell r="U8">
            <v>0</v>
          </cell>
          <cell r="Y8">
            <v>0</v>
          </cell>
          <cell r="AC8">
            <v>1019664.8999999999</v>
          </cell>
        </row>
        <row r="11">
          <cell r="J11">
            <v>227817.91</v>
          </cell>
          <cell r="M11">
            <v>72518.938856382272</v>
          </cell>
          <cell r="Q11">
            <v>119091.20206975448</v>
          </cell>
          <cell r="U11">
            <v>0</v>
          </cell>
          <cell r="Y11">
            <v>0</v>
          </cell>
          <cell r="AC11">
            <v>36207.769073863252</v>
          </cell>
        </row>
        <row r="12">
          <cell r="J12">
            <v>12494.02</v>
          </cell>
          <cell r="M12">
            <v>7081</v>
          </cell>
          <cell r="Q12">
            <v>3702</v>
          </cell>
          <cell r="U12">
            <v>0</v>
          </cell>
          <cell r="Y12">
            <v>0</v>
          </cell>
          <cell r="AC12">
            <v>1711.02</v>
          </cell>
        </row>
        <row r="13">
          <cell r="J13">
            <v>835491.39999999991</v>
          </cell>
          <cell r="M13">
            <v>410814.16087843827</v>
          </cell>
          <cell r="Q13">
            <v>304579.9837533274</v>
          </cell>
          <cell r="U13">
            <v>0</v>
          </cell>
          <cell r="Y13">
            <v>0</v>
          </cell>
          <cell r="AC13">
            <v>120097.25536823424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 PAY"/>
      <sheetName val="COVID PTO"/>
      <sheetName val="Staff Adjustments"/>
      <sheetName val="2195 IS (C)"/>
      <sheetName val="Master IS (C)"/>
      <sheetName val="Yakima LOB (C)"/>
      <sheetName val="Restating Adj (C)"/>
      <sheetName val="Pro forma Adj (C)"/>
      <sheetName val="Allocators (C)"/>
      <sheetName val="Proposed Rates"/>
      <sheetName val="Payroll Summary (C)"/>
      <sheetName val="Yakima Regulated Price Out"/>
      <sheetName val="Depr Summary (C)"/>
      <sheetName val="Disposal"/>
      <sheetName val="Recycle Breakout"/>
      <sheetName val="Interject_LastPulledValues"/>
      <sheetName val="2195_BS 12.2019"/>
      <sheetName val="2195_BS 12.2020"/>
      <sheetName val="LG BRG - Total"/>
      <sheetName val="LG BRG - MSW"/>
      <sheetName val="LG BRG - Recycle"/>
      <sheetName val="LG BRG - Yard Waste"/>
      <sheetName val="401k Accts JE Query"/>
      <sheetName val="Insurance Claims JE Query"/>
      <sheetName val="5 Yr Insurance"/>
      <sheetName val="43001 JE Query"/>
      <sheetName val="70195 JE Query"/>
      <sheetName val="70235 JE Query"/>
      <sheetName val="91010 JE Query"/>
      <sheetName val="DVP-DivCon Allocs  (C)"/>
      <sheetName val="Region OH (C)"/>
      <sheetName val="Corp-OH (C)"/>
      <sheetName val="Corp BS (C)"/>
      <sheetName val="Corp IS (C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Yakima Waste Systems, Inc. G-98</v>
          </cell>
        </row>
        <row r="3">
          <cell r="B3" t="str">
            <v>Test Year Ended December 31, 2020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1">
          <cell r="AR1">
            <v>9.4999999999999998E-3</v>
          </cell>
        </row>
        <row r="52">
          <cell r="AM52">
            <v>606.33902799687723</v>
          </cell>
        </row>
      </sheetData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>
        <row r="20">
          <cell r="J20">
            <v>752006.47328572348</v>
          </cell>
        </row>
      </sheetData>
      <sheetData sheetId="20">
        <row r="20">
          <cell r="J20">
            <v>79943.834875469969</v>
          </cell>
        </row>
      </sheetData>
      <sheetData sheetId="21">
        <row r="20">
          <cell r="J20">
            <v>4403.0776373689441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 PAY"/>
      <sheetName val="COVID PTO"/>
      <sheetName val="Staff Adjustments"/>
      <sheetName val="2195 IS (C)"/>
      <sheetName val="Master IS (C)"/>
      <sheetName val="Yakima LOB (C)"/>
      <sheetName val="Restating Adj (C)"/>
      <sheetName val="Pro forma Adj (C)"/>
      <sheetName val="Allocators (C)"/>
      <sheetName val="Proposed Rates"/>
      <sheetName val="Payroll Summary (C)"/>
      <sheetName val="Yakima Regulated Price Out"/>
      <sheetName val="Depr Summary (C)"/>
      <sheetName val="Disposal"/>
      <sheetName val="Recycle Breakout"/>
      <sheetName val="Interject_LastPulledValues"/>
      <sheetName val="2195_BS 12.2019"/>
      <sheetName val="2195_BS 12.2020"/>
      <sheetName val="LG BRG - Total"/>
      <sheetName val="LG BRG - MSW"/>
      <sheetName val="LG BRG - Recycle"/>
      <sheetName val="LG BRG - Yard Waste"/>
      <sheetName val="401k Accts JE Query"/>
      <sheetName val="Insurance Claims JE Query"/>
      <sheetName val="5 Yr Insurance"/>
      <sheetName val="43001 JE Query"/>
      <sheetName val="70195 JE Query"/>
      <sheetName val="70235 JE Query"/>
      <sheetName val="91010 JE Query"/>
      <sheetName val="DVP-DivCon Allocs  (C)"/>
      <sheetName val="Region OH (C)"/>
      <sheetName val="Corp-OH (C)"/>
      <sheetName val="Corp BS (C)"/>
      <sheetName val="Corp IS (C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J20">
            <v>752006.47328572348</v>
          </cell>
        </row>
        <row r="22">
          <cell r="K22">
            <v>6.2334689831873513E-2</v>
          </cell>
        </row>
      </sheetData>
      <sheetData sheetId="20">
        <row r="20">
          <cell r="J20">
            <v>79943.834875469969</v>
          </cell>
        </row>
        <row r="22">
          <cell r="K22">
            <v>0.24280162153251394</v>
          </cell>
        </row>
      </sheetData>
      <sheetData sheetId="21">
        <row r="20">
          <cell r="J20">
            <v>4403.0776373689441</v>
          </cell>
        </row>
        <row r="22">
          <cell r="K22">
            <v>5.9370755156183286E-2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tudy Summary"/>
      <sheetName val="Time Packer (Week 1)"/>
      <sheetName val="Time Packer (Week 2)"/>
      <sheetName val="Time RO (Week 1)"/>
      <sheetName val="Time RO (Week 2)"/>
    </sheetNames>
    <sheetDataSet>
      <sheetData sheetId="0">
        <row r="11">
          <cell r="C11">
            <v>910</v>
          </cell>
          <cell r="E11">
            <v>1223.5</v>
          </cell>
        </row>
        <row r="13">
          <cell r="E13">
            <v>671</v>
          </cell>
        </row>
        <row r="15">
          <cell r="E15">
            <v>5.75</v>
          </cell>
        </row>
        <row r="17">
          <cell r="E17">
            <v>36.5</v>
          </cell>
        </row>
        <row r="19">
          <cell r="E19">
            <v>91.375</v>
          </cell>
        </row>
        <row r="21">
          <cell r="E21">
            <v>11.75</v>
          </cell>
        </row>
        <row r="23">
          <cell r="E23">
            <v>2039.875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asha Leffler" refreshedDate="44344.486887268518" createdVersion="6" refreshedVersion="6" minRefreshableVersion="3" recordCount="312">
  <cacheSource type="worksheet">
    <worksheetSource ref="B19:AL331" sheet="COVID EXPENSES"/>
  </cacheSource>
  <cacheFields count="37">
    <cacheField name="Full Account" numFmtId="0">
      <sharedItems containsBlank="1" count="27">
        <s v="52065-2195-000-19"/>
        <s v="70165-2195-000-19"/>
        <s v="50036-2195-000-19"/>
        <s v="52036-2195-000-19"/>
        <s v="55036-2195-000-19"/>
        <s v="56036-2195-000-19"/>
        <s v="70036-2195-000-19"/>
        <s v="50036-2195-100-19"/>
        <s v="50036-2195-200-19"/>
        <s v="50036-2195-300-19"/>
        <s v="52036-2195-200-19"/>
        <s v="55036-2195-200-19"/>
        <s v="56036-2195-200-19"/>
        <s v="52020-2195-000-19"/>
        <s v="50020-2195-000-19"/>
        <s v="50086-2195-000-19"/>
        <s v="50090-2195-000-19"/>
        <s v="70210-2195-000-19"/>
        <s v="50036-2195-400-19"/>
        <s v="70020-2195-000-19"/>
        <s v="70105-2195-000-19"/>
        <s v="55020-2195-000-19"/>
        <s v="50050-2195-000-19"/>
        <s v="52050-2195-000-19"/>
        <s v="55050-2195-000-19"/>
        <s v="70050-2195-000-19"/>
        <m/>
      </sharedItems>
    </cacheField>
    <cacheField name="Date" numFmtId="14">
      <sharedItems containsNonDate="0" containsDate="1" containsString="0" containsBlank="1" minDate="2020-03-31T00:00:00" maxDate="2021-03-01T00:00:00"/>
    </cacheField>
    <cacheField name="Amount USD" numFmtId="40">
      <sharedItems containsString="0" containsBlank="1" containsNumber="1" minValue="-10760.2" maxValue="28400" count="207">
        <n v="918.8"/>
        <n v="150"/>
        <n v="604.32000000000005"/>
        <n v="5985.12"/>
        <n v="1083.26"/>
        <n v="212.08"/>
        <n v="525"/>
        <n v="976.26"/>
        <n v="-604.32000000000005"/>
        <n v="-5985.12"/>
        <n v="-1083.26"/>
        <n v="-212.08"/>
        <n v="-525"/>
        <n v="-976.26"/>
        <n v="1642.03"/>
        <n v="6446.1"/>
        <n v="401.98"/>
        <n v="584.14"/>
        <n v="939.1"/>
        <n v="1724.56"/>
        <n v="311.61"/>
        <n v="250"/>
        <n v="500"/>
        <n v="1392.52"/>
        <n v="-918.8"/>
        <n v="-1724.56"/>
        <n v="756"/>
        <n v="1817.31"/>
        <n v="6180.82"/>
        <n v="442.14"/>
        <n v="201.44"/>
        <n v="587.38"/>
        <n v="1079.8900000000001"/>
        <n v="259.61"/>
        <n v="1224.76"/>
        <n v="1183.52"/>
        <n v="818.8"/>
        <n v="22.74"/>
        <n v="4.3"/>
        <n v="6.49"/>
        <n v="16"/>
        <n v="10.6"/>
        <n v="7.57"/>
        <n v="5.4"/>
        <n v="67"/>
        <n v="7.56"/>
        <n v="168.67"/>
        <n v="86.63"/>
        <n v="129.4"/>
        <n v="157.5"/>
        <n v="10760.2"/>
        <n v="8007.9"/>
        <n v="1720.73"/>
        <n v="-10760.2"/>
        <n v="1031.57"/>
        <n v="225"/>
        <n v="675"/>
        <n v="27.03"/>
        <n v="29.63"/>
        <n v="-1183.52"/>
        <n v="-818.8"/>
        <n v="-157.5"/>
        <n v="-8007.9"/>
        <n v="-1720.73"/>
        <n v="-1031.57"/>
        <n v="-225"/>
        <n v="-675"/>
        <n v="-27.03"/>
        <n v="-29.63"/>
        <n v="655.04"/>
        <n v="175"/>
        <n v="1802.31"/>
        <n v="6434.72"/>
        <n v="517.13"/>
        <n v="165.4"/>
        <n v="663.47"/>
        <n v="1153.96"/>
        <n v="361.4"/>
        <n v="1397.07"/>
        <n v="1697.03"/>
        <n v="937.45"/>
        <n v="6381.87"/>
        <n v="3062.81"/>
        <n v="546.70000000000005"/>
        <n v="271.66000000000003"/>
        <n v="183.87"/>
        <n v="92.1"/>
        <n v="700.64"/>
        <n v="718.74"/>
        <n v="398.26"/>
        <n v="1024.6600000000001"/>
        <n v="491.89"/>
        <n v="306.26"/>
        <n v="162.07"/>
        <n v="125"/>
        <n v="1348.73"/>
        <n v="694.36"/>
        <n v="200"/>
        <n v="-655.04"/>
        <n v="-175"/>
        <n v="-1697.03"/>
        <n v="-937.45"/>
        <n v="-6381.87"/>
        <n v="-3062.81"/>
        <n v="-546.70000000000005"/>
        <n v="-271.66000000000003"/>
        <n v="-183.87"/>
        <n v="-92.1"/>
        <n v="-700.64"/>
        <n v="-718.74"/>
        <n v="-398.26"/>
        <n v="-1024.6600000000001"/>
        <n v="-491.89"/>
        <n v="-306.26"/>
        <n v="-162.07"/>
        <n v="-250"/>
        <n v="-125"/>
        <n v="-500"/>
        <n v="-1348.73"/>
        <n v="-694.36"/>
        <n v="4364.07"/>
        <n v="1052.23"/>
        <n v="375"/>
        <n v="694.37"/>
        <n v="-4364.07"/>
        <n v="-1052.23"/>
        <n v="-375"/>
        <n v="-694.37"/>
        <n v="-200"/>
        <n v="1183.68"/>
        <n v="4142.88"/>
        <n v="3156.48"/>
        <n v="1056"/>
        <n v="619.44000000000005"/>
        <n v="1433.6"/>
        <n v="591.84"/>
        <n v="933.2"/>
        <n v="262.05"/>
        <n v="746.56"/>
        <n v="1425.12"/>
        <n v="559.91999999999996"/>
        <n v="-559.91999999999996"/>
        <n v="1380.96"/>
        <n v="819.42"/>
        <n v="-819.42"/>
        <n v="1148.8"/>
        <n v="1342.72"/>
        <n v="1510.56"/>
        <n v="496"/>
        <n v="1760.8"/>
        <n v="99.2"/>
        <n v="49.6"/>
        <n v="116"/>
        <n v="411.8"/>
        <n v="23.2"/>
        <n v="11.6"/>
        <n v="148.80000000000001"/>
        <n v="297.60000000000002"/>
        <n v="34.799999999999997"/>
        <n v="69.599999999999994"/>
        <n v="372"/>
        <n v="87"/>
        <n v="8000"/>
        <n v="28400"/>
        <n v="1600"/>
        <n v="800"/>
        <n v="2400"/>
        <n v="4800"/>
        <n v="6000"/>
        <n v="32.049999999999997"/>
        <n v="2.4"/>
        <n v="2.34"/>
        <n v="3.92"/>
        <n v="1.17"/>
        <n v="15.68"/>
        <n v="11.7"/>
        <n v="41.54"/>
        <n v="12.59"/>
        <n v="7.02"/>
        <n v="11.76"/>
        <n v="3.51"/>
        <n v="7.84"/>
        <n v="29.4"/>
        <n v="8.7799999999999994"/>
        <n v="986.4"/>
        <n v="360"/>
        <n v="510.37"/>
        <n v="965.12"/>
        <n v="600"/>
        <n v="394.56"/>
        <n v="694.23"/>
        <n v="-1380.96"/>
        <n v="839.2"/>
        <n v="1775.52"/>
        <n v="503.52"/>
        <n v="186.64"/>
        <n v="1218.56"/>
        <n v="634.55999999999995"/>
        <n v="1805.68"/>
        <n v="823.2"/>
        <n v="-634.55999999999995"/>
        <n v="-1805.68"/>
        <n v="-823.2"/>
        <n v="1783.2"/>
        <n v="279.95999999999998"/>
        <n v="75"/>
        <m/>
      </sharedItems>
    </cacheField>
    <cacheField name="Amount CAD" numFmtId="40">
      <sharedItems containsString="0" containsBlank="1" containsNumber="1" containsInteger="1" minValue="0" maxValue="0"/>
    </cacheField>
    <cacheField name="Nat Currency" numFmtId="40">
      <sharedItems containsBlank="1"/>
    </cacheField>
    <cacheField name="Journal Control Num" numFmtId="0">
      <sharedItems containsBlank="1"/>
    </cacheField>
    <cacheField name="Psted*" numFmtId="0">
      <sharedItems containsBlank="1"/>
    </cacheField>
    <cacheField name="Journal Description" numFmtId="0">
      <sharedItems containsBlank="1"/>
    </cacheField>
    <cacheField name="User" numFmtId="0">
      <sharedItems containsBlank="1"/>
    </cacheField>
    <cacheField name="R/Type" numFmtId="0">
      <sharedItems containsBlank="1"/>
    </cacheField>
    <cacheField name="Vendor Code" numFmtId="0">
      <sharedItems containsNonDate="0" containsString="0" containsBlank="1"/>
    </cacheField>
    <cacheField name="One Time Vendor" numFmtId="0">
      <sharedItems containsNonDate="0" containsString="0" containsBlank="1"/>
    </cacheField>
    <cacheField name="Further Description" numFmtId="0">
      <sharedItems containsBlank="1" count="80">
        <s v="B2:2020-07:ER Wages"/>
        <s v="B2:2020-07:Expense Reimbursement"/>
        <s v="B2:2020-8:ER Wages"/>
        <s v="DIV15: 3/2020 - COVID19 Bonus Accrual fo"/>
        <s v="B2:2020-08:CV19 Bonus"/>
        <s v="B2:2020-08:ER Wages"/>
        <s v="B2:2020-09:ER Wages"/>
        <s v="B2:2020-09:CV19 Bonus"/>
        <s v="B2:2020-10:ER Wages"/>
        <s v="DOLLAR TREE~CHRISTIE HERBST"/>
        <s v="WM SUPERCENTER #2269~CHRISTIE HERBST"/>
        <s v="HELMS TRUE VALUE~CHRISTIE HERBST"/>
        <s v="BIMART 626 YAKIMA~CHRISTIE HERBST"/>
        <s v="JOANN STORES #783~CHRISTIE HERBST"/>
        <s v="OFFICE DEPOT #937~CHRISTIE HERBST"/>
        <s v="RITZ SAFETY PORTLAND~KAYLA MONDY"/>
        <s v="DIV8: WIFI Reimbursement accrual"/>
        <s v="DIV11: Supplemental Bonus Accrual - B2"/>
        <s v="DIV13: Supplemental Bonus Accrual B2 - c"/>
        <s v="DIV14: Supplemental Bonus Accrual for Sa"/>
        <s v="SMART FOODSERVICE 574~CHRISTIE HERBST"/>
        <s v="THE HOME DEPOT #4727~CHRISTIE HERBST"/>
        <s v="B2:2020-10:Expense Reimbursement"/>
        <s v="B2:2020-10:CV19 Bonus"/>
        <s v="B2:2020-11:CV19 Bonus"/>
        <s v="B2:2020-12:CV19 Bonus"/>
        <s v="B2:2020-11:ER Wages"/>
        <s v="B2:2020-11:Expense Reimbursement"/>
        <s v="B2:2020-12:Expense Reimbursement"/>
        <s v="DIV9: Supplemental Bonus Accrual - B2"/>
        <s v="DIV11: Supplemental Bonus Accrual - B2 R"/>
        <s v="B2:2020-13:ER Wages"/>
        <s v="B2:2020-13:Expense Reimbursement"/>
        <s v="B2:2020-14:ER Wages"/>
        <s v="B2:2020-14:Expense Reimbursement"/>
        <s v="WIFI Reimbursements coded to 00"/>
        <s v="B2:2020-15:ER Wages"/>
        <s v="B2:2020-15:Expense Reimbursement"/>
        <s v="B2:2020-16:ER Wages"/>
        <s v="B2:2020-16:Expense Reimbursement"/>
        <s v="AMZN MKTP US MF9J97SG2~MICHELLE CANTIELL"/>
        <s v="B2:2020-17:ER Wages"/>
        <s v="B2:2020-17:Expense Reimbursement"/>
        <s v="B2:2020-18:ER Wages"/>
        <s v="B2:2020-18:Expense Reimbursement"/>
        <s v="B2:2020-19:ER Wages"/>
        <s v="B2:2020-19:Expense Reimbursement"/>
        <s v="B2:2020-20:ER Wages"/>
        <s v="B2:2020-20:Expense Reimbursement"/>
        <s v="B2:2020-21:ER Wages"/>
        <s v="DIV4: WIFI reimbursement reclass"/>
        <s v="B2:2020-21:Expense Reimbursement"/>
        <s v="B2:2020-22:Expense Reimbursement"/>
        <s v="B2:2020-23:Expense Reimbursement"/>
        <s v="B2:2020-24:Expense Reimbursement"/>
        <s v="B2:2020-25:ER Wages"/>
        <s v="B2:2020-25:Expense Reimbursement"/>
        <s v="B2:OASDI_ThankYou"/>
        <s v="B2:Medicare_ThankYou"/>
        <s v="B2: ThankYou Bonus"/>
        <s v="B2:SUI_ThankYou"/>
        <s v="B2:FUI_ThankYou"/>
        <s v="B2:Washington Paid Family &amp; Medical Leav"/>
        <s v="B2:2020-26:ER Wages"/>
        <s v="B2:2020-26:Expense Reimbursement"/>
        <s v="B2:2020-27:ER Wages"/>
        <s v="B2:2020-27:Expense Reimbursement"/>
        <s v="B2:2021-1:ER Wages"/>
        <s v="B2:2021-01:ER Wages"/>
        <s v="B2:2021-01:Expense Reimbursement"/>
        <s v="B2:2021-02:ER Wages"/>
        <s v="B2:2021-02:Expense Reimbursement"/>
        <s v="B2:2021-3:ER Wages"/>
        <s v="B2:2021-03:ER Wages"/>
        <s v="B2:2021-03:Expense Reimbursement"/>
        <s v="B2:2021-04:ER Wages"/>
        <s v="B2:2021-04:Expense Reimbursement"/>
        <s v="50% B2:2021-04:ER Wages"/>
        <s v="50% B2:2021-04:Expense Reimbursement"/>
        <m/>
      </sharedItems>
    </cacheField>
    <cacheField name="Date Doc" numFmtId="0">
      <sharedItems containsNonDate="0" containsString="0" containsBlank="1"/>
    </cacheField>
    <cacheField name="Doc Desc" numFmtId="0">
      <sharedItems containsNonDate="0" containsString="0" containsBlank="1"/>
    </cacheField>
    <cacheField name="Doc Ctrl Num" numFmtId="0">
      <sharedItems containsNonDate="0" containsString="0" containsBlank="1"/>
    </cacheField>
    <cacheField name="Po Ctrl Num" numFmtId="0">
      <sharedItems containsNonDate="0" containsString="0"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 containsBlank="1"/>
    </cacheField>
    <cacheField name="Document 1" numFmtId="0">
      <sharedItems containsBlank="1"/>
    </cacheField>
    <cacheField name="Class Code" numFmtId="0">
      <sharedItems containsNonDate="0" containsString="0" containsBlank="1"/>
    </cacheField>
    <cacheField name="Date Entered" numFmtId="0">
      <sharedItems containsNonDate="0" containsDate="1" containsString="0" containsBlank="1" minDate="2020-04-01T00:00:00" maxDate="2021-03-05T00:00:00"/>
    </cacheField>
    <cacheField name="Date Posted" numFmtId="0">
      <sharedItems containsNonDate="0" containsDate="1" containsString="0" containsBlank="1" minDate="2020-04-01T00:00:00" maxDate="2021-03-05T00:00:00"/>
    </cacheField>
    <cacheField name="Amt Net" numFmtId="0">
      <sharedItems containsNonDate="0" containsString="0" containsBlank="1"/>
    </cacheField>
    <cacheField name="Date Due" numFmtId="0">
      <sharedItems containsNonDate="0" containsString="0" containsBlank="1"/>
    </cacheField>
    <cacheField name="Database" numFmtId="0">
      <sharedItems containsBlank="1"/>
    </cacheField>
    <cacheField name="Reversing Flag" numFmtId="0">
      <sharedItems containsString="0" containsBlank="1" containsNumber="1" containsInteger="1" minValue="0" maxValue="1"/>
    </cacheField>
    <cacheField name="Hold Flag" numFmtId="0">
      <sharedItems containsString="0" containsBlank="1" containsNumber="1" containsInteger="1" minValue="0" maxValue="0"/>
    </cacheField>
    <cacheField name="Recurring Flag" numFmtId="0">
      <sharedItems containsString="0" containsBlank="1" containsNumber="1" containsInteger="1" minValue="0" maxValue="0"/>
    </cacheField>
    <cacheField name="Repeating Flag" numFmtId="0">
      <sharedItems containsString="0" containsBlank="1" containsNumber="1" containsInteger="1" minValue="0" maxValue="0"/>
    </cacheField>
    <cacheField name="Type Flag" numFmtId="0">
      <sharedItems containsString="0" containsBlank="1" containsNumber="1" containsInteger="1" minValue="0" maxValue="5"/>
    </cacheField>
    <cacheField name="Posted Flag" numFmtId="0">
      <sharedItems containsString="0" containsBlank="1" containsNumber="1" containsInteger="1" minValue="1" maxValue="1"/>
    </cacheField>
    <cacheField name="Seg1" numFmtId="0">
      <sharedItems containsString="0" containsBlank="1" containsNumber="1" containsInteger="1" minValue="50020" maxValue="70210"/>
    </cacheField>
    <cacheField name="Seg2" numFmtId="0">
      <sharedItems containsString="0" containsBlank="1" containsNumber="1" containsInteger="1" minValue="2195" maxValue="2195"/>
    </cacheField>
    <cacheField name="Seg3" numFmtId="0">
      <sharedItems containsString="0" containsBlank="1" containsNumber="1" containsInteger="1" minValue="0" maxValue="400"/>
    </cacheField>
    <cacheField name="Seg4" numFmtId="0">
      <sharedItems containsString="0" containsBlank="1" containsNumber="1" containsInteger="1" minValue="19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x v="0"/>
    <d v="2020-03-31T00:00:00"/>
    <x v="0"/>
    <n v="0"/>
    <s v="USD"/>
    <s v="JRNLWA00406579"/>
    <s v="P"/>
    <s v="B2 3/18/20 - 3/31/20"/>
    <s v="LaurenTi"/>
    <s v="0/JE IC"/>
    <m/>
    <m/>
    <x v="0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52065"/>
    <n v="2195"/>
    <n v="0"/>
    <n v="19"/>
  </r>
  <r>
    <x v="1"/>
    <d v="2020-03-31T00:00:00"/>
    <x v="1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95"/>
    <n v="0"/>
    <n v="19"/>
  </r>
  <r>
    <x v="0"/>
    <d v="2020-03-31T00:00:00"/>
    <x v="2"/>
    <n v="0"/>
    <s v="USD"/>
    <s v="JRNLWA00406591"/>
    <s v="P"/>
    <s v="2020-03 B2 Hourly In progress"/>
    <s v="LaurenTi"/>
    <s v="0/JE IC"/>
    <m/>
    <m/>
    <x v="2"/>
    <m/>
    <m/>
    <m/>
    <m/>
    <m/>
    <m/>
    <s v="JRNL00968177"/>
    <s v="JRNL00968177"/>
    <m/>
    <d v="2020-04-01T00:00:00"/>
    <d v="2020-04-01T00:00:00"/>
    <m/>
    <m/>
    <s v="wci_wa"/>
    <n v="0"/>
    <n v="0"/>
    <n v="0"/>
    <n v="0"/>
    <n v="0"/>
    <n v="1"/>
    <n v="52065"/>
    <n v="2195"/>
    <n v="0"/>
    <n v="19"/>
  </r>
  <r>
    <x v="2"/>
    <d v="2020-03-31T00:00:00"/>
    <x v="3"/>
    <n v="0"/>
    <s v="USD"/>
    <s v="JRNLWA00407321"/>
    <s v="P"/>
    <s v="DIV15: 3/2020 - COVID19 Bonus"/>
    <s v="LaurenTi"/>
    <s v="0/JE IC"/>
    <m/>
    <m/>
    <x v="3"/>
    <m/>
    <m/>
    <m/>
    <m/>
    <m/>
    <m/>
    <s v="JRNL00969709"/>
    <s v="JRNL00969709"/>
    <m/>
    <d v="2020-04-06T00:00:00"/>
    <d v="2020-04-07T00:00:00"/>
    <m/>
    <m/>
    <s v="wci_wa"/>
    <n v="0"/>
    <n v="0"/>
    <n v="0"/>
    <n v="0"/>
    <n v="0"/>
    <n v="1"/>
    <n v="50036"/>
    <n v="2195"/>
    <n v="0"/>
    <n v="19"/>
  </r>
  <r>
    <x v="3"/>
    <d v="2020-03-31T00:00:00"/>
    <x v="4"/>
    <n v="0"/>
    <s v="USD"/>
    <s v="JRNLWA00407321"/>
    <s v="P"/>
    <s v="DIV15: 3/2020 - COVID19 Bonus"/>
    <s v="LaurenTi"/>
    <s v="0/JE IC"/>
    <m/>
    <m/>
    <x v="3"/>
    <m/>
    <m/>
    <m/>
    <m/>
    <m/>
    <m/>
    <s v="JRNL00969709"/>
    <s v="JRNL00969709"/>
    <m/>
    <d v="2020-04-06T00:00:00"/>
    <d v="2020-04-07T00:00:00"/>
    <m/>
    <m/>
    <s v="wci_wa"/>
    <n v="0"/>
    <n v="0"/>
    <n v="0"/>
    <n v="0"/>
    <n v="0"/>
    <n v="1"/>
    <n v="52036"/>
    <n v="2195"/>
    <n v="0"/>
    <n v="19"/>
  </r>
  <r>
    <x v="4"/>
    <d v="2020-03-31T00:00:00"/>
    <x v="5"/>
    <n v="0"/>
    <s v="USD"/>
    <s v="JRNLWA00407321"/>
    <s v="P"/>
    <s v="DIV15: 3/2020 - COVID19 Bonus"/>
    <s v="LaurenTi"/>
    <s v="0/JE IC"/>
    <m/>
    <m/>
    <x v="3"/>
    <m/>
    <m/>
    <m/>
    <m/>
    <m/>
    <m/>
    <s v="JRNL00969709"/>
    <s v="JRNL00969709"/>
    <m/>
    <d v="2020-04-06T00:00:00"/>
    <d v="2020-04-07T00:00:00"/>
    <m/>
    <m/>
    <s v="wci_wa"/>
    <n v="0"/>
    <n v="0"/>
    <n v="0"/>
    <n v="0"/>
    <n v="0"/>
    <n v="1"/>
    <n v="55036"/>
    <n v="2195"/>
    <n v="0"/>
    <n v="19"/>
  </r>
  <r>
    <x v="5"/>
    <d v="2020-03-31T00:00:00"/>
    <x v="6"/>
    <n v="0"/>
    <s v="USD"/>
    <s v="JRNLWA00407321"/>
    <s v="P"/>
    <s v="DIV15: 3/2020 - COVID19 Bonus"/>
    <s v="LaurenTi"/>
    <s v="0/JE IC"/>
    <m/>
    <m/>
    <x v="3"/>
    <m/>
    <m/>
    <m/>
    <m/>
    <m/>
    <m/>
    <s v="JRNL00969709"/>
    <s v="JRNL00969709"/>
    <m/>
    <d v="2020-04-06T00:00:00"/>
    <d v="2020-04-07T00:00:00"/>
    <m/>
    <m/>
    <s v="wci_wa"/>
    <n v="0"/>
    <n v="0"/>
    <n v="0"/>
    <n v="0"/>
    <n v="0"/>
    <n v="1"/>
    <n v="56036"/>
    <n v="2195"/>
    <n v="0"/>
    <n v="19"/>
  </r>
  <r>
    <x v="6"/>
    <d v="2020-03-31T00:00:00"/>
    <x v="7"/>
    <n v="0"/>
    <s v="USD"/>
    <s v="JRNLWA00407321"/>
    <s v="P"/>
    <s v="DIV15: 3/2020 - COVID19 Bonus"/>
    <s v="LaurenTi"/>
    <s v="0/JE IC"/>
    <m/>
    <m/>
    <x v="3"/>
    <m/>
    <m/>
    <m/>
    <m/>
    <m/>
    <m/>
    <s v="JRNL00969709"/>
    <s v="JRNL00969709"/>
    <m/>
    <d v="2020-04-06T00:00:00"/>
    <d v="2020-04-07T00:00:00"/>
    <m/>
    <m/>
    <s v="wci_wa"/>
    <n v="0"/>
    <n v="0"/>
    <n v="0"/>
    <n v="0"/>
    <n v="0"/>
    <n v="1"/>
    <n v="70036"/>
    <n v="2195"/>
    <n v="0"/>
    <n v="19"/>
  </r>
  <r>
    <x v="0"/>
    <d v="2020-04-30T00:00:00"/>
    <x v="8"/>
    <n v="0"/>
    <s v="USD"/>
    <s v="JRNLWA00406605"/>
    <s v="P"/>
    <s v="2020-03 B2 Hourly In progress"/>
    <s v="LaurenTi"/>
    <s v="0/JE IC"/>
    <m/>
    <m/>
    <x v="2"/>
    <m/>
    <m/>
    <m/>
    <m/>
    <m/>
    <m/>
    <s v="JRNL00968177"/>
    <s v="JRNL00968200"/>
    <m/>
    <d v="2020-04-01T00:00:00"/>
    <d v="2020-04-02T00:00:00"/>
    <m/>
    <m/>
    <s v="wci_wa"/>
    <n v="0"/>
    <n v="0"/>
    <n v="0"/>
    <n v="0"/>
    <n v="5"/>
    <n v="1"/>
    <n v="52065"/>
    <n v="2195"/>
    <n v="0"/>
    <n v="19"/>
  </r>
  <r>
    <x v="2"/>
    <d v="2020-04-30T00:00:00"/>
    <x v="9"/>
    <n v="0"/>
    <s v="USD"/>
    <s v="JRNLWA00407357"/>
    <s v="P"/>
    <s v="DIV15: 3/2020 - COVID19 Bonus"/>
    <s v="HeatherWe"/>
    <s v="0/JE IC"/>
    <m/>
    <m/>
    <x v="3"/>
    <m/>
    <m/>
    <m/>
    <m/>
    <m/>
    <m/>
    <s v="JRNL00969709"/>
    <s v="JRNL00969712"/>
    <m/>
    <d v="2020-04-06T00:00:00"/>
    <d v="2020-04-07T00:00:00"/>
    <m/>
    <m/>
    <s v="wci_wa"/>
    <n v="0"/>
    <n v="0"/>
    <n v="0"/>
    <n v="0"/>
    <n v="5"/>
    <n v="1"/>
    <n v="50036"/>
    <n v="2195"/>
    <n v="0"/>
    <n v="19"/>
  </r>
  <r>
    <x v="3"/>
    <d v="2020-04-30T00:00:00"/>
    <x v="10"/>
    <n v="0"/>
    <s v="USD"/>
    <s v="JRNLWA00407357"/>
    <s v="P"/>
    <s v="DIV15: 3/2020 - COVID19 Bonus"/>
    <s v="HeatherWe"/>
    <s v="0/JE IC"/>
    <m/>
    <m/>
    <x v="3"/>
    <m/>
    <m/>
    <m/>
    <m/>
    <m/>
    <m/>
    <s v="JRNL00969709"/>
    <s v="JRNL00969712"/>
    <m/>
    <d v="2020-04-06T00:00:00"/>
    <d v="2020-04-07T00:00:00"/>
    <m/>
    <m/>
    <s v="wci_wa"/>
    <n v="0"/>
    <n v="0"/>
    <n v="0"/>
    <n v="0"/>
    <n v="5"/>
    <n v="1"/>
    <n v="52036"/>
    <n v="2195"/>
    <n v="0"/>
    <n v="19"/>
  </r>
  <r>
    <x v="4"/>
    <d v="2020-04-30T00:00:00"/>
    <x v="11"/>
    <n v="0"/>
    <s v="USD"/>
    <s v="JRNLWA00407357"/>
    <s v="P"/>
    <s v="DIV15: 3/2020 - COVID19 Bonus"/>
    <s v="HeatherWe"/>
    <s v="0/JE IC"/>
    <m/>
    <m/>
    <x v="3"/>
    <m/>
    <m/>
    <m/>
    <m/>
    <m/>
    <m/>
    <s v="JRNL00969709"/>
    <s v="JRNL00969712"/>
    <m/>
    <d v="2020-04-06T00:00:00"/>
    <d v="2020-04-07T00:00:00"/>
    <m/>
    <m/>
    <s v="wci_wa"/>
    <n v="0"/>
    <n v="0"/>
    <n v="0"/>
    <n v="0"/>
    <n v="5"/>
    <n v="1"/>
    <n v="55036"/>
    <n v="2195"/>
    <n v="0"/>
    <n v="19"/>
  </r>
  <r>
    <x v="5"/>
    <d v="2020-04-30T00:00:00"/>
    <x v="12"/>
    <n v="0"/>
    <s v="USD"/>
    <s v="JRNLWA00407357"/>
    <s v="P"/>
    <s v="DIV15: 3/2020 - COVID19 Bonus"/>
    <s v="HeatherWe"/>
    <s v="0/JE IC"/>
    <m/>
    <m/>
    <x v="3"/>
    <m/>
    <m/>
    <m/>
    <m/>
    <m/>
    <m/>
    <s v="JRNL00969709"/>
    <s v="JRNL00969712"/>
    <m/>
    <d v="2020-04-06T00:00:00"/>
    <d v="2020-04-07T00:00:00"/>
    <m/>
    <m/>
    <s v="wci_wa"/>
    <n v="0"/>
    <n v="0"/>
    <n v="0"/>
    <n v="0"/>
    <n v="5"/>
    <n v="1"/>
    <n v="56036"/>
    <n v="2195"/>
    <n v="0"/>
    <n v="19"/>
  </r>
  <r>
    <x v="6"/>
    <d v="2020-04-30T00:00:00"/>
    <x v="13"/>
    <n v="0"/>
    <s v="USD"/>
    <s v="JRNLWA00407357"/>
    <s v="P"/>
    <s v="DIV15: 3/2020 - COVID19 Bonus"/>
    <s v="HeatherWe"/>
    <s v="0/JE IC"/>
    <m/>
    <m/>
    <x v="3"/>
    <m/>
    <m/>
    <m/>
    <m/>
    <m/>
    <m/>
    <s v="JRNL00969709"/>
    <s v="JRNL00969712"/>
    <m/>
    <d v="2020-04-06T00:00:00"/>
    <d v="2020-04-07T00:00:00"/>
    <m/>
    <m/>
    <s v="wci_wa"/>
    <n v="0"/>
    <n v="0"/>
    <n v="0"/>
    <n v="0"/>
    <n v="5"/>
    <n v="1"/>
    <n v="70036"/>
    <n v="2195"/>
    <n v="0"/>
    <n v="19"/>
  </r>
  <r>
    <x v="7"/>
    <d v="2020-04-30T00:00:00"/>
    <x v="14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95"/>
    <n v="100"/>
    <n v="19"/>
  </r>
  <r>
    <x v="8"/>
    <d v="2020-04-30T00:00:00"/>
    <x v="15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95"/>
    <n v="200"/>
    <n v="19"/>
  </r>
  <r>
    <x v="9"/>
    <d v="2020-04-30T00:00:00"/>
    <x v="16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95"/>
    <n v="300"/>
    <n v="19"/>
  </r>
  <r>
    <x v="3"/>
    <d v="2020-04-30T00:00:00"/>
    <x v="17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36"/>
    <n v="2195"/>
    <n v="0"/>
    <n v="19"/>
  </r>
  <r>
    <x v="10"/>
    <d v="2020-04-30T00:00:00"/>
    <x v="18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36"/>
    <n v="2195"/>
    <n v="200"/>
    <n v="19"/>
  </r>
  <r>
    <x v="0"/>
    <d v="2020-04-30T00:00:00"/>
    <x v="19"/>
    <n v="0"/>
    <s v="USD"/>
    <s v="JRNLWA00407951"/>
    <s v="P"/>
    <s v="B2 4/1/20-4/14/20"/>
    <s v="JacobMas"/>
    <s v="0/JE IC"/>
    <m/>
    <m/>
    <x v="5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65"/>
    <n v="2195"/>
    <n v="0"/>
    <n v="19"/>
  </r>
  <r>
    <x v="11"/>
    <d v="2020-04-30T00:00:00"/>
    <x v="20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5036"/>
    <n v="2195"/>
    <n v="200"/>
    <n v="19"/>
  </r>
  <r>
    <x v="5"/>
    <d v="2020-04-30T00:00:00"/>
    <x v="21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95"/>
    <n v="0"/>
    <n v="19"/>
  </r>
  <r>
    <x v="12"/>
    <d v="2020-04-30T00:00:00"/>
    <x v="22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95"/>
    <n v="200"/>
    <n v="19"/>
  </r>
  <r>
    <x v="6"/>
    <d v="2020-04-30T00:00:00"/>
    <x v="23"/>
    <n v="0"/>
    <s v="USD"/>
    <s v="JRNLWA00407951"/>
    <s v="P"/>
    <s v="B2 4/1/20-4/14/20"/>
    <s v="JacobMas"/>
    <s v="0/JE IC"/>
    <m/>
    <m/>
    <x v="4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70036"/>
    <n v="2195"/>
    <n v="0"/>
    <n v="19"/>
  </r>
  <r>
    <x v="13"/>
    <d v="2020-04-30T00:00:00"/>
    <x v="8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95"/>
    <n v="0"/>
    <n v="19"/>
  </r>
  <r>
    <x v="13"/>
    <d v="2020-04-30T00:00:00"/>
    <x v="2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95"/>
    <n v="0"/>
    <n v="19"/>
  </r>
  <r>
    <x v="13"/>
    <d v="2020-04-30T00:00:00"/>
    <x v="0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95"/>
    <n v="0"/>
    <n v="19"/>
  </r>
  <r>
    <x v="13"/>
    <d v="2020-04-30T00:00:00"/>
    <x v="19"/>
    <n v="0"/>
    <s v="USD"/>
    <s v="JRNLWA00408128"/>
    <s v="P"/>
    <s v="Recode ER wages to Labor"/>
    <s v="HelenaK"/>
    <s v="0/JE IC"/>
    <m/>
    <m/>
    <x v="5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95"/>
    <n v="0"/>
    <n v="19"/>
  </r>
  <r>
    <x v="0"/>
    <d v="2020-04-30T00:00:00"/>
    <x v="2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95"/>
    <n v="0"/>
    <n v="19"/>
  </r>
  <r>
    <x v="0"/>
    <d v="2020-04-30T00:00:00"/>
    <x v="8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95"/>
    <n v="0"/>
    <n v="19"/>
  </r>
  <r>
    <x v="0"/>
    <d v="2020-04-30T00:00:00"/>
    <x v="24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95"/>
    <n v="0"/>
    <n v="19"/>
  </r>
  <r>
    <x v="0"/>
    <d v="2020-04-30T00:00:00"/>
    <x v="25"/>
    <n v="0"/>
    <s v="USD"/>
    <s v="JRNLWA00408128"/>
    <s v="P"/>
    <s v="Recode ER wages to Labor"/>
    <s v="HelenaK"/>
    <s v="0/JE IC"/>
    <m/>
    <m/>
    <x v="5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95"/>
    <n v="0"/>
    <n v="19"/>
  </r>
  <r>
    <x v="14"/>
    <d v="2020-04-30T00:00:00"/>
    <x v="26"/>
    <n v="0"/>
    <s v="USD"/>
    <s v="JRNLWA00408225"/>
    <s v="P"/>
    <s v="B2  4/15/20-4/30/20"/>
    <s v="LaurenTi"/>
    <s v="0/JE IC"/>
    <m/>
    <m/>
    <x v="6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20"/>
    <n v="2195"/>
    <n v="0"/>
    <n v="19"/>
  </r>
  <r>
    <x v="7"/>
    <d v="2020-04-30T00:00:00"/>
    <x v="27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95"/>
    <n v="100"/>
    <n v="19"/>
  </r>
  <r>
    <x v="8"/>
    <d v="2020-04-30T00:00:00"/>
    <x v="28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95"/>
    <n v="200"/>
    <n v="19"/>
  </r>
  <r>
    <x v="9"/>
    <d v="2020-04-30T00:00:00"/>
    <x v="29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95"/>
    <n v="300"/>
    <n v="19"/>
  </r>
  <r>
    <x v="13"/>
    <d v="2020-04-30T00:00:00"/>
    <x v="30"/>
    <n v="0"/>
    <s v="USD"/>
    <s v="JRNLWA00408225"/>
    <s v="P"/>
    <s v="B2  4/15/20-4/30/20"/>
    <s v="LaurenTi"/>
    <s v="0/JE IC"/>
    <m/>
    <m/>
    <x v="6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2020"/>
    <n v="2195"/>
    <n v="0"/>
    <n v="19"/>
  </r>
  <r>
    <x v="3"/>
    <d v="2020-04-30T00:00:00"/>
    <x v="31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2036"/>
    <n v="2195"/>
    <n v="0"/>
    <n v="19"/>
  </r>
  <r>
    <x v="10"/>
    <d v="2020-04-30T00:00:00"/>
    <x v="32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2036"/>
    <n v="2195"/>
    <n v="200"/>
    <n v="19"/>
  </r>
  <r>
    <x v="11"/>
    <d v="2020-04-30T00:00:00"/>
    <x v="33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5036"/>
    <n v="2195"/>
    <n v="200"/>
    <n v="19"/>
  </r>
  <r>
    <x v="5"/>
    <d v="2020-04-30T00:00:00"/>
    <x v="21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95"/>
    <n v="0"/>
    <n v="19"/>
  </r>
  <r>
    <x v="12"/>
    <d v="2020-04-30T00:00:00"/>
    <x v="22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95"/>
    <n v="200"/>
    <n v="19"/>
  </r>
  <r>
    <x v="6"/>
    <d v="2020-04-30T00:00:00"/>
    <x v="34"/>
    <n v="0"/>
    <s v="USD"/>
    <s v="JRNLWA00408225"/>
    <s v="P"/>
    <s v="B2  4/15/20-4/30/20"/>
    <s v="LaurenTi"/>
    <s v="0/JE IC"/>
    <m/>
    <m/>
    <x v="7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70036"/>
    <n v="2195"/>
    <n v="0"/>
    <n v="19"/>
  </r>
  <r>
    <x v="14"/>
    <d v="2020-04-30T00:00:00"/>
    <x v="35"/>
    <n v="0"/>
    <s v="USD"/>
    <s v="JRNLWA00408228"/>
    <s v="P"/>
    <s v="2020-04 B2 Hourly In progress"/>
    <s v="LaurenTi"/>
    <s v="0/JE IC"/>
    <m/>
    <m/>
    <x v="8"/>
    <m/>
    <m/>
    <m/>
    <m/>
    <m/>
    <m/>
    <s v="JRNL00971800"/>
    <s v="JRNL00971800"/>
    <m/>
    <d v="2020-05-01T00:00:00"/>
    <d v="2020-05-01T00:00:00"/>
    <m/>
    <m/>
    <s v="wci_wa"/>
    <n v="0"/>
    <n v="0"/>
    <n v="0"/>
    <n v="0"/>
    <n v="0"/>
    <n v="1"/>
    <n v="50020"/>
    <n v="2195"/>
    <n v="0"/>
    <n v="19"/>
  </r>
  <r>
    <x v="14"/>
    <d v="2020-04-30T00:00:00"/>
    <x v="36"/>
    <n v="0"/>
    <s v="USD"/>
    <s v="JRNLWA00408228"/>
    <s v="P"/>
    <s v="2020-04 B2 Hourly In progress"/>
    <s v="LaurenTi"/>
    <s v="0/JE IC"/>
    <m/>
    <m/>
    <x v="8"/>
    <m/>
    <m/>
    <m/>
    <m/>
    <m/>
    <m/>
    <s v="JRNL00971800"/>
    <s v="JRNL00971800"/>
    <m/>
    <d v="2020-05-01T00:00:00"/>
    <d v="2020-05-01T00:00:00"/>
    <m/>
    <m/>
    <s v="wci_wa"/>
    <n v="0"/>
    <n v="0"/>
    <n v="0"/>
    <n v="0"/>
    <n v="0"/>
    <n v="1"/>
    <n v="50020"/>
    <n v="2195"/>
    <n v="0"/>
    <n v="19"/>
  </r>
  <r>
    <x v="15"/>
    <d v="2020-04-30T00:00:00"/>
    <x v="37"/>
    <n v="0"/>
    <s v="USD"/>
    <s v="JRNLWA00408249"/>
    <s v="P"/>
    <s v="Pcard Activity - April"/>
    <s v="HelenaK"/>
    <s v="0/JE IC"/>
    <m/>
    <m/>
    <x v="9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38"/>
    <n v="0"/>
    <s v="USD"/>
    <s v="JRNLWA00408249"/>
    <s v="P"/>
    <s v="Pcard Activity - April"/>
    <s v="HelenaK"/>
    <s v="0/JE IC"/>
    <m/>
    <m/>
    <x v="10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39"/>
    <n v="0"/>
    <s v="USD"/>
    <s v="JRNLWA00408249"/>
    <s v="P"/>
    <s v="Pcard Activity - April"/>
    <s v="HelenaK"/>
    <s v="0/JE IC"/>
    <m/>
    <m/>
    <x v="11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0"/>
    <n v="0"/>
    <s v="USD"/>
    <s v="JRNLWA00408249"/>
    <s v="P"/>
    <s v="Pcard Activity - April"/>
    <s v="HelenaK"/>
    <s v="0/JE IC"/>
    <m/>
    <m/>
    <x v="12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1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2"/>
    <n v="0"/>
    <s v="USD"/>
    <s v="JRNLWA00408249"/>
    <s v="P"/>
    <s v="Pcard Activity - April"/>
    <s v="HelenaK"/>
    <s v="0/JE IC"/>
    <m/>
    <m/>
    <x v="1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3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4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45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95"/>
    <n v="0"/>
    <n v="19"/>
  </r>
  <r>
    <x v="16"/>
    <d v="2020-04-30T00:00:00"/>
    <x v="46"/>
    <n v="0"/>
    <s v="USD"/>
    <s v="JRNLWA00408249"/>
    <s v="P"/>
    <s v="Pcard Activity - April"/>
    <s v="HelenaK"/>
    <s v="0/JE IC"/>
    <m/>
    <m/>
    <x v="15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90"/>
    <n v="2195"/>
    <n v="0"/>
    <n v="19"/>
  </r>
  <r>
    <x v="17"/>
    <d v="2020-04-30T00:00:00"/>
    <x v="47"/>
    <n v="0"/>
    <s v="USD"/>
    <s v="JRNLWA00408249"/>
    <s v="P"/>
    <s v="Pcard Activity - April"/>
    <s v="HelenaK"/>
    <s v="0/JE IC"/>
    <m/>
    <m/>
    <x v="1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210"/>
    <n v="2195"/>
    <n v="0"/>
    <n v="19"/>
  </r>
  <r>
    <x v="17"/>
    <d v="2020-04-30T00:00:00"/>
    <x v="48"/>
    <n v="0"/>
    <s v="USD"/>
    <s v="JRNLWA00408249"/>
    <s v="P"/>
    <s v="Pcard Activity - April"/>
    <s v="HelenaK"/>
    <s v="0/JE IC"/>
    <m/>
    <m/>
    <x v="1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70210"/>
    <n v="2195"/>
    <n v="0"/>
    <n v="19"/>
  </r>
  <r>
    <x v="1"/>
    <d v="2020-04-30T00:00:00"/>
    <x v="49"/>
    <n v="0"/>
    <s v="USD"/>
    <s v="JRNLWA00408335"/>
    <s v="P"/>
    <s v="DIV8: WIFI Reimbursement accru"/>
    <s v="HeatherWe"/>
    <s v="0/JE IC"/>
    <m/>
    <m/>
    <x v="16"/>
    <m/>
    <m/>
    <m/>
    <m/>
    <m/>
    <m/>
    <s v="JRNL00972173"/>
    <s v="JRNL00972173"/>
    <m/>
    <d v="2020-05-04T00:00:00"/>
    <d v="2020-05-05T00:00:00"/>
    <m/>
    <m/>
    <s v="wci_wa"/>
    <n v="0"/>
    <n v="0"/>
    <n v="0"/>
    <n v="0"/>
    <n v="0"/>
    <n v="1"/>
    <n v="70165"/>
    <n v="2195"/>
    <n v="0"/>
    <n v="19"/>
  </r>
  <r>
    <x v="6"/>
    <d v="2020-04-30T00:00:00"/>
    <x v="50"/>
    <n v="0"/>
    <s v="USD"/>
    <s v="JRNLWA00408345"/>
    <s v="P"/>
    <s v="DIV11: Supplemental Bonus Accr"/>
    <s v="HeatherWe"/>
    <s v="0/JE IC"/>
    <m/>
    <m/>
    <x v="17"/>
    <m/>
    <m/>
    <m/>
    <m/>
    <m/>
    <m/>
    <s v="JRNL00972210"/>
    <s v="JRNL00972210"/>
    <m/>
    <d v="2020-05-04T00:00:00"/>
    <d v="2020-05-05T00:00:00"/>
    <m/>
    <m/>
    <s v="wci_wa"/>
    <n v="0"/>
    <n v="0"/>
    <n v="0"/>
    <n v="0"/>
    <n v="0"/>
    <n v="1"/>
    <n v="70036"/>
    <n v="2195"/>
    <n v="0"/>
    <n v="19"/>
  </r>
  <r>
    <x v="2"/>
    <d v="2020-04-30T00:00:00"/>
    <x v="51"/>
    <n v="0"/>
    <s v="USD"/>
    <s v="JRNLWA00408733"/>
    <s v="P"/>
    <s v="DIV13: Supplemental Bonus Accr"/>
    <s v="LaurenTi"/>
    <s v="0/JE IC"/>
    <m/>
    <m/>
    <x v="18"/>
    <m/>
    <m/>
    <m/>
    <m/>
    <m/>
    <m/>
    <s v="JRNL00972925"/>
    <s v="JRNL00972925"/>
    <m/>
    <d v="2020-05-05T00:00:00"/>
    <d v="2020-05-05T00:00:00"/>
    <m/>
    <m/>
    <s v="wci_wa"/>
    <n v="0"/>
    <n v="0"/>
    <n v="0"/>
    <n v="0"/>
    <n v="0"/>
    <n v="1"/>
    <n v="50036"/>
    <n v="2195"/>
    <n v="0"/>
    <n v="19"/>
  </r>
  <r>
    <x v="3"/>
    <d v="2020-04-30T00:00:00"/>
    <x v="52"/>
    <n v="0"/>
    <s v="USD"/>
    <s v="JRNLWA00408733"/>
    <s v="P"/>
    <s v="DIV13: Supplemental Bonus Accr"/>
    <s v="LaurenTi"/>
    <s v="0/JE IC"/>
    <m/>
    <m/>
    <x v="18"/>
    <m/>
    <m/>
    <m/>
    <m/>
    <m/>
    <m/>
    <s v="JRNL00972925"/>
    <s v="JRNL00972925"/>
    <m/>
    <d v="2020-05-05T00:00:00"/>
    <d v="2020-05-05T00:00:00"/>
    <m/>
    <m/>
    <s v="wci_wa"/>
    <n v="0"/>
    <n v="0"/>
    <n v="0"/>
    <n v="0"/>
    <n v="0"/>
    <n v="1"/>
    <n v="52036"/>
    <n v="2195"/>
    <n v="0"/>
    <n v="19"/>
  </r>
  <r>
    <x v="6"/>
    <d v="2020-04-30T00:00:00"/>
    <x v="53"/>
    <n v="0"/>
    <s v="USD"/>
    <s v="JRNLWA00408733"/>
    <s v="P"/>
    <s v="DIV13: Supplemental Bonus Accr"/>
    <s v="LaurenTi"/>
    <s v="0/JE IC"/>
    <m/>
    <m/>
    <x v="18"/>
    <m/>
    <m/>
    <m/>
    <m/>
    <m/>
    <m/>
    <s v="JRNL00972925"/>
    <s v="JRNL00972925"/>
    <m/>
    <d v="2020-05-05T00:00:00"/>
    <d v="2020-05-05T00:00:00"/>
    <m/>
    <m/>
    <s v="wci_wa"/>
    <n v="0"/>
    <n v="0"/>
    <n v="0"/>
    <n v="0"/>
    <n v="0"/>
    <n v="1"/>
    <n v="70036"/>
    <n v="2195"/>
    <n v="0"/>
    <n v="19"/>
  </r>
  <r>
    <x v="6"/>
    <d v="2020-04-30T00:00:00"/>
    <x v="54"/>
    <n v="0"/>
    <s v="USD"/>
    <s v="JRNLWA00408733"/>
    <s v="P"/>
    <s v="DIV13: Supplemental Bonus Accr"/>
    <s v="LaurenTi"/>
    <s v="0/JE IC"/>
    <m/>
    <m/>
    <x v="18"/>
    <m/>
    <m/>
    <m/>
    <m/>
    <m/>
    <m/>
    <s v="JRNL00972925"/>
    <s v="JRNL00972925"/>
    <m/>
    <d v="2020-05-05T00:00:00"/>
    <d v="2020-05-05T00:00:00"/>
    <m/>
    <m/>
    <s v="wci_wa"/>
    <n v="0"/>
    <n v="0"/>
    <n v="0"/>
    <n v="0"/>
    <n v="0"/>
    <n v="1"/>
    <n v="70036"/>
    <n v="2195"/>
    <n v="0"/>
    <n v="19"/>
  </r>
  <r>
    <x v="3"/>
    <d v="2020-04-30T00:00:00"/>
    <x v="55"/>
    <n v="0"/>
    <s v="USD"/>
    <s v="JRNLWA00408753"/>
    <s v="P"/>
    <s v="DIV14: Supplemental Bonus Accr"/>
    <s v="JoshuaV"/>
    <s v="0/JE IC"/>
    <m/>
    <m/>
    <x v="19"/>
    <m/>
    <m/>
    <m/>
    <m/>
    <m/>
    <m/>
    <s v="JRNL00972943"/>
    <s v="JRNL00972943"/>
    <m/>
    <d v="2020-05-05T00:00:00"/>
    <d v="2020-05-06T00:00:00"/>
    <m/>
    <m/>
    <s v="wci_wa"/>
    <n v="0"/>
    <n v="0"/>
    <n v="0"/>
    <n v="0"/>
    <n v="0"/>
    <n v="1"/>
    <n v="52036"/>
    <n v="2195"/>
    <n v="0"/>
    <n v="19"/>
  </r>
  <r>
    <x v="5"/>
    <d v="2020-04-30T00:00:00"/>
    <x v="56"/>
    <n v="0"/>
    <s v="USD"/>
    <s v="JRNLWA00408753"/>
    <s v="P"/>
    <s v="DIV14: Supplemental Bonus Accr"/>
    <s v="JoshuaV"/>
    <s v="0/JE IC"/>
    <m/>
    <m/>
    <x v="19"/>
    <m/>
    <m/>
    <m/>
    <m/>
    <m/>
    <m/>
    <s v="JRNL00972943"/>
    <s v="JRNL00972943"/>
    <m/>
    <d v="2020-05-05T00:00:00"/>
    <d v="2020-05-06T00:00:00"/>
    <m/>
    <m/>
    <s v="wci_wa"/>
    <n v="0"/>
    <n v="0"/>
    <n v="0"/>
    <n v="0"/>
    <n v="0"/>
    <n v="1"/>
    <n v="56036"/>
    <n v="2195"/>
    <n v="0"/>
    <n v="19"/>
  </r>
  <r>
    <x v="6"/>
    <d v="2020-04-30T00:00:00"/>
    <x v="55"/>
    <n v="0"/>
    <s v="USD"/>
    <s v="JRNLWA00408753"/>
    <s v="P"/>
    <s v="DIV14: Supplemental Bonus Accr"/>
    <s v="JoshuaV"/>
    <s v="0/JE IC"/>
    <m/>
    <m/>
    <x v="19"/>
    <m/>
    <m/>
    <m/>
    <m/>
    <m/>
    <m/>
    <s v="JRNL00972943"/>
    <s v="JRNL00972943"/>
    <m/>
    <d v="2020-05-05T00:00:00"/>
    <d v="2020-05-06T00:00:00"/>
    <m/>
    <m/>
    <s v="wci_wa"/>
    <n v="0"/>
    <n v="0"/>
    <n v="0"/>
    <n v="0"/>
    <n v="0"/>
    <n v="1"/>
    <n v="70036"/>
    <n v="2195"/>
    <n v="0"/>
    <n v="19"/>
  </r>
  <r>
    <x v="15"/>
    <d v="2020-04-30T00:00:00"/>
    <x v="57"/>
    <n v="0"/>
    <s v="USD"/>
    <s v="JRNLWA00408951"/>
    <s v="P"/>
    <s v="PCARD Accrual"/>
    <s v="LaurenTi"/>
    <s v="0/JE IC"/>
    <m/>
    <m/>
    <x v="20"/>
    <m/>
    <m/>
    <m/>
    <m/>
    <m/>
    <m/>
    <s v="JRNL00973448"/>
    <s v="JRNL00973448"/>
    <m/>
    <d v="2020-05-06T00:00:00"/>
    <d v="2020-05-06T00:00:00"/>
    <m/>
    <m/>
    <s v="wci_wa"/>
    <n v="0"/>
    <n v="0"/>
    <n v="0"/>
    <n v="0"/>
    <n v="0"/>
    <n v="1"/>
    <n v="50086"/>
    <n v="2195"/>
    <n v="0"/>
    <n v="19"/>
  </r>
  <r>
    <x v="15"/>
    <d v="2020-04-30T00:00:00"/>
    <x v="58"/>
    <n v="0"/>
    <s v="USD"/>
    <s v="JRNLWA00408951"/>
    <s v="P"/>
    <s v="PCARD Accrual"/>
    <s v="LaurenTi"/>
    <s v="0/JE IC"/>
    <m/>
    <m/>
    <x v="21"/>
    <m/>
    <m/>
    <m/>
    <m/>
    <m/>
    <m/>
    <s v="JRNL00973448"/>
    <s v="JRNL00973448"/>
    <m/>
    <d v="2020-05-06T00:00:00"/>
    <d v="2020-05-06T00:00:00"/>
    <m/>
    <m/>
    <s v="wci_wa"/>
    <n v="0"/>
    <n v="0"/>
    <n v="0"/>
    <n v="0"/>
    <n v="0"/>
    <n v="1"/>
    <n v="50086"/>
    <n v="2195"/>
    <n v="0"/>
    <n v="19"/>
  </r>
  <r>
    <x v="14"/>
    <d v="2020-05-31T00:00:00"/>
    <x v="59"/>
    <n v="0"/>
    <s v="USD"/>
    <s v="JRNLWA00408243"/>
    <s v="P"/>
    <s v="2020-04 B2 Hourly In progress"/>
    <s v="HeatherWe"/>
    <s v="0/JE IC"/>
    <m/>
    <m/>
    <x v="8"/>
    <m/>
    <m/>
    <m/>
    <m/>
    <m/>
    <m/>
    <s v="JRNL00971800"/>
    <s v="JRNL00971818"/>
    <m/>
    <d v="2020-05-01T00:00:00"/>
    <d v="2020-05-04T00:00:00"/>
    <m/>
    <m/>
    <s v="wci_wa"/>
    <n v="0"/>
    <n v="0"/>
    <n v="0"/>
    <n v="0"/>
    <n v="5"/>
    <n v="1"/>
    <n v="50020"/>
    <n v="2195"/>
    <n v="0"/>
    <n v="19"/>
  </r>
  <r>
    <x v="14"/>
    <d v="2020-05-31T00:00:00"/>
    <x v="60"/>
    <n v="0"/>
    <s v="USD"/>
    <s v="JRNLWA00408243"/>
    <s v="P"/>
    <s v="2020-04 B2 Hourly In progress"/>
    <s v="HeatherWe"/>
    <s v="0/JE IC"/>
    <m/>
    <m/>
    <x v="8"/>
    <m/>
    <m/>
    <m/>
    <m/>
    <m/>
    <m/>
    <s v="JRNL00971800"/>
    <s v="JRNL00971818"/>
    <m/>
    <d v="2020-05-01T00:00:00"/>
    <d v="2020-05-04T00:00:00"/>
    <m/>
    <m/>
    <s v="wci_wa"/>
    <n v="0"/>
    <n v="0"/>
    <n v="0"/>
    <n v="0"/>
    <n v="5"/>
    <n v="1"/>
    <n v="50020"/>
    <n v="2195"/>
    <n v="0"/>
    <n v="19"/>
  </r>
  <r>
    <x v="1"/>
    <d v="2020-05-31T00:00:00"/>
    <x v="61"/>
    <n v="0"/>
    <s v="USD"/>
    <s v="JRNLWA00408418"/>
    <s v="P"/>
    <s v="DIV8: WIFI Reimbursement accru"/>
    <s v="HelenaK"/>
    <s v="0/JE IC"/>
    <m/>
    <m/>
    <x v="16"/>
    <m/>
    <m/>
    <m/>
    <m/>
    <m/>
    <m/>
    <s v="JRNL00972173"/>
    <s v="JRNL00972360"/>
    <m/>
    <d v="2020-05-05T00:00:00"/>
    <d v="2020-05-05T00:00:00"/>
    <m/>
    <m/>
    <s v="wci_wa"/>
    <n v="0"/>
    <n v="0"/>
    <n v="0"/>
    <n v="0"/>
    <n v="5"/>
    <n v="1"/>
    <n v="70165"/>
    <n v="2195"/>
    <n v="0"/>
    <n v="19"/>
  </r>
  <r>
    <x v="6"/>
    <d v="2020-05-31T00:00:00"/>
    <x v="53"/>
    <n v="0"/>
    <s v="USD"/>
    <s v="JRNLWA00408422"/>
    <s v="P"/>
    <s v="DIV11: Supplemental Bonus Accr"/>
    <s v="HelenaK"/>
    <s v="0/JE IC"/>
    <m/>
    <m/>
    <x v="17"/>
    <m/>
    <m/>
    <m/>
    <m/>
    <m/>
    <m/>
    <s v="JRNL00972210"/>
    <s v="JRNL00972365"/>
    <m/>
    <d v="2020-05-05T00:00:00"/>
    <d v="2020-05-05T00:00:00"/>
    <m/>
    <m/>
    <s v="wci_wa"/>
    <n v="0"/>
    <n v="0"/>
    <n v="0"/>
    <n v="0"/>
    <n v="5"/>
    <n v="1"/>
    <n v="70036"/>
    <n v="2195"/>
    <n v="0"/>
    <n v="19"/>
  </r>
  <r>
    <x v="2"/>
    <d v="2020-05-31T00:00:00"/>
    <x v="62"/>
    <n v="0"/>
    <s v="USD"/>
    <s v="JRNLWA00408761"/>
    <s v="P"/>
    <s v="DIV13: Supplemental Bonus Accr"/>
    <s v="JoshuaV"/>
    <s v="0/JE IC"/>
    <m/>
    <m/>
    <x v="18"/>
    <m/>
    <m/>
    <m/>
    <m/>
    <m/>
    <m/>
    <s v="JRNL00972925"/>
    <s v="JRNL00972935"/>
    <m/>
    <d v="2020-05-05T00:00:00"/>
    <d v="2020-05-06T00:00:00"/>
    <m/>
    <m/>
    <s v="wci_wa"/>
    <n v="0"/>
    <n v="0"/>
    <n v="0"/>
    <n v="0"/>
    <n v="5"/>
    <n v="1"/>
    <n v="50036"/>
    <n v="2195"/>
    <n v="0"/>
    <n v="19"/>
  </r>
  <r>
    <x v="3"/>
    <d v="2020-05-31T00:00:00"/>
    <x v="63"/>
    <n v="0"/>
    <s v="USD"/>
    <s v="JRNLWA00408761"/>
    <s v="P"/>
    <s v="DIV13: Supplemental Bonus Accr"/>
    <s v="JoshuaV"/>
    <s v="0/JE IC"/>
    <m/>
    <m/>
    <x v="18"/>
    <m/>
    <m/>
    <m/>
    <m/>
    <m/>
    <m/>
    <s v="JRNL00972925"/>
    <s v="JRNL00972935"/>
    <m/>
    <d v="2020-05-05T00:00:00"/>
    <d v="2020-05-06T00:00:00"/>
    <m/>
    <m/>
    <s v="wci_wa"/>
    <n v="0"/>
    <n v="0"/>
    <n v="0"/>
    <n v="0"/>
    <n v="5"/>
    <n v="1"/>
    <n v="52036"/>
    <n v="2195"/>
    <n v="0"/>
    <n v="19"/>
  </r>
  <r>
    <x v="6"/>
    <d v="2020-05-31T00:00:00"/>
    <x v="50"/>
    <n v="0"/>
    <s v="USD"/>
    <s v="JRNLWA00408761"/>
    <s v="P"/>
    <s v="DIV13: Supplemental Bonus Accr"/>
    <s v="JoshuaV"/>
    <s v="0/JE IC"/>
    <m/>
    <m/>
    <x v="18"/>
    <m/>
    <m/>
    <m/>
    <m/>
    <m/>
    <m/>
    <s v="JRNL00972925"/>
    <s v="JRNL00972935"/>
    <m/>
    <d v="2020-05-05T00:00:00"/>
    <d v="2020-05-06T00:00:00"/>
    <m/>
    <m/>
    <s v="wci_wa"/>
    <n v="0"/>
    <n v="0"/>
    <n v="0"/>
    <n v="0"/>
    <n v="5"/>
    <n v="1"/>
    <n v="70036"/>
    <n v="2195"/>
    <n v="0"/>
    <n v="19"/>
  </r>
  <r>
    <x v="6"/>
    <d v="2020-05-31T00:00:00"/>
    <x v="64"/>
    <n v="0"/>
    <s v="USD"/>
    <s v="JRNLWA00408761"/>
    <s v="P"/>
    <s v="DIV13: Supplemental Bonus Accr"/>
    <s v="JoshuaV"/>
    <s v="0/JE IC"/>
    <m/>
    <m/>
    <x v="18"/>
    <m/>
    <m/>
    <m/>
    <m/>
    <m/>
    <m/>
    <s v="JRNL00972925"/>
    <s v="JRNL00972935"/>
    <m/>
    <d v="2020-05-05T00:00:00"/>
    <d v="2020-05-06T00:00:00"/>
    <m/>
    <m/>
    <s v="wci_wa"/>
    <n v="0"/>
    <n v="0"/>
    <n v="0"/>
    <n v="0"/>
    <n v="5"/>
    <n v="1"/>
    <n v="70036"/>
    <n v="2195"/>
    <n v="0"/>
    <n v="19"/>
  </r>
  <r>
    <x v="3"/>
    <d v="2020-05-31T00:00:00"/>
    <x v="65"/>
    <n v="0"/>
    <s v="USD"/>
    <s v="JRNLWA00408766"/>
    <s v="P"/>
    <s v="DIV14: Supplemental Bonus Accr"/>
    <s v="HelenaK"/>
    <s v="0/JE IC"/>
    <m/>
    <m/>
    <x v="19"/>
    <m/>
    <m/>
    <m/>
    <m/>
    <m/>
    <m/>
    <s v="JRNL00972943"/>
    <s v="JRNL00973021"/>
    <m/>
    <d v="2020-05-06T00:00:00"/>
    <d v="2020-05-06T00:00:00"/>
    <m/>
    <m/>
    <s v="wci_wa"/>
    <n v="0"/>
    <n v="0"/>
    <n v="0"/>
    <n v="0"/>
    <n v="5"/>
    <n v="1"/>
    <n v="52036"/>
    <n v="2195"/>
    <n v="0"/>
    <n v="19"/>
  </r>
  <r>
    <x v="5"/>
    <d v="2020-05-31T00:00:00"/>
    <x v="66"/>
    <n v="0"/>
    <s v="USD"/>
    <s v="JRNLWA00408766"/>
    <s v="P"/>
    <s v="DIV14: Supplemental Bonus Accr"/>
    <s v="HelenaK"/>
    <s v="0/JE IC"/>
    <m/>
    <m/>
    <x v="19"/>
    <m/>
    <m/>
    <m/>
    <m/>
    <m/>
    <m/>
    <s v="JRNL00972943"/>
    <s v="JRNL00973021"/>
    <m/>
    <d v="2020-05-06T00:00:00"/>
    <d v="2020-05-06T00:00:00"/>
    <m/>
    <m/>
    <s v="wci_wa"/>
    <n v="0"/>
    <n v="0"/>
    <n v="0"/>
    <n v="0"/>
    <n v="5"/>
    <n v="1"/>
    <n v="56036"/>
    <n v="2195"/>
    <n v="0"/>
    <n v="19"/>
  </r>
  <r>
    <x v="6"/>
    <d v="2020-05-31T00:00:00"/>
    <x v="65"/>
    <n v="0"/>
    <s v="USD"/>
    <s v="JRNLWA00408766"/>
    <s v="P"/>
    <s v="DIV14: Supplemental Bonus Accr"/>
    <s v="HelenaK"/>
    <s v="0/JE IC"/>
    <m/>
    <m/>
    <x v="19"/>
    <m/>
    <m/>
    <m/>
    <m/>
    <m/>
    <m/>
    <s v="JRNL00972943"/>
    <s v="JRNL00973021"/>
    <m/>
    <d v="2020-05-06T00:00:00"/>
    <d v="2020-05-06T00:00:00"/>
    <m/>
    <m/>
    <s v="wci_wa"/>
    <n v="0"/>
    <n v="0"/>
    <n v="0"/>
    <n v="0"/>
    <n v="5"/>
    <n v="1"/>
    <n v="70036"/>
    <n v="2195"/>
    <n v="0"/>
    <n v="19"/>
  </r>
  <r>
    <x v="15"/>
    <d v="2020-05-31T00:00:00"/>
    <x v="67"/>
    <n v="0"/>
    <s v="USD"/>
    <s v="JRNLWA00408977"/>
    <s v="P"/>
    <s v="PCARD Accrual"/>
    <s v="LaurenTi"/>
    <s v="0/JE IC"/>
    <m/>
    <m/>
    <x v="20"/>
    <m/>
    <m/>
    <m/>
    <m/>
    <m/>
    <m/>
    <s v="JRNL00973448"/>
    <s v="JRNL00973525"/>
    <m/>
    <d v="2020-05-06T00:00:00"/>
    <d v="2020-05-06T00:00:00"/>
    <m/>
    <m/>
    <s v="wci_wa"/>
    <n v="0"/>
    <n v="0"/>
    <n v="0"/>
    <n v="0"/>
    <n v="5"/>
    <n v="1"/>
    <n v="50086"/>
    <n v="2195"/>
    <n v="0"/>
    <n v="19"/>
  </r>
  <r>
    <x v="15"/>
    <d v="2020-05-31T00:00:00"/>
    <x v="68"/>
    <n v="0"/>
    <s v="USD"/>
    <s v="JRNLWA00408977"/>
    <s v="P"/>
    <s v="PCARD Accrual"/>
    <s v="LaurenTi"/>
    <s v="0/JE IC"/>
    <m/>
    <m/>
    <x v="21"/>
    <m/>
    <m/>
    <m/>
    <m/>
    <m/>
    <m/>
    <s v="JRNL00973448"/>
    <s v="JRNL00973525"/>
    <m/>
    <d v="2020-05-06T00:00:00"/>
    <d v="2020-05-06T00:00:00"/>
    <m/>
    <m/>
    <s v="wci_wa"/>
    <n v="0"/>
    <n v="0"/>
    <n v="0"/>
    <n v="0"/>
    <n v="5"/>
    <n v="1"/>
    <n v="50086"/>
    <n v="2195"/>
    <n v="0"/>
    <n v="19"/>
  </r>
  <r>
    <x v="14"/>
    <d v="2020-05-31T00:00:00"/>
    <x v="35"/>
    <n v="0"/>
    <s v="USD"/>
    <s v="JRNLWA00409339"/>
    <s v="P"/>
    <s v="B2  5/1/20-5/13/20"/>
    <s v="LaurenTi"/>
    <s v="0/JE IC"/>
    <m/>
    <m/>
    <x v="8"/>
    <m/>
    <m/>
    <m/>
    <m/>
    <m/>
    <m/>
    <s v="JRNL00974211"/>
    <s v="JRNL00974211"/>
    <m/>
    <d v="2020-05-13T00:00:00"/>
    <d v="2020-05-13T00:00:00"/>
    <m/>
    <m/>
    <s v="wci_wa"/>
    <n v="0"/>
    <n v="0"/>
    <n v="0"/>
    <n v="0"/>
    <n v="0"/>
    <n v="1"/>
    <n v="50020"/>
    <n v="2195"/>
    <n v="0"/>
    <n v="19"/>
  </r>
  <r>
    <x v="14"/>
    <d v="2020-05-31T00:00:00"/>
    <x v="69"/>
    <n v="0"/>
    <s v="USD"/>
    <s v="JRNLWA00409339"/>
    <s v="P"/>
    <s v="B2  5/1/20-5/13/20"/>
    <s v="LaurenTi"/>
    <s v="0/JE IC"/>
    <m/>
    <m/>
    <x v="8"/>
    <m/>
    <m/>
    <m/>
    <m/>
    <m/>
    <m/>
    <s v="JRNL00974211"/>
    <s v="JRNL00974211"/>
    <m/>
    <d v="2020-05-13T00:00:00"/>
    <d v="2020-05-13T00:00:00"/>
    <m/>
    <m/>
    <s v="wci_wa"/>
    <n v="0"/>
    <n v="0"/>
    <n v="0"/>
    <n v="0"/>
    <n v="0"/>
    <n v="1"/>
    <n v="50020"/>
    <n v="2195"/>
    <n v="0"/>
    <n v="19"/>
  </r>
  <r>
    <x v="1"/>
    <d v="2020-05-31T00:00:00"/>
    <x v="70"/>
    <n v="0"/>
    <s v="USD"/>
    <s v="JRNLWA00409460"/>
    <s v="P"/>
    <s v="Rclss Exp Reimb May"/>
    <s v="HeatherWe"/>
    <s v="0/JE IC"/>
    <m/>
    <m/>
    <x v="22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95"/>
    <n v="0"/>
    <n v="19"/>
  </r>
  <r>
    <x v="15"/>
    <d v="2020-05-31T00:00:00"/>
    <x v="57"/>
    <n v="0"/>
    <s v="USD"/>
    <s v="JRNLWA00409638"/>
    <s v="P"/>
    <s v="Pcard Activity - May"/>
    <s v="HeatherWe"/>
    <s v="0/JE IC"/>
    <m/>
    <m/>
    <x v="20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95"/>
    <n v="0"/>
    <n v="19"/>
  </r>
  <r>
    <x v="15"/>
    <d v="2020-05-31T00:00:00"/>
    <x v="58"/>
    <n v="0"/>
    <s v="USD"/>
    <s v="JRNLWA00409638"/>
    <s v="P"/>
    <s v="Pcard Activity - May"/>
    <s v="HeatherWe"/>
    <s v="0/JE IC"/>
    <m/>
    <m/>
    <x v="21"/>
    <m/>
    <m/>
    <m/>
    <m/>
    <m/>
    <m/>
    <s v="JRNL00975058"/>
    <s v="JRNL00975058"/>
    <m/>
    <d v="2020-06-02T00:00:00"/>
    <d v="2020-06-02T00:00:00"/>
    <m/>
    <m/>
    <s v="wci_wa"/>
    <n v="0"/>
    <n v="0"/>
    <n v="0"/>
    <n v="0"/>
    <n v="0"/>
    <n v="1"/>
    <n v="50086"/>
    <n v="2195"/>
    <n v="0"/>
    <n v="19"/>
  </r>
  <r>
    <x v="7"/>
    <d v="2020-05-31T00:00:00"/>
    <x v="71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95"/>
    <n v="100"/>
    <n v="19"/>
  </r>
  <r>
    <x v="8"/>
    <d v="2020-05-31T00:00:00"/>
    <x v="72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95"/>
    <n v="200"/>
    <n v="19"/>
  </r>
  <r>
    <x v="9"/>
    <d v="2020-05-31T00:00:00"/>
    <x v="73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95"/>
    <n v="300"/>
    <n v="19"/>
  </r>
  <r>
    <x v="18"/>
    <d v="2020-05-31T00:00:00"/>
    <x v="74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95"/>
    <n v="400"/>
    <n v="19"/>
  </r>
  <r>
    <x v="3"/>
    <d v="2020-05-31T00:00:00"/>
    <x v="75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2036"/>
    <n v="2195"/>
    <n v="0"/>
    <n v="19"/>
  </r>
  <r>
    <x v="10"/>
    <d v="2020-05-31T00:00:00"/>
    <x v="76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2036"/>
    <n v="2195"/>
    <n v="200"/>
    <n v="19"/>
  </r>
  <r>
    <x v="11"/>
    <d v="2020-05-31T00:00:00"/>
    <x v="77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5036"/>
    <n v="2195"/>
    <n v="200"/>
    <n v="19"/>
  </r>
  <r>
    <x v="5"/>
    <d v="2020-05-31T00:00:00"/>
    <x v="21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95"/>
    <n v="0"/>
    <n v="19"/>
  </r>
  <r>
    <x v="12"/>
    <d v="2020-05-31T00:00:00"/>
    <x v="22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95"/>
    <n v="200"/>
    <n v="19"/>
  </r>
  <r>
    <x v="6"/>
    <d v="2020-05-31T00:00:00"/>
    <x v="78"/>
    <n v="0"/>
    <s v="USD"/>
    <s v="JRNLWA00409734"/>
    <s v="P"/>
    <s v="Reclass CV19 Bonus"/>
    <s v="HeatherWe"/>
    <s v="0/JE IC"/>
    <m/>
    <m/>
    <x v="23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70036"/>
    <n v="2195"/>
    <n v="0"/>
    <n v="19"/>
  </r>
  <r>
    <x v="7"/>
    <d v="2020-05-31T00:00:00"/>
    <x v="79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100"/>
    <n v="19"/>
  </r>
  <r>
    <x v="7"/>
    <d v="2020-05-31T00:00:00"/>
    <x v="80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100"/>
    <n v="19"/>
  </r>
  <r>
    <x v="8"/>
    <d v="2020-05-31T00:00:00"/>
    <x v="81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200"/>
    <n v="19"/>
  </r>
  <r>
    <x v="8"/>
    <d v="2020-05-31T00:00:00"/>
    <x v="82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200"/>
    <n v="19"/>
  </r>
  <r>
    <x v="9"/>
    <d v="2020-05-31T00:00:00"/>
    <x v="83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300"/>
    <n v="19"/>
  </r>
  <r>
    <x v="9"/>
    <d v="2020-05-31T00:00:00"/>
    <x v="84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300"/>
    <n v="19"/>
  </r>
  <r>
    <x v="18"/>
    <d v="2020-05-31T00:00:00"/>
    <x v="85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400"/>
    <n v="19"/>
  </r>
  <r>
    <x v="18"/>
    <d v="2020-05-31T00:00:00"/>
    <x v="8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95"/>
    <n v="400"/>
    <n v="19"/>
  </r>
  <r>
    <x v="13"/>
    <d v="2020-05-31T00:00:00"/>
    <x v="87"/>
    <n v="0"/>
    <s v="USD"/>
    <s v="JRNLWA00410049"/>
    <s v="P"/>
    <s v="B2  5/14/20-5/31/20"/>
    <s v="HeatherWe"/>
    <s v="0/JE IC"/>
    <m/>
    <m/>
    <x v="26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20"/>
    <n v="2195"/>
    <n v="0"/>
    <n v="19"/>
  </r>
  <r>
    <x v="3"/>
    <d v="2020-05-31T00:00:00"/>
    <x v="88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95"/>
    <n v="0"/>
    <n v="19"/>
  </r>
  <r>
    <x v="3"/>
    <d v="2020-05-31T00:00:00"/>
    <x v="8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95"/>
    <n v="0"/>
    <n v="19"/>
  </r>
  <r>
    <x v="10"/>
    <d v="2020-05-31T00:00:00"/>
    <x v="9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95"/>
    <n v="200"/>
    <n v="19"/>
  </r>
  <r>
    <x v="10"/>
    <d v="2020-05-31T00:00:00"/>
    <x v="91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95"/>
    <n v="200"/>
    <n v="19"/>
  </r>
  <r>
    <x v="11"/>
    <d v="2020-05-31T00:00:00"/>
    <x v="92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95"/>
    <n v="200"/>
    <n v="19"/>
  </r>
  <r>
    <x v="11"/>
    <d v="2020-05-31T00:00:00"/>
    <x v="93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95"/>
    <n v="200"/>
    <n v="19"/>
  </r>
  <r>
    <x v="5"/>
    <d v="2020-05-31T00:00:00"/>
    <x v="21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95"/>
    <n v="0"/>
    <n v="19"/>
  </r>
  <r>
    <x v="5"/>
    <d v="2020-05-31T00:00:00"/>
    <x v="94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95"/>
    <n v="0"/>
    <n v="19"/>
  </r>
  <r>
    <x v="12"/>
    <d v="2020-05-31T00:00:00"/>
    <x v="22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95"/>
    <n v="200"/>
    <n v="19"/>
  </r>
  <r>
    <x v="12"/>
    <d v="2020-05-31T00:00:00"/>
    <x v="21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95"/>
    <n v="200"/>
    <n v="19"/>
  </r>
  <r>
    <x v="6"/>
    <d v="2020-05-31T00:00:00"/>
    <x v="95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95"/>
    <n v="0"/>
    <n v="19"/>
  </r>
  <r>
    <x v="6"/>
    <d v="2020-05-31T00:00:00"/>
    <x v="9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95"/>
    <n v="0"/>
    <n v="19"/>
  </r>
  <r>
    <x v="1"/>
    <d v="2020-05-31T00:00:00"/>
    <x v="70"/>
    <n v="0"/>
    <s v="USD"/>
    <s v="JRNLWA00410049"/>
    <s v="P"/>
    <s v="B2  5/14/20-5/31/20"/>
    <s v="HeatherWe"/>
    <s v="0/JE IC"/>
    <m/>
    <m/>
    <x v="27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1"/>
    <d v="2020-05-31T00:00:00"/>
    <x v="70"/>
    <n v="0"/>
    <s v="USD"/>
    <s v="JRNLWA00410049"/>
    <s v="P"/>
    <s v="B2  5/14/20-5/31/20"/>
    <s v="HeatherWe"/>
    <s v="0/JE IC"/>
    <m/>
    <m/>
    <x v="28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1"/>
    <d v="2020-05-31T00:00:00"/>
    <x v="97"/>
    <n v="0"/>
    <s v="USD"/>
    <s v="JRNLWA00410130"/>
    <s v="P"/>
    <s v="DIV8: WIFI Reimbursement accru"/>
    <s v="MikeWe"/>
    <s v="1/JE STD"/>
    <m/>
    <m/>
    <x v="16"/>
    <m/>
    <m/>
    <m/>
    <m/>
    <m/>
    <m/>
    <s v="JRNLWA00410130"/>
    <m/>
    <m/>
    <d v="2020-06-03T00:00:00"/>
    <d v="2020-06-03T00:00:00"/>
    <m/>
    <m/>
    <s v="wci_wa"/>
    <n v="1"/>
    <n v="0"/>
    <n v="0"/>
    <n v="0"/>
    <n v="0"/>
    <n v="1"/>
    <n v="70165"/>
    <n v="2195"/>
    <n v="0"/>
    <n v="19"/>
  </r>
  <r>
    <x v="14"/>
    <d v="2020-05-31T00:00:00"/>
    <x v="59"/>
    <n v="0"/>
    <s v="USD"/>
    <s v="JRNLWA00410164"/>
    <s v="P"/>
    <s v="REVERSE B2  5/1/20-5/13/20"/>
    <s v="JacobMas"/>
    <s v="0/JE IC"/>
    <m/>
    <m/>
    <x v="8"/>
    <m/>
    <m/>
    <m/>
    <m/>
    <m/>
    <m/>
    <s v="JRNL00975967"/>
    <s v="JRNL00975967"/>
    <m/>
    <d v="2020-06-03T00:00:00"/>
    <d v="2020-06-03T00:00:00"/>
    <m/>
    <m/>
    <s v="wci_wa"/>
    <n v="0"/>
    <n v="0"/>
    <n v="0"/>
    <n v="0"/>
    <n v="0"/>
    <n v="1"/>
    <n v="50020"/>
    <n v="2195"/>
    <n v="0"/>
    <n v="19"/>
  </r>
  <r>
    <x v="14"/>
    <d v="2020-05-31T00:00:00"/>
    <x v="98"/>
    <n v="0"/>
    <s v="USD"/>
    <s v="JRNLWA00410164"/>
    <s v="P"/>
    <s v="REVERSE B2  5/1/20-5/13/20"/>
    <s v="JacobMas"/>
    <s v="0/JE IC"/>
    <m/>
    <m/>
    <x v="8"/>
    <m/>
    <m/>
    <m/>
    <m/>
    <m/>
    <m/>
    <s v="JRNL00975967"/>
    <s v="JRNL00975967"/>
    <m/>
    <d v="2020-06-03T00:00:00"/>
    <d v="2020-06-03T00:00:00"/>
    <m/>
    <m/>
    <s v="wci_wa"/>
    <n v="0"/>
    <n v="0"/>
    <n v="0"/>
    <n v="0"/>
    <n v="0"/>
    <n v="1"/>
    <n v="50020"/>
    <n v="2195"/>
    <n v="0"/>
    <n v="19"/>
  </r>
  <r>
    <x v="1"/>
    <d v="2020-05-31T00:00:00"/>
    <x v="99"/>
    <n v="0"/>
    <s v="USD"/>
    <s v="JRNLWA00410166"/>
    <s v="P"/>
    <s v="REVERSE Rclss Exp Reimb May"/>
    <s v="JacobMas"/>
    <s v="0/JE IC"/>
    <m/>
    <m/>
    <x v="22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14"/>
    <d v="2020-05-31T00:00:00"/>
    <x v="35"/>
    <n v="0"/>
    <s v="USD"/>
    <s v="JRNLWA00410176"/>
    <s v="P"/>
    <s v="Correct B2  5/1/20-5/12/20"/>
    <s v="JacobMas"/>
    <s v="0/JE IC"/>
    <m/>
    <m/>
    <x v="8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20"/>
    <n v="2195"/>
    <n v="0"/>
    <n v="19"/>
  </r>
  <r>
    <x v="14"/>
    <d v="2020-05-31T00:00:00"/>
    <x v="69"/>
    <n v="0"/>
    <s v="USD"/>
    <s v="JRNLWA00410176"/>
    <s v="P"/>
    <s v="Correct B2  5/1/20-5/12/20"/>
    <s v="JacobMas"/>
    <s v="0/JE IC"/>
    <m/>
    <m/>
    <x v="8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20"/>
    <n v="2195"/>
    <n v="0"/>
    <n v="19"/>
  </r>
  <r>
    <x v="7"/>
    <d v="2020-05-31T00:00:00"/>
    <x v="71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95"/>
    <n v="100"/>
    <n v="19"/>
  </r>
  <r>
    <x v="8"/>
    <d v="2020-05-31T00:00:00"/>
    <x v="72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95"/>
    <n v="200"/>
    <n v="19"/>
  </r>
  <r>
    <x v="9"/>
    <d v="2020-05-31T00:00:00"/>
    <x v="73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95"/>
    <n v="300"/>
    <n v="19"/>
  </r>
  <r>
    <x v="18"/>
    <d v="2020-05-31T00:00:00"/>
    <x v="74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95"/>
    <n v="400"/>
    <n v="19"/>
  </r>
  <r>
    <x v="3"/>
    <d v="2020-05-31T00:00:00"/>
    <x v="75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2036"/>
    <n v="2195"/>
    <n v="0"/>
    <n v="19"/>
  </r>
  <r>
    <x v="10"/>
    <d v="2020-05-31T00:00:00"/>
    <x v="76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2036"/>
    <n v="2195"/>
    <n v="200"/>
    <n v="19"/>
  </r>
  <r>
    <x v="11"/>
    <d v="2020-05-31T00:00:00"/>
    <x v="77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5036"/>
    <n v="2195"/>
    <n v="200"/>
    <n v="19"/>
  </r>
  <r>
    <x v="5"/>
    <d v="2020-05-31T00:00:00"/>
    <x v="21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95"/>
    <n v="0"/>
    <n v="19"/>
  </r>
  <r>
    <x v="12"/>
    <d v="2020-05-31T00:00:00"/>
    <x v="22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95"/>
    <n v="200"/>
    <n v="19"/>
  </r>
  <r>
    <x v="6"/>
    <d v="2020-05-31T00:00:00"/>
    <x v="78"/>
    <n v="0"/>
    <s v="USD"/>
    <s v="JRNLWA00410176"/>
    <s v="P"/>
    <s v="Correct B2  5/1/20-5/12/20"/>
    <s v="JacobMas"/>
    <s v="0/JE IC"/>
    <m/>
    <m/>
    <x v="23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036"/>
    <n v="2195"/>
    <n v="0"/>
    <n v="19"/>
  </r>
  <r>
    <x v="1"/>
    <d v="2020-05-31T00:00:00"/>
    <x v="7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7"/>
    <d v="2020-05-31T00:00:00"/>
    <x v="10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100"/>
    <n v="19"/>
  </r>
  <r>
    <x v="7"/>
    <d v="2020-05-31T00:00:00"/>
    <x v="101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100"/>
    <n v="19"/>
  </r>
  <r>
    <x v="8"/>
    <d v="2020-05-31T00:00:00"/>
    <x v="102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200"/>
    <n v="19"/>
  </r>
  <r>
    <x v="8"/>
    <d v="2020-05-31T00:00:00"/>
    <x v="103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200"/>
    <n v="19"/>
  </r>
  <r>
    <x v="9"/>
    <d v="2020-05-31T00:00:00"/>
    <x v="104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300"/>
    <n v="19"/>
  </r>
  <r>
    <x v="9"/>
    <d v="2020-05-31T00:00:00"/>
    <x v="10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300"/>
    <n v="19"/>
  </r>
  <r>
    <x v="18"/>
    <d v="2020-05-31T00:00:00"/>
    <x v="10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400"/>
    <n v="19"/>
  </r>
  <r>
    <x v="18"/>
    <d v="2020-05-31T00:00:00"/>
    <x v="107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95"/>
    <n v="400"/>
    <n v="19"/>
  </r>
  <r>
    <x v="13"/>
    <d v="2020-05-31T00:00:00"/>
    <x v="108"/>
    <n v="0"/>
    <s v="USD"/>
    <s v="JRNLWA00410183"/>
    <s v="P"/>
    <s v="REVERSE B2  5/14/20-5/31/20"/>
    <s v="JacobMas"/>
    <s v="0/JE IC"/>
    <m/>
    <m/>
    <x v="26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20"/>
    <n v="2195"/>
    <n v="0"/>
    <n v="19"/>
  </r>
  <r>
    <x v="3"/>
    <d v="2020-05-31T00:00:00"/>
    <x v="109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95"/>
    <n v="0"/>
    <n v="19"/>
  </r>
  <r>
    <x v="3"/>
    <d v="2020-05-31T00:00:00"/>
    <x v="110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95"/>
    <n v="0"/>
    <n v="19"/>
  </r>
  <r>
    <x v="10"/>
    <d v="2020-05-31T00:00:00"/>
    <x v="111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95"/>
    <n v="200"/>
    <n v="19"/>
  </r>
  <r>
    <x v="10"/>
    <d v="2020-05-31T00:00:00"/>
    <x v="112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95"/>
    <n v="200"/>
    <n v="19"/>
  </r>
  <r>
    <x v="11"/>
    <d v="2020-05-31T00:00:00"/>
    <x v="113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95"/>
    <n v="200"/>
    <n v="19"/>
  </r>
  <r>
    <x v="11"/>
    <d v="2020-05-31T00:00:00"/>
    <x v="114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95"/>
    <n v="200"/>
    <n v="19"/>
  </r>
  <r>
    <x v="5"/>
    <d v="2020-05-31T00:00:00"/>
    <x v="115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95"/>
    <n v="0"/>
    <n v="19"/>
  </r>
  <r>
    <x v="5"/>
    <d v="2020-05-31T00:00:00"/>
    <x v="116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95"/>
    <n v="0"/>
    <n v="19"/>
  </r>
  <r>
    <x v="12"/>
    <d v="2020-05-31T00:00:00"/>
    <x v="117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95"/>
    <n v="200"/>
    <n v="19"/>
  </r>
  <r>
    <x v="12"/>
    <d v="2020-05-31T00:00:00"/>
    <x v="11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95"/>
    <n v="200"/>
    <n v="19"/>
  </r>
  <r>
    <x v="6"/>
    <d v="2020-05-31T00:00:00"/>
    <x v="118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95"/>
    <n v="0"/>
    <n v="19"/>
  </r>
  <r>
    <x v="6"/>
    <d v="2020-05-31T00:00:00"/>
    <x v="11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95"/>
    <n v="0"/>
    <n v="19"/>
  </r>
  <r>
    <x v="1"/>
    <d v="2020-05-31T00:00:00"/>
    <x v="99"/>
    <n v="0"/>
    <s v="USD"/>
    <s v="JRNLWA00410183"/>
    <s v="P"/>
    <s v="REVERSE B2  5/14/20-5/31/20"/>
    <s v="JacobMas"/>
    <s v="0/JE IC"/>
    <m/>
    <m/>
    <x v="27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1"/>
    <d v="2020-05-31T00:00:00"/>
    <x v="99"/>
    <n v="0"/>
    <s v="USD"/>
    <s v="JRNLWA00410183"/>
    <s v="P"/>
    <s v="REVERSE B2  5/14/20-5/31/20"/>
    <s v="JacobMas"/>
    <s v="0/JE IC"/>
    <m/>
    <m/>
    <x v="28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95"/>
    <n v="0"/>
    <n v="19"/>
  </r>
  <r>
    <x v="7"/>
    <d v="2020-05-31T00:00:00"/>
    <x v="79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100"/>
    <n v="19"/>
  </r>
  <r>
    <x v="7"/>
    <d v="2020-05-31T00:00:00"/>
    <x v="80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100"/>
    <n v="19"/>
  </r>
  <r>
    <x v="8"/>
    <d v="2020-05-31T00:00:00"/>
    <x v="81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200"/>
    <n v="19"/>
  </r>
  <r>
    <x v="8"/>
    <d v="2020-05-31T00:00:00"/>
    <x v="82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200"/>
    <n v="19"/>
  </r>
  <r>
    <x v="9"/>
    <d v="2020-05-31T00:00:00"/>
    <x v="83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300"/>
    <n v="19"/>
  </r>
  <r>
    <x v="9"/>
    <d v="2020-05-31T00:00:00"/>
    <x v="84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300"/>
    <n v="19"/>
  </r>
  <r>
    <x v="18"/>
    <d v="2020-05-31T00:00:00"/>
    <x v="85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400"/>
    <n v="19"/>
  </r>
  <r>
    <x v="18"/>
    <d v="2020-05-31T00:00:00"/>
    <x v="8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95"/>
    <n v="400"/>
    <n v="19"/>
  </r>
  <r>
    <x v="13"/>
    <d v="2020-05-31T00:00:00"/>
    <x v="87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20"/>
    <n v="2195"/>
    <n v="0"/>
    <n v="19"/>
  </r>
  <r>
    <x v="3"/>
    <d v="2020-05-31T00:00:00"/>
    <x v="88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95"/>
    <n v="0"/>
    <n v="19"/>
  </r>
  <r>
    <x v="3"/>
    <d v="2020-05-31T00:00:00"/>
    <x v="8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95"/>
    <n v="0"/>
    <n v="19"/>
  </r>
  <r>
    <x v="10"/>
    <d v="2020-05-31T00:00:00"/>
    <x v="9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95"/>
    <n v="200"/>
    <n v="19"/>
  </r>
  <r>
    <x v="10"/>
    <d v="2020-05-31T00:00:00"/>
    <x v="91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95"/>
    <n v="200"/>
    <n v="19"/>
  </r>
  <r>
    <x v="11"/>
    <d v="2020-05-31T00:00:00"/>
    <x v="92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95"/>
    <n v="200"/>
    <n v="19"/>
  </r>
  <r>
    <x v="11"/>
    <d v="2020-05-31T00:00:00"/>
    <x v="93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95"/>
    <n v="200"/>
    <n v="19"/>
  </r>
  <r>
    <x v="5"/>
    <d v="2020-05-31T00:00:00"/>
    <x v="21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95"/>
    <n v="0"/>
    <n v="19"/>
  </r>
  <r>
    <x v="5"/>
    <d v="2020-05-31T00:00:00"/>
    <x v="94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95"/>
    <n v="0"/>
    <n v="19"/>
  </r>
  <r>
    <x v="12"/>
    <d v="2020-05-31T00:00:00"/>
    <x v="22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95"/>
    <n v="200"/>
    <n v="19"/>
  </r>
  <r>
    <x v="12"/>
    <d v="2020-05-31T00:00:00"/>
    <x v="21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95"/>
    <n v="200"/>
    <n v="19"/>
  </r>
  <r>
    <x v="6"/>
    <d v="2020-05-31T00:00:00"/>
    <x v="95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95"/>
    <n v="0"/>
    <n v="19"/>
  </r>
  <r>
    <x v="6"/>
    <d v="2020-05-31T00:00:00"/>
    <x v="9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95"/>
    <n v="0"/>
    <n v="19"/>
  </r>
  <r>
    <x v="1"/>
    <d v="2020-05-31T00:00:00"/>
    <x v="70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95"/>
    <n v="0"/>
    <n v="19"/>
  </r>
  <r>
    <x v="1"/>
    <d v="2020-05-31T00:00:00"/>
    <x v="70"/>
    <n v="0"/>
    <s v="USD"/>
    <s v="JRNLWA00410187"/>
    <s v="P"/>
    <s v="Correct B2  5/13/20-6/2/20"/>
    <s v="JacobMas"/>
    <s v="0/JE IC"/>
    <m/>
    <m/>
    <x v="28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95"/>
    <n v="0"/>
    <n v="19"/>
  </r>
  <r>
    <x v="2"/>
    <d v="2020-05-31T00:00:00"/>
    <x v="120"/>
    <n v="0"/>
    <s v="USD"/>
    <s v="JRNLWA00410455"/>
    <s v="P"/>
    <s v="DIV9: Supplemental Bonus Accru"/>
    <s v="LaurenTi"/>
    <s v="0/JE IC"/>
    <m/>
    <m/>
    <x v="29"/>
    <m/>
    <m/>
    <m/>
    <m/>
    <m/>
    <m/>
    <s v="JRNL00976574"/>
    <s v="JRNL00976574"/>
    <m/>
    <d v="2020-06-04T00:00:00"/>
    <d v="2020-06-04T00:00:00"/>
    <m/>
    <m/>
    <s v="wci_wa"/>
    <n v="0"/>
    <n v="0"/>
    <n v="0"/>
    <n v="0"/>
    <n v="0"/>
    <n v="1"/>
    <n v="50036"/>
    <n v="2195"/>
    <n v="0"/>
    <n v="19"/>
  </r>
  <r>
    <x v="3"/>
    <d v="2020-05-31T00:00:00"/>
    <x v="121"/>
    <n v="0"/>
    <s v="USD"/>
    <s v="JRNLWA00410455"/>
    <s v="P"/>
    <s v="DIV9: Supplemental Bonus Accru"/>
    <s v="LaurenTi"/>
    <s v="0/JE IC"/>
    <m/>
    <m/>
    <x v="29"/>
    <m/>
    <m/>
    <m/>
    <m/>
    <m/>
    <m/>
    <s v="JRNL00976574"/>
    <s v="JRNL00976574"/>
    <m/>
    <d v="2020-06-04T00:00:00"/>
    <d v="2020-06-04T00:00:00"/>
    <m/>
    <m/>
    <s v="wci_wa"/>
    <n v="0"/>
    <n v="0"/>
    <n v="0"/>
    <n v="0"/>
    <n v="0"/>
    <n v="1"/>
    <n v="52036"/>
    <n v="2195"/>
    <n v="0"/>
    <n v="19"/>
  </r>
  <r>
    <x v="5"/>
    <d v="2020-05-31T00:00:00"/>
    <x v="122"/>
    <n v="0"/>
    <s v="USD"/>
    <s v="JRNLWA00410455"/>
    <s v="P"/>
    <s v="DIV9: Supplemental Bonus Accru"/>
    <s v="LaurenTi"/>
    <s v="0/JE IC"/>
    <m/>
    <m/>
    <x v="29"/>
    <m/>
    <m/>
    <m/>
    <m/>
    <m/>
    <m/>
    <s v="JRNL00976574"/>
    <s v="JRNL00976574"/>
    <m/>
    <d v="2020-06-04T00:00:00"/>
    <d v="2020-06-04T00:00:00"/>
    <m/>
    <m/>
    <s v="wci_wa"/>
    <n v="0"/>
    <n v="0"/>
    <n v="0"/>
    <n v="0"/>
    <n v="0"/>
    <n v="1"/>
    <n v="56036"/>
    <n v="2195"/>
    <n v="0"/>
    <n v="19"/>
  </r>
  <r>
    <x v="6"/>
    <d v="2020-05-31T00:00:00"/>
    <x v="123"/>
    <n v="0"/>
    <s v="USD"/>
    <s v="JRNLWA00410455"/>
    <s v="P"/>
    <s v="DIV9: Supplemental Bonus Accru"/>
    <s v="LaurenTi"/>
    <s v="0/JE IC"/>
    <m/>
    <m/>
    <x v="29"/>
    <m/>
    <m/>
    <m/>
    <m/>
    <m/>
    <m/>
    <s v="JRNL00976574"/>
    <s v="JRNL00976574"/>
    <m/>
    <d v="2020-06-04T00:00:00"/>
    <d v="2020-06-04T00:00:00"/>
    <m/>
    <m/>
    <s v="wci_wa"/>
    <n v="0"/>
    <n v="0"/>
    <n v="0"/>
    <n v="0"/>
    <n v="0"/>
    <n v="1"/>
    <n v="70036"/>
    <n v="2195"/>
    <n v="0"/>
    <n v="19"/>
  </r>
  <r>
    <x v="2"/>
    <d v="2020-05-31T00:00:00"/>
    <x v="124"/>
    <n v="0"/>
    <s v="USD"/>
    <s v="JRNLWA00410678"/>
    <s v="P"/>
    <s v="DIV11: Supplemental Bonus Accr"/>
    <s v="LaurenTi"/>
    <s v="0/JE IC"/>
    <m/>
    <m/>
    <x v="30"/>
    <m/>
    <m/>
    <m/>
    <m/>
    <m/>
    <m/>
    <s v="JRNL00977087"/>
    <s v="JRNL00977087"/>
    <m/>
    <d v="2020-06-05T00:00:00"/>
    <d v="2020-06-05T00:00:00"/>
    <m/>
    <m/>
    <s v="wci_wa"/>
    <n v="0"/>
    <n v="0"/>
    <n v="0"/>
    <n v="0"/>
    <n v="0"/>
    <n v="1"/>
    <n v="50036"/>
    <n v="2195"/>
    <n v="0"/>
    <n v="19"/>
  </r>
  <r>
    <x v="3"/>
    <d v="2020-05-31T00:00:00"/>
    <x v="125"/>
    <n v="0"/>
    <s v="USD"/>
    <s v="JRNLWA00410678"/>
    <s v="P"/>
    <s v="DIV11: Supplemental Bonus Accr"/>
    <s v="LaurenTi"/>
    <s v="0/JE IC"/>
    <m/>
    <m/>
    <x v="30"/>
    <m/>
    <m/>
    <m/>
    <m/>
    <m/>
    <m/>
    <s v="JRNL00977087"/>
    <s v="JRNL00977087"/>
    <m/>
    <d v="2020-06-05T00:00:00"/>
    <d v="2020-06-05T00:00:00"/>
    <m/>
    <m/>
    <s v="wci_wa"/>
    <n v="0"/>
    <n v="0"/>
    <n v="0"/>
    <n v="0"/>
    <n v="0"/>
    <n v="1"/>
    <n v="52036"/>
    <n v="2195"/>
    <n v="0"/>
    <n v="19"/>
  </r>
  <r>
    <x v="5"/>
    <d v="2020-05-31T00:00:00"/>
    <x v="126"/>
    <n v="0"/>
    <s v="USD"/>
    <s v="JRNLWA00410678"/>
    <s v="P"/>
    <s v="DIV11: Supplemental Bonus Accr"/>
    <s v="LaurenTi"/>
    <s v="0/JE IC"/>
    <m/>
    <m/>
    <x v="30"/>
    <m/>
    <m/>
    <m/>
    <m/>
    <m/>
    <m/>
    <s v="JRNL00977087"/>
    <s v="JRNL00977087"/>
    <m/>
    <d v="2020-06-05T00:00:00"/>
    <d v="2020-06-05T00:00:00"/>
    <m/>
    <m/>
    <s v="wci_wa"/>
    <n v="0"/>
    <n v="0"/>
    <n v="0"/>
    <n v="0"/>
    <n v="0"/>
    <n v="1"/>
    <n v="56036"/>
    <n v="2195"/>
    <n v="0"/>
    <n v="19"/>
  </r>
  <r>
    <x v="6"/>
    <d v="2020-05-31T00:00:00"/>
    <x v="127"/>
    <n v="0"/>
    <s v="USD"/>
    <s v="JRNLWA00410678"/>
    <s v="P"/>
    <s v="DIV11: Supplemental Bonus Accr"/>
    <s v="LaurenTi"/>
    <s v="0/JE IC"/>
    <m/>
    <m/>
    <x v="30"/>
    <m/>
    <m/>
    <m/>
    <m/>
    <m/>
    <m/>
    <s v="JRNL00977087"/>
    <s v="JRNL00977087"/>
    <m/>
    <d v="2020-06-05T00:00:00"/>
    <d v="2020-06-05T00:00:00"/>
    <m/>
    <m/>
    <s v="wci_wa"/>
    <n v="0"/>
    <n v="0"/>
    <n v="0"/>
    <n v="0"/>
    <n v="0"/>
    <n v="1"/>
    <n v="70036"/>
    <n v="2195"/>
    <n v="0"/>
    <n v="19"/>
  </r>
  <r>
    <x v="1"/>
    <d v="2020-06-30T00:00:00"/>
    <x v="128"/>
    <n v="0"/>
    <s v="USD"/>
    <s v="JRNLWA00410168"/>
    <s v="P"/>
    <s v="DIV8: WIFI Reimbursement accru"/>
    <s v="MikeWe"/>
    <s v="0/REVERSE"/>
    <m/>
    <m/>
    <x v="16"/>
    <m/>
    <m/>
    <m/>
    <m/>
    <m/>
    <m/>
    <s v="JRNLWA00410130"/>
    <m/>
    <m/>
    <d v="2020-06-03T00:00:00"/>
    <d v="2020-06-03T00:00:00"/>
    <m/>
    <m/>
    <s v="wci_wa"/>
    <n v="0"/>
    <n v="0"/>
    <n v="0"/>
    <n v="0"/>
    <n v="5"/>
    <n v="1"/>
    <n v="70165"/>
    <n v="2195"/>
    <n v="0"/>
    <n v="19"/>
  </r>
  <r>
    <x v="2"/>
    <d v="2020-06-30T00:00:00"/>
    <x v="124"/>
    <n v="0"/>
    <s v="USD"/>
    <s v="JRNLWA00410546"/>
    <s v="P"/>
    <s v="DIV9: Supplemental Bonus Accru"/>
    <s v="LaurenTi"/>
    <s v="0/JE IC"/>
    <m/>
    <m/>
    <x v="29"/>
    <m/>
    <m/>
    <m/>
    <m/>
    <m/>
    <m/>
    <s v="JRNL00976574"/>
    <s v="JRNL00976716"/>
    <m/>
    <d v="2020-06-04T00:00:00"/>
    <d v="2020-06-04T00:00:00"/>
    <m/>
    <m/>
    <s v="wci_wa"/>
    <n v="0"/>
    <n v="0"/>
    <n v="0"/>
    <n v="0"/>
    <n v="5"/>
    <n v="1"/>
    <n v="50036"/>
    <n v="2195"/>
    <n v="0"/>
    <n v="19"/>
  </r>
  <r>
    <x v="3"/>
    <d v="2020-06-30T00:00:00"/>
    <x v="125"/>
    <n v="0"/>
    <s v="USD"/>
    <s v="JRNLWA00410546"/>
    <s v="P"/>
    <s v="DIV9: Supplemental Bonus Accru"/>
    <s v="LaurenTi"/>
    <s v="0/JE IC"/>
    <m/>
    <m/>
    <x v="29"/>
    <m/>
    <m/>
    <m/>
    <m/>
    <m/>
    <m/>
    <s v="JRNL00976574"/>
    <s v="JRNL00976716"/>
    <m/>
    <d v="2020-06-04T00:00:00"/>
    <d v="2020-06-04T00:00:00"/>
    <m/>
    <m/>
    <s v="wci_wa"/>
    <n v="0"/>
    <n v="0"/>
    <n v="0"/>
    <n v="0"/>
    <n v="5"/>
    <n v="1"/>
    <n v="52036"/>
    <n v="2195"/>
    <n v="0"/>
    <n v="19"/>
  </r>
  <r>
    <x v="5"/>
    <d v="2020-06-30T00:00:00"/>
    <x v="126"/>
    <n v="0"/>
    <s v="USD"/>
    <s v="JRNLWA00410546"/>
    <s v="P"/>
    <s v="DIV9: Supplemental Bonus Accru"/>
    <s v="LaurenTi"/>
    <s v="0/JE IC"/>
    <m/>
    <m/>
    <x v="29"/>
    <m/>
    <m/>
    <m/>
    <m/>
    <m/>
    <m/>
    <s v="JRNL00976574"/>
    <s v="JRNL00976716"/>
    <m/>
    <d v="2020-06-04T00:00:00"/>
    <d v="2020-06-04T00:00:00"/>
    <m/>
    <m/>
    <s v="wci_wa"/>
    <n v="0"/>
    <n v="0"/>
    <n v="0"/>
    <n v="0"/>
    <n v="5"/>
    <n v="1"/>
    <n v="56036"/>
    <n v="2195"/>
    <n v="0"/>
    <n v="19"/>
  </r>
  <r>
    <x v="6"/>
    <d v="2020-06-30T00:00:00"/>
    <x v="127"/>
    <n v="0"/>
    <s v="USD"/>
    <s v="JRNLWA00410546"/>
    <s v="P"/>
    <s v="DIV9: Supplemental Bonus Accru"/>
    <s v="LaurenTi"/>
    <s v="0/JE IC"/>
    <m/>
    <m/>
    <x v="29"/>
    <m/>
    <m/>
    <m/>
    <m/>
    <m/>
    <m/>
    <s v="JRNL00976574"/>
    <s v="JRNL00976716"/>
    <m/>
    <d v="2020-06-04T00:00:00"/>
    <d v="2020-06-04T00:00:00"/>
    <m/>
    <m/>
    <s v="wci_wa"/>
    <n v="0"/>
    <n v="0"/>
    <n v="0"/>
    <n v="0"/>
    <n v="5"/>
    <n v="1"/>
    <n v="70036"/>
    <n v="2195"/>
    <n v="0"/>
    <n v="19"/>
  </r>
  <r>
    <x v="2"/>
    <d v="2020-06-30T00:00:00"/>
    <x v="120"/>
    <n v="0"/>
    <s v="USD"/>
    <s v="JRNLWA00410685"/>
    <s v="P"/>
    <s v="DIV11: Supplemental Bonus Accr"/>
    <s v="LaurenTi"/>
    <s v="0/JE IC"/>
    <m/>
    <m/>
    <x v="30"/>
    <m/>
    <m/>
    <m/>
    <m/>
    <m/>
    <m/>
    <s v="JRNL00977087"/>
    <s v="JRNL00977100"/>
    <m/>
    <d v="2020-06-05T00:00:00"/>
    <d v="2020-06-05T00:00:00"/>
    <m/>
    <m/>
    <s v="wci_wa"/>
    <n v="0"/>
    <n v="0"/>
    <n v="0"/>
    <n v="0"/>
    <n v="5"/>
    <n v="1"/>
    <n v="50036"/>
    <n v="2195"/>
    <n v="0"/>
    <n v="19"/>
  </r>
  <r>
    <x v="3"/>
    <d v="2020-06-30T00:00:00"/>
    <x v="121"/>
    <n v="0"/>
    <s v="USD"/>
    <s v="JRNLWA00410685"/>
    <s v="P"/>
    <s v="DIV11: Supplemental Bonus Accr"/>
    <s v="LaurenTi"/>
    <s v="0/JE IC"/>
    <m/>
    <m/>
    <x v="30"/>
    <m/>
    <m/>
    <m/>
    <m/>
    <m/>
    <m/>
    <s v="JRNL00977087"/>
    <s v="JRNL00977100"/>
    <m/>
    <d v="2020-06-05T00:00:00"/>
    <d v="2020-06-05T00:00:00"/>
    <m/>
    <m/>
    <s v="wci_wa"/>
    <n v="0"/>
    <n v="0"/>
    <n v="0"/>
    <n v="0"/>
    <n v="5"/>
    <n v="1"/>
    <n v="52036"/>
    <n v="2195"/>
    <n v="0"/>
    <n v="19"/>
  </r>
  <r>
    <x v="5"/>
    <d v="2020-06-30T00:00:00"/>
    <x v="122"/>
    <n v="0"/>
    <s v="USD"/>
    <s v="JRNLWA00410685"/>
    <s v="P"/>
    <s v="DIV11: Supplemental Bonus Accr"/>
    <s v="LaurenTi"/>
    <s v="0/JE IC"/>
    <m/>
    <m/>
    <x v="30"/>
    <m/>
    <m/>
    <m/>
    <m/>
    <m/>
    <m/>
    <s v="JRNL00977087"/>
    <s v="JRNL00977100"/>
    <m/>
    <d v="2020-06-05T00:00:00"/>
    <d v="2020-06-05T00:00:00"/>
    <m/>
    <m/>
    <s v="wci_wa"/>
    <n v="0"/>
    <n v="0"/>
    <n v="0"/>
    <n v="0"/>
    <n v="5"/>
    <n v="1"/>
    <n v="56036"/>
    <n v="2195"/>
    <n v="0"/>
    <n v="19"/>
  </r>
  <r>
    <x v="6"/>
    <d v="2020-06-30T00:00:00"/>
    <x v="123"/>
    <n v="0"/>
    <s v="USD"/>
    <s v="JRNLWA00410685"/>
    <s v="P"/>
    <s v="DIV11: Supplemental Bonus Accr"/>
    <s v="LaurenTi"/>
    <s v="0/JE IC"/>
    <m/>
    <m/>
    <x v="30"/>
    <m/>
    <m/>
    <m/>
    <m/>
    <m/>
    <m/>
    <s v="JRNL00977087"/>
    <s v="JRNL00977100"/>
    <m/>
    <d v="2020-06-05T00:00:00"/>
    <d v="2020-06-05T00:00:00"/>
    <m/>
    <m/>
    <s v="wci_wa"/>
    <n v="0"/>
    <n v="0"/>
    <n v="0"/>
    <n v="0"/>
    <n v="5"/>
    <n v="1"/>
    <n v="70036"/>
    <n v="2195"/>
    <n v="0"/>
    <n v="19"/>
  </r>
  <r>
    <x v="14"/>
    <d v="2020-06-30T00:00:00"/>
    <x v="129"/>
    <n v="0"/>
    <s v="USD"/>
    <s v="JRNLWA00411019"/>
    <s v="P"/>
    <s v="B2  6/3/20-6-16/20"/>
    <s v="LaurenTi"/>
    <s v="0/JE IC"/>
    <m/>
    <m/>
    <x v="31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50020"/>
    <n v="2195"/>
    <n v="0"/>
    <n v="19"/>
  </r>
  <r>
    <x v="1"/>
    <d v="2020-06-30T00:00:00"/>
    <x v="70"/>
    <n v="0"/>
    <s v="USD"/>
    <s v="JRNLWA00411019"/>
    <s v="P"/>
    <s v="B2  6/3/20-6-16/20"/>
    <s v="LaurenTi"/>
    <s v="0/JE IC"/>
    <m/>
    <m/>
    <x v="32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70165"/>
    <n v="2195"/>
    <n v="0"/>
    <n v="19"/>
  </r>
  <r>
    <x v="14"/>
    <d v="2020-06-30T00:00:00"/>
    <x v="130"/>
    <n v="0"/>
    <s v="USD"/>
    <s v="JRNLWA00411055"/>
    <s v="P"/>
    <s v="B2  6/24/20 to 6/30/20"/>
    <s v="LaurenTi"/>
    <s v="0/JE IC"/>
    <m/>
    <m/>
    <x v="33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50020"/>
    <n v="2195"/>
    <n v="0"/>
    <n v="19"/>
  </r>
  <r>
    <x v="1"/>
    <d v="2020-06-30T00:00:00"/>
    <x v="97"/>
    <n v="0"/>
    <s v="USD"/>
    <s v="JRNLWA00411055"/>
    <s v="P"/>
    <s v="B2  6/24/20 to 6/30/20"/>
    <s v="LaurenTi"/>
    <s v="0/JE IC"/>
    <m/>
    <m/>
    <x v="34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95"/>
    <n v="0"/>
    <n v="19"/>
  </r>
  <r>
    <x v="1"/>
    <d v="2020-06-30T00:00:00"/>
    <x v="1"/>
    <n v="0"/>
    <s v="USD"/>
    <s v="JRNLWA00411583"/>
    <s v="P"/>
    <s v="Covid-19 reclass - Western Reg"/>
    <s v="HelenaK"/>
    <s v="0/JE IC"/>
    <m/>
    <m/>
    <x v="35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70165"/>
    <n v="2195"/>
    <n v="0"/>
    <n v="19"/>
  </r>
  <r>
    <x v="1"/>
    <d v="2020-06-30T00:00:00"/>
    <x v="1"/>
    <n v="0"/>
    <s v="USD"/>
    <s v="JRNLWA00411583"/>
    <s v="P"/>
    <s v="Covid-19 reclass - Western Reg"/>
    <s v="HelenaK"/>
    <s v="0/JE IC"/>
    <m/>
    <m/>
    <x v="35"/>
    <m/>
    <m/>
    <m/>
    <m/>
    <m/>
    <m/>
    <s v="JRNL00979214"/>
    <s v="JRNL00979214"/>
    <m/>
    <d v="2020-07-06T00:00:00"/>
    <d v="2020-07-06T00:00:00"/>
    <m/>
    <m/>
    <s v="wci_wa"/>
    <n v="0"/>
    <n v="0"/>
    <n v="0"/>
    <n v="0"/>
    <n v="0"/>
    <n v="1"/>
    <n v="70165"/>
    <n v="2195"/>
    <n v="0"/>
    <n v="19"/>
  </r>
  <r>
    <x v="14"/>
    <d v="2020-07-31T00:00:00"/>
    <x v="131"/>
    <n v="0"/>
    <s v="USD"/>
    <s v="JRNLWA00413165"/>
    <s v="P"/>
    <s v="B2  7/8/20 to 7/14/20"/>
    <s v="JacobMas"/>
    <s v="0/JE IC"/>
    <m/>
    <m/>
    <x v="36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95"/>
    <n v="0"/>
    <n v="19"/>
  </r>
  <r>
    <x v="13"/>
    <d v="2020-07-31T00:00:00"/>
    <x v="132"/>
    <n v="0"/>
    <s v="USD"/>
    <s v="JRNLWA00413165"/>
    <s v="P"/>
    <s v="B2  7/8/20 to 7/14/20"/>
    <s v="JacobMas"/>
    <s v="0/JE IC"/>
    <m/>
    <m/>
    <x v="36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2020"/>
    <n v="2195"/>
    <n v="0"/>
    <n v="19"/>
  </r>
  <r>
    <x v="13"/>
    <d v="2020-07-31T00:00:00"/>
    <x v="133"/>
    <n v="0"/>
    <s v="USD"/>
    <s v="JRNLWA00413165"/>
    <s v="P"/>
    <s v="B2  7/8/20 to 7/14/20"/>
    <s v="JacobMas"/>
    <s v="0/JE IC"/>
    <m/>
    <m/>
    <x v="36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2020"/>
    <n v="2195"/>
    <n v="0"/>
    <n v="19"/>
  </r>
  <r>
    <x v="19"/>
    <d v="2020-07-31T00:00:00"/>
    <x v="134"/>
    <n v="0"/>
    <s v="USD"/>
    <s v="JRNLWA00413165"/>
    <s v="P"/>
    <s v="B2  7/8/20 to 7/14/20"/>
    <s v="JacobMas"/>
    <s v="0/JE IC"/>
    <m/>
    <m/>
    <x v="36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020"/>
    <n v="2195"/>
    <n v="0"/>
    <n v="19"/>
  </r>
  <r>
    <x v="1"/>
    <d v="2020-07-31T00:00:00"/>
    <x v="97"/>
    <n v="0"/>
    <s v="USD"/>
    <s v="JRNLWA00413165"/>
    <s v="P"/>
    <s v="B2  7/8/20 to 7/14/20"/>
    <s v="JacobMas"/>
    <s v="0/JE IC"/>
    <m/>
    <m/>
    <x v="37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95"/>
    <n v="0"/>
    <n v="19"/>
  </r>
  <r>
    <x v="14"/>
    <d v="2020-07-31T00:00:00"/>
    <x v="135"/>
    <n v="0"/>
    <s v="USD"/>
    <s v="JRNLWA00413196"/>
    <s v="P"/>
    <s v="B2  7/22/20-7/28/20"/>
    <s v="JacobMas"/>
    <s v="0/JE IC"/>
    <m/>
    <m/>
    <x v="38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95"/>
    <n v="0"/>
    <n v="19"/>
  </r>
  <r>
    <x v="14"/>
    <d v="2020-07-31T00:00:00"/>
    <x v="136"/>
    <n v="0"/>
    <s v="USD"/>
    <s v="JRNLWA00413196"/>
    <s v="P"/>
    <s v="B2  7/22/20-7/28/20"/>
    <s v="JacobMas"/>
    <s v="0/JE IC"/>
    <m/>
    <m/>
    <x v="38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95"/>
    <n v="0"/>
    <n v="19"/>
  </r>
  <r>
    <x v="1"/>
    <d v="2020-07-31T00:00:00"/>
    <x v="97"/>
    <n v="0"/>
    <s v="USD"/>
    <s v="JRNLWA00413196"/>
    <s v="P"/>
    <s v="B2  7/22/20-7/28/20"/>
    <s v="JacobMas"/>
    <s v="0/JE IC"/>
    <m/>
    <m/>
    <x v="39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95"/>
    <n v="0"/>
    <n v="19"/>
  </r>
  <r>
    <x v="15"/>
    <d v="2020-08-31T00:00:00"/>
    <x v="137"/>
    <n v="0"/>
    <s v="USD"/>
    <s v="JRNLWA00414193"/>
    <s v="P"/>
    <s v="Pcard Activity - Aug"/>
    <s v="HelenaK"/>
    <s v="0/JE IC"/>
    <m/>
    <m/>
    <x v="40"/>
    <m/>
    <m/>
    <m/>
    <m/>
    <m/>
    <m/>
    <s v="JRNL00985015"/>
    <s v="JRNL00985015"/>
    <m/>
    <d v="2020-09-02T00:00:00"/>
    <d v="2020-09-02T00:00:00"/>
    <m/>
    <m/>
    <s v="wci_wa"/>
    <n v="0"/>
    <n v="0"/>
    <n v="0"/>
    <n v="0"/>
    <n v="0"/>
    <n v="1"/>
    <n v="50086"/>
    <n v="2195"/>
    <n v="0"/>
    <n v="19"/>
  </r>
  <r>
    <x v="14"/>
    <d v="2020-08-31T00:00:00"/>
    <x v="138"/>
    <n v="0"/>
    <s v="USD"/>
    <s v="JRNLWA00414306"/>
    <s v="P"/>
    <s v="B2  8/5/20-8/11/20"/>
    <s v="LaurenTi"/>
    <s v="0/JE IC"/>
    <m/>
    <m/>
    <x v="41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50020"/>
    <n v="2195"/>
    <n v="0"/>
    <n v="19"/>
  </r>
  <r>
    <x v="1"/>
    <d v="2020-08-31T00:00:00"/>
    <x v="97"/>
    <n v="0"/>
    <s v="USD"/>
    <s v="JRNLWA00414306"/>
    <s v="P"/>
    <s v="B2  8/5/20-8/11/20"/>
    <s v="LaurenTi"/>
    <s v="0/JE IC"/>
    <m/>
    <m/>
    <x v="42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95"/>
    <n v="0"/>
    <n v="19"/>
  </r>
  <r>
    <x v="14"/>
    <d v="2020-08-31T00:00:00"/>
    <x v="139"/>
    <n v="0"/>
    <s v="USD"/>
    <s v="JRNLWA00414329"/>
    <s v="P"/>
    <s v="B2  8/19/20-8/25/20"/>
    <s v="LaurenTi"/>
    <s v="0/JE IC"/>
    <m/>
    <m/>
    <x v="43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50020"/>
    <n v="2195"/>
    <n v="0"/>
    <n v="19"/>
  </r>
  <r>
    <x v="1"/>
    <d v="2020-08-31T00:00:00"/>
    <x v="97"/>
    <n v="0"/>
    <s v="USD"/>
    <s v="JRNLWA00414329"/>
    <s v="P"/>
    <s v="B2  8/19/20-8/25/20"/>
    <s v="LaurenTi"/>
    <s v="0/JE IC"/>
    <m/>
    <m/>
    <x v="44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95"/>
    <n v="0"/>
    <n v="19"/>
  </r>
  <r>
    <x v="14"/>
    <d v="2020-08-31T00:00:00"/>
    <x v="140"/>
    <n v="0"/>
    <s v="USD"/>
    <s v="JRNLWA00414639"/>
    <s v="P"/>
    <s v="2020-08 B2 Hourly In progress"/>
    <s v="awatson"/>
    <s v="0/JE IC"/>
    <m/>
    <m/>
    <x v="45"/>
    <m/>
    <m/>
    <m/>
    <m/>
    <m/>
    <m/>
    <s v="JRNL00985893"/>
    <s v="JRNL00985893"/>
    <m/>
    <d v="2020-09-03T00:00:00"/>
    <d v="2020-09-03T00:00:00"/>
    <m/>
    <m/>
    <s v="wci_wa"/>
    <n v="0"/>
    <n v="0"/>
    <n v="0"/>
    <n v="0"/>
    <n v="0"/>
    <n v="1"/>
    <n v="50020"/>
    <n v="2195"/>
    <n v="0"/>
    <n v="19"/>
  </r>
  <r>
    <x v="14"/>
    <d v="2020-09-30T00:00:00"/>
    <x v="141"/>
    <n v="0"/>
    <s v="USD"/>
    <s v="JRNLWA00414654"/>
    <s v="P"/>
    <s v="2020-08 B2 Hourly In progress"/>
    <s v="awatson"/>
    <s v="0/JE IC"/>
    <m/>
    <m/>
    <x v="45"/>
    <m/>
    <m/>
    <m/>
    <m/>
    <m/>
    <m/>
    <s v="JRNL00985893"/>
    <s v="JRNL00985934"/>
    <m/>
    <d v="2020-09-03T00:00:00"/>
    <d v="2020-09-04T00:00:00"/>
    <m/>
    <m/>
    <s v="wci_wa"/>
    <n v="0"/>
    <n v="0"/>
    <n v="0"/>
    <n v="0"/>
    <n v="5"/>
    <n v="1"/>
    <n v="50020"/>
    <n v="2195"/>
    <n v="0"/>
    <n v="19"/>
  </r>
  <r>
    <x v="14"/>
    <d v="2020-09-30T00:00:00"/>
    <x v="138"/>
    <n v="0"/>
    <s v="USD"/>
    <s v="JRNLWA00415815"/>
    <s v="P"/>
    <s v="B2 9/1/20-9/8/20"/>
    <s v="LaurenTi"/>
    <s v="0/JE IC"/>
    <m/>
    <m/>
    <x v="45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50020"/>
    <n v="2195"/>
    <n v="0"/>
    <n v="19"/>
  </r>
  <r>
    <x v="20"/>
    <d v="2020-09-30T00:00:00"/>
    <x v="97"/>
    <n v="0"/>
    <s v="USD"/>
    <s v="JRNLWA00415815"/>
    <s v="P"/>
    <s v="B2 9/1/20-9/8/20"/>
    <s v="LaurenTi"/>
    <s v="0/JE IC"/>
    <m/>
    <m/>
    <x v="46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95"/>
    <n v="0"/>
    <n v="19"/>
  </r>
  <r>
    <x v="14"/>
    <d v="2020-09-30T00:00:00"/>
    <x v="142"/>
    <n v="0"/>
    <s v="USD"/>
    <s v="JRNLWA00415826"/>
    <s v="P"/>
    <s v="B2 9.16.20-9.22.20"/>
    <s v="LaurenTi"/>
    <s v="0/JE IC"/>
    <m/>
    <m/>
    <x v="47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50020"/>
    <n v="2195"/>
    <n v="0"/>
    <n v="19"/>
  </r>
  <r>
    <x v="1"/>
    <d v="2020-09-30T00:00:00"/>
    <x v="97"/>
    <n v="0"/>
    <s v="USD"/>
    <s v="JRNLWA00415826"/>
    <s v="P"/>
    <s v="B2 9.16.20-9.22.20"/>
    <s v="LaurenTi"/>
    <s v="0/JE IC"/>
    <m/>
    <m/>
    <x v="48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95"/>
    <n v="0"/>
    <n v="19"/>
  </r>
  <r>
    <x v="14"/>
    <d v="2020-09-30T00:00:00"/>
    <x v="143"/>
    <n v="0"/>
    <s v="USD"/>
    <s v="JRNLWA00415860"/>
    <s v="P"/>
    <s v="2020-09 B2 Hourly In progress"/>
    <s v="JacobMas"/>
    <s v="0/JE IC"/>
    <m/>
    <m/>
    <x v="49"/>
    <m/>
    <m/>
    <m/>
    <m/>
    <m/>
    <m/>
    <s v="JRNL00988676"/>
    <s v="JRNL00988676"/>
    <m/>
    <d v="2020-10-05T00:00:00"/>
    <d v="2020-10-05T00:00:00"/>
    <m/>
    <m/>
    <s v="wci_wa"/>
    <n v="0"/>
    <n v="0"/>
    <n v="0"/>
    <n v="0"/>
    <n v="0"/>
    <n v="1"/>
    <n v="50020"/>
    <n v="2195"/>
    <n v="0"/>
    <n v="19"/>
  </r>
  <r>
    <x v="14"/>
    <d v="2020-10-31T00:00:00"/>
    <x v="144"/>
    <n v="0"/>
    <s v="USD"/>
    <s v="JRNLWA00416017"/>
    <s v="P"/>
    <s v="2020-09 B2 Hourly In progress"/>
    <s v="HeatherH"/>
    <s v="0/JE IC"/>
    <m/>
    <m/>
    <x v="49"/>
    <m/>
    <m/>
    <m/>
    <m/>
    <m/>
    <m/>
    <s v="JRNL00988676"/>
    <s v="JRNL00988689"/>
    <m/>
    <d v="2020-10-05T00:00:00"/>
    <d v="2020-10-05T00:00:00"/>
    <m/>
    <m/>
    <s v="wci_wa"/>
    <n v="0"/>
    <n v="0"/>
    <n v="0"/>
    <n v="0"/>
    <n v="5"/>
    <n v="1"/>
    <n v="50020"/>
    <n v="2195"/>
    <n v="0"/>
    <n v="19"/>
  </r>
  <r>
    <x v="20"/>
    <d v="2020-10-31T00:00:00"/>
    <x v="128"/>
    <n v="0"/>
    <s v="USD"/>
    <s v="JRNLWA00417246"/>
    <s v="P"/>
    <s v="DIV4: WIFI reimbursement recla"/>
    <s v="HelenaK"/>
    <s v="0/JE IC"/>
    <m/>
    <m/>
    <x v="50"/>
    <m/>
    <m/>
    <m/>
    <m/>
    <m/>
    <m/>
    <s v="JRNL00991709"/>
    <s v="JRNL00991709"/>
    <m/>
    <d v="2020-11-02T00:00:00"/>
    <d v="2020-11-02T00:00:00"/>
    <m/>
    <m/>
    <s v="wci_wa"/>
    <n v="0"/>
    <n v="0"/>
    <n v="0"/>
    <n v="0"/>
    <n v="0"/>
    <n v="1"/>
    <n v="70105"/>
    <n v="2195"/>
    <n v="0"/>
    <n v="19"/>
  </r>
  <r>
    <x v="1"/>
    <d v="2020-10-31T00:00:00"/>
    <x v="97"/>
    <n v="0"/>
    <s v="USD"/>
    <s v="JRNLWA00417246"/>
    <s v="P"/>
    <s v="DIV4: WIFI reimbursement recla"/>
    <s v="HelenaK"/>
    <s v="0/JE IC"/>
    <m/>
    <m/>
    <x v="50"/>
    <m/>
    <m/>
    <m/>
    <m/>
    <m/>
    <m/>
    <s v="JRNL00991709"/>
    <s v="JRNL00991709"/>
    <m/>
    <d v="2020-11-02T00:00:00"/>
    <d v="2020-11-02T00:00:00"/>
    <m/>
    <m/>
    <s v="wci_wa"/>
    <n v="0"/>
    <n v="0"/>
    <n v="0"/>
    <n v="0"/>
    <n v="0"/>
    <n v="1"/>
    <n v="70165"/>
    <n v="2195"/>
    <n v="0"/>
    <n v="19"/>
  </r>
  <r>
    <x v="14"/>
    <d v="2020-10-31T00:00:00"/>
    <x v="143"/>
    <n v="0"/>
    <s v="USD"/>
    <s v="JRNLWA00417816"/>
    <s v="P"/>
    <s v="B2 9.30.20_10.06.20"/>
    <s v="JacobMas"/>
    <s v="0/JE IC"/>
    <m/>
    <m/>
    <x v="49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0020"/>
    <n v="2195"/>
    <n v="0"/>
    <n v="19"/>
  </r>
  <r>
    <x v="21"/>
    <d v="2020-10-31T00:00:00"/>
    <x v="145"/>
    <n v="0"/>
    <s v="USD"/>
    <s v="JRNLWA00417816"/>
    <s v="P"/>
    <s v="B2 9.30.20_10.06.20"/>
    <s v="JacobMas"/>
    <s v="0/JE IC"/>
    <m/>
    <m/>
    <x v="49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5020"/>
    <n v="2195"/>
    <n v="0"/>
    <n v="19"/>
  </r>
  <r>
    <x v="1"/>
    <d v="2020-10-31T00:00:00"/>
    <x v="1"/>
    <n v="0"/>
    <s v="USD"/>
    <s v="JRNLWA00417816"/>
    <s v="P"/>
    <s v="B2 9.30.20_10.06.20"/>
    <s v="JacobMas"/>
    <s v="0/JE IC"/>
    <m/>
    <m/>
    <x v="51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95"/>
    <n v="0"/>
    <n v="19"/>
  </r>
  <r>
    <x v="1"/>
    <d v="2020-10-31T00:00:00"/>
    <x v="1"/>
    <n v="0"/>
    <s v="USD"/>
    <s v="JRNLWA00417826"/>
    <s v="P"/>
    <s v="B2 10.14.20_10.20.20"/>
    <s v="JacobMas"/>
    <s v="0/JE IC"/>
    <m/>
    <m/>
    <x v="52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95"/>
    <n v="0"/>
    <n v="19"/>
  </r>
  <r>
    <x v="1"/>
    <d v="2020-10-31T00:00:00"/>
    <x v="1"/>
    <n v="0"/>
    <s v="USD"/>
    <s v="JRNLWA00417830"/>
    <s v="P"/>
    <s v="B2 10.28.20_11.03.20"/>
    <s v="JacobMas"/>
    <s v="0/JE IC"/>
    <m/>
    <m/>
    <x v="53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95"/>
    <n v="0"/>
    <n v="19"/>
  </r>
  <r>
    <x v="1"/>
    <d v="2020-11-30T00:00:00"/>
    <x v="1"/>
    <n v="0"/>
    <s v="USD"/>
    <s v="JRNLWA00419650"/>
    <s v="P"/>
    <s v="B2 11.11.20_11.17.20"/>
    <s v="JacobMas"/>
    <s v="0/JE IC"/>
    <m/>
    <m/>
    <x v="5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95"/>
    <n v="0"/>
    <n v="19"/>
  </r>
  <r>
    <x v="14"/>
    <d v="2020-11-30T00:00:00"/>
    <x v="146"/>
    <n v="0"/>
    <s v="USD"/>
    <s v="JRNLWA00419675"/>
    <s v="P"/>
    <s v="B2 11.25.20_12.01.20"/>
    <s v="JacobMas"/>
    <s v="0/JE IC"/>
    <m/>
    <m/>
    <x v="5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95"/>
    <n v="0"/>
    <n v="19"/>
  </r>
  <r>
    <x v="14"/>
    <d v="2020-11-30T00:00:00"/>
    <x v="147"/>
    <n v="0"/>
    <s v="USD"/>
    <s v="JRNLWA00419675"/>
    <s v="P"/>
    <s v="B2 11.25.20_12.01.20"/>
    <s v="JacobMas"/>
    <s v="0/JE IC"/>
    <m/>
    <m/>
    <x v="5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95"/>
    <n v="0"/>
    <n v="19"/>
  </r>
  <r>
    <x v="1"/>
    <d v="2020-11-30T00:00:00"/>
    <x v="70"/>
    <n v="0"/>
    <s v="USD"/>
    <s v="JRNLWA00419675"/>
    <s v="P"/>
    <s v="B2 11.25.20_12.01.20"/>
    <s v="JacobMas"/>
    <s v="0/JE IC"/>
    <m/>
    <m/>
    <x v="5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95"/>
    <n v="0"/>
    <n v="19"/>
  </r>
  <r>
    <x v="22"/>
    <d v="2020-11-30T00:00:00"/>
    <x v="148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49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0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1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2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3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4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55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3"/>
    <d v="2020-11-30T00:00:00"/>
    <x v="156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57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58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59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4"/>
    <d v="2020-11-30T00:00:00"/>
    <x v="150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95"/>
    <n v="0"/>
    <n v="19"/>
  </r>
  <r>
    <x v="24"/>
    <d v="2020-11-30T00:00:00"/>
    <x v="154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95"/>
    <n v="0"/>
    <n v="19"/>
  </r>
  <r>
    <x v="25"/>
    <d v="2020-11-30T00:00:00"/>
    <x v="160"/>
    <n v="0"/>
    <s v="USD"/>
    <s v="JRNLWA00419681"/>
    <s v="P"/>
    <s v="Rcls West Reg Thankyou EE tax"/>
    <s v="JacobMas"/>
    <s v="0/JE IC"/>
    <m/>
    <m/>
    <x v="5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95"/>
    <n v="0"/>
    <n v="19"/>
  </r>
  <r>
    <x v="25"/>
    <d v="2020-11-30T00:00:00"/>
    <x v="161"/>
    <n v="0"/>
    <s v="USD"/>
    <s v="JRNLWA00419681"/>
    <s v="P"/>
    <s v="Rcls West Reg Thankyou EE tax"/>
    <s v="JacobMas"/>
    <s v="0/JE IC"/>
    <m/>
    <m/>
    <x v="5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95"/>
    <n v="0"/>
    <n v="19"/>
  </r>
  <r>
    <x v="7"/>
    <d v="2020-11-30T00:00:00"/>
    <x v="162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95"/>
    <n v="100"/>
    <n v="19"/>
  </r>
  <r>
    <x v="8"/>
    <d v="2020-11-30T00:00:00"/>
    <x v="163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95"/>
    <n v="200"/>
    <n v="19"/>
  </r>
  <r>
    <x v="9"/>
    <d v="2020-11-30T00:00:00"/>
    <x v="164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95"/>
    <n v="300"/>
    <n v="19"/>
  </r>
  <r>
    <x v="18"/>
    <d v="2020-11-30T00:00:00"/>
    <x v="165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95"/>
    <n v="400"/>
    <n v="19"/>
  </r>
  <r>
    <x v="3"/>
    <d v="2020-11-30T00:00:00"/>
    <x v="166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95"/>
    <n v="0"/>
    <n v="19"/>
  </r>
  <r>
    <x v="10"/>
    <d v="2020-11-30T00:00:00"/>
    <x v="167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95"/>
    <n v="200"/>
    <n v="19"/>
  </r>
  <r>
    <x v="11"/>
    <d v="2020-11-30T00:00:00"/>
    <x v="164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95"/>
    <n v="200"/>
    <n v="19"/>
  </r>
  <r>
    <x v="6"/>
    <d v="2020-11-30T00:00:00"/>
    <x v="168"/>
    <n v="0"/>
    <s v="USD"/>
    <s v="JRNLWA00419682"/>
    <s v="P"/>
    <s v="Rcls West Reg Thankyou Bonus"/>
    <s v="JacobMas"/>
    <s v="0/JE IC"/>
    <m/>
    <m/>
    <x v="5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95"/>
    <n v="0"/>
    <n v="19"/>
  </r>
  <r>
    <x v="22"/>
    <d v="2020-11-30T00:00:00"/>
    <x v="169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0"/>
    <n v="0"/>
    <s v="USD"/>
    <s v="JRNLWA00419683"/>
    <s v="P"/>
    <s v="Rcls West Reg Thankyou ER tax"/>
    <s v="JacobMas"/>
    <s v="0/JE IC"/>
    <m/>
    <m/>
    <x v="6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1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2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3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2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4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5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2"/>
    <d v="2020-11-30T00:00:00"/>
    <x v="176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95"/>
    <n v="0"/>
    <n v="19"/>
  </r>
  <r>
    <x v="23"/>
    <d v="2020-11-30T00:00:00"/>
    <x v="177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78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79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3"/>
    <d v="2020-11-30T00:00:00"/>
    <x v="180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95"/>
    <n v="0"/>
    <n v="19"/>
  </r>
  <r>
    <x v="24"/>
    <d v="2020-11-30T00:00:00"/>
    <x v="181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95"/>
    <n v="0"/>
    <n v="19"/>
  </r>
  <r>
    <x v="24"/>
    <d v="2020-11-30T00:00:00"/>
    <x v="171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95"/>
    <n v="0"/>
    <n v="19"/>
  </r>
  <r>
    <x v="25"/>
    <d v="2020-11-30T00:00:00"/>
    <x v="182"/>
    <n v="0"/>
    <s v="USD"/>
    <s v="JRNLWA00419683"/>
    <s v="P"/>
    <s v="Rcls West Reg Thankyou ER tax"/>
    <s v="JacobMas"/>
    <s v="0/JE IC"/>
    <m/>
    <m/>
    <x v="6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95"/>
    <n v="0"/>
    <n v="19"/>
  </r>
  <r>
    <x v="25"/>
    <d v="2020-11-30T00:00:00"/>
    <x v="183"/>
    <n v="0"/>
    <s v="USD"/>
    <s v="JRNLWA00419683"/>
    <s v="P"/>
    <s v="Rcls West Reg Thankyou ER tax"/>
    <s v="JacobMas"/>
    <s v="0/JE IC"/>
    <m/>
    <m/>
    <x v="6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95"/>
    <n v="0"/>
    <n v="19"/>
  </r>
  <r>
    <x v="14"/>
    <d v="2020-12-31T00:00:00"/>
    <x v="184"/>
    <n v="0"/>
    <s v="USD"/>
    <s v="JRNLWA00420964"/>
    <s v="P"/>
    <s v="B2 12.09.20_12.22.20"/>
    <s v="JacobMas"/>
    <s v="0/JE IC"/>
    <m/>
    <m/>
    <x v="63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95"/>
    <n v="0"/>
    <n v="19"/>
  </r>
  <r>
    <x v="14"/>
    <d v="2020-12-31T00:00:00"/>
    <x v="185"/>
    <n v="0"/>
    <s v="USD"/>
    <s v="JRNLWA00420964"/>
    <s v="P"/>
    <s v="B2 12.09.20_12.22.20"/>
    <s v="JacobMas"/>
    <s v="0/JE IC"/>
    <m/>
    <m/>
    <x v="63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95"/>
    <n v="0"/>
    <n v="19"/>
  </r>
  <r>
    <x v="19"/>
    <d v="2020-12-31T00:00:00"/>
    <x v="186"/>
    <n v="0"/>
    <s v="USD"/>
    <s v="JRNLWA00420964"/>
    <s v="P"/>
    <s v="B2 12.09.20_12.22.20"/>
    <s v="JacobMas"/>
    <s v="0/JE IC"/>
    <m/>
    <m/>
    <x v="63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020"/>
    <n v="2195"/>
    <n v="0"/>
    <n v="19"/>
  </r>
  <r>
    <x v="1"/>
    <d v="2020-12-31T00:00:00"/>
    <x v="70"/>
    <n v="0"/>
    <s v="USD"/>
    <s v="JRNLWA00420964"/>
    <s v="P"/>
    <s v="B2 12.09.20_12.22.20"/>
    <s v="JacobMas"/>
    <s v="0/JE IC"/>
    <m/>
    <m/>
    <x v="64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95"/>
    <n v="0"/>
    <n v="19"/>
  </r>
  <r>
    <x v="14"/>
    <d v="2020-12-31T00:00:00"/>
    <x v="187"/>
    <n v="0"/>
    <s v="USD"/>
    <s v="JRNLWA00420966"/>
    <s v="P"/>
    <s v="B2 12.23.20_12.29.20"/>
    <s v="JacobMas"/>
    <s v="0/JE IC"/>
    <m/>
    <m/>
    <x v="65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95"/>
    <n v="0"/>
    <n v="19"/>
  </r>
  <r>
    <x v="14"/>
    <d v="2020-12-31T00:00:00"/>
    <x v="188"/>
    <n v="0"/>
    <s v="USD"/>
    <s v="JRNLWA00420966"/>
    <s v="P"/>
    <s v="B2 12.23.20_12.29.20"/>
    <s v="JacobMas"/>
    <s v="0/JE IC"/>
    <m/>
    <m/>
    <x v="65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95"/>
    <n v="0"/>
    <n v="19"/>
  </r>
  <r>
    <x v="14"/>
    <d v="2020-12-31T00:00:00"/>
    <x v="189"/>
    <n v="0"/>
    <s v="USD"/>
    <s v="JRNLWA00420966"/>
    <s v="P"/>
    <s v="B2 12.23.20_12.29.20"/>
    <s v="JacobMas"/>
    <s v="0/JE IC"/>
    <m/>
    <m/>
    <x v="65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95"/>
    <n v="0"/>
    <n v="19"/>
  </r>
  <r>
    <x v="19"/>
    <d v="2020-12-31T00:00:00"/>
    <x v="190"/>
    <n v="0"/>
    <s v="USD"/>
    <s v="JRNLWA00420966"/>
    <s v="P"/>
    <s v="B2 12.23.20_12.29.20"/>
    <s v="JacobMas"/>
    <s v="0/JE IC"/>
    <m/>
    <m/>
    <x v="65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020"/>
    <n v="2195"/>
    <n v="0"/>
    <n v="19"/>
  </r>
  <r>
    <x v="1"/>
    <d v="2020-12-31T00:00:00"/>
    <x v="70"/>
    <n v="0"/>
    <s v="USD"/>
    <s v="JRNLWA00420966"/>
    <s v="P"/>
    <s v="B2 12.23.20_12.29.20"/>
    <s v="JacobMas"/>
    <s v="0/JE IC"/>
    <m/>
    <m/>
    <x v="66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95"/>
    <n v="0"/>
    <n v="19"/>
  </r>
  <r>
    <x v="14"/>
    <d v="2020-12-31T00:00:00"/>
    <x v="142"/>
    <n v="0"/>
    <s v="USD"/>
    <s v="JRNLWA00421008"/>
    <s v="P"/>
    <s v="2020-12 B2 Hrly In prog Accrl"/>
    <s v="JacobMas"/>
    <s v="0/JE IC"/>
    <m/>
    <m/>
    <x v="67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95"/>
    <n v="0"/>
    <n v="19"/>
  </r>
  <r>
    <x v="14"/>
    <d v="2021-01-31T00:00:00"/>
    <x v="191"/>
    <n v="0"/>
    <s v="USD"/>
    <s v="JRNLWA00421024"/>
    <s v="P"/>
    <s v="2020-12 B2 Hrly In prog Accrl"/>
    <s v="LaurenTi"/>
    <s v="0/JE IC"/>
    <m/>
    <m/>
    <x v="67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95"/>
    <n v="0"/>
    <n v="19"/>
  </r>
  <r>
    <x v="14"/>
    <d v="2021-01-31T00:00:00"/>
    <x v="192"/>
    <n v="0"/>
    <s v="USD"/>
    <s v="JRNLWA00422773"/>
    <s v="P"/>
    <s v="B2 1.1.21-1.12.21"/>
    <s v="JacobMas"/>
    <s v="0/JE IC"/>
    <m/>
    <m/>
    <x v="6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95"/>
    <n v="0"/>
    <n v="19"/>
  </r>
  <r>
    <x v="14"/>
    <d v="2021-01-31T00:00:00"/>
    <x v="193"/>
    <n v="0"/>
    <s v="USD"/>
    <s v="JRNLWA00422773"/>
    <s v="P"/>
    <s v="B2 1.1.21-1.12.21"/>
    <s v="JacobMas"/>
    <s v="0/JE IC"/>
    <m/>
    <m/>
    <x v="6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95"/>
    <n v="0"/>
    <n v="19"/>
  </r>
  <r>
    <x v="1"/>
    <d v="2021-01-31T00:00:00"/>
    <x v="70"/>
    <n v="0"/>
    <s v="USD"/>
    <s v="JRNLWA00422773"/>
    <s v="P"/>
    <s v="B2 1.1.21-1.12.21"/>
    <s v="JacobMas"/>
    <s v="0/JE IC"/>
    <m/>
    <m/>
    <x v="69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95"/>
    <n v="0"/>
    <n v="19"/>
  </r>
  <r>
    <x v="14"/>
    <d v="2021-01-31T00:00:00"/>
    <x v="194"/>
    <n v="0"/>
    <s v="USD"/>
    <s v="JRNLWA00422803"/>
    <s v="P"/>
    <s v="B2 1.20.21_1.26.21"/>
    <s v="JacobMas"/>
    <s v="0/JE IC"/>
    <m/>
    <m/>
    <x v="7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95"/>
    <n v="0"/>
    <n v="19"/>
  </r>
  <r>
    <x v="14"/>
    <d v="2021-01-31T00:00:00"/>
    <x v="195"/>
    <n v="0"/>
    <s v="USD"/>
    <s v="JRNLWA00422803"/>
    <s v="P"/>
    <s v="B2 1.20.21_1.26.21"/>
    <s v="JacobMas"/>
    <s v="0/JE IC"/>
    <m/>
    <m/>
    <x v="7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95"/>
    <n v="0"/>
    <n v="19"/>
  </r>
  <r>
    <x v="13"/>
    <d v="2021-01-31T00:00:00"/>
    <x v="196"/>
    <n v="0"/>
    <s v="USD"/>
    <s v="JRNLWA00422803"/>
    <s v="P"/>
    <s v="B2 1.20.21_1.26.21"/>
    <s v="JacobMas"/>
    <s v="0/JE IC"/>
    <m/>
    <m/>
    <x v="7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2020"/>
    <n v="2195"/>
    <n v="0"/>
    <n v="19"/>
  </r>
  <r>
    <x v="1"/>
    <d v="2021-01-31T00:00:00"/>
    <x v="70"/>
    <n v="0"/>
    <s v="USD"/>
    <s v="JRNLWA00422803"/>
    <s v="P"/>
    <s v="B2 1.20.21_1.26.21"/>
    <s v="JacobMas"/>
    <s v="0/JE IC"/>
    <m/>
    <m/>
    <x v="71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95"/>
    <n v="0"/>
    <n v="19"/>
  </r>
  <r>
    <x v="14"/>
    <d v="2021-01-31T00:00:00"/>
    <x v="197"/>
    <n v="0"/>
    <s v="USD"/>
    <s v="JRNLWA00422812"/>
    <s v="P"/>
    <s v="2021-01 B2 Hrly In prog Accrl"/>
    <s v="JacobMas"/>
    <s v="0/JE IC"/>
    <m/>
    <m/>
    <x v="72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50020"/>
    <n v="2195"/>
    <n v="0"/>
    <n v="19"/>
  </r>
  <r>
    <x v="13"/>
    <d v="2021-01-31T00:00:00"/>
    <x v="198"/>
    <n v="0"/>
    <s v="USD"/>
    <s v="JRNLWA00422812"/>
    <s v="P"/>
    <s v="2021-01 B2 Hrly In prog Accrl"/>
    <s v="JacobMas"/>
    <s v="0/JE IC"/>
    <m/>
    <m/>
    <x v="72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52020"/>
    <n v="2195"/>
    <n v="0"/>
    <n v="19"/>
  </r>
  <r>
    <x v="13"/>
    <d v="2021-01-31T00:00:00"/>
    <x v="199"/>
    <n v="0"/>
    <s v="USD"/>
    <s v="JRNLWA00422812"/>
    <s v="P"/>
    <s v="2021-01 B2 Hrly In prog Accrl"/>
    <s v="JacobMas"/>
    <s v="0/JE IC"/>
    <m/>
    <m/>
    <x v="72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52020"/>
    <n v="2195"/>
    <n v="0"/>
    <n v="19"/>
  </r>
  <r>
    <x v="14"/>
    <d v="2021-02-28T00:00:00"/>
    <x v="200"/>
    <n v="0"/>
    <s v="USD"/>
    <s v="JRNLWA00422832"/>
    <s v="P"/>
    <s v="2021-01 B2 Hrly In prog Accrl"/>
    <s v="HeatherH"/>
    <s v="0/JE IC"/>
    <m/>
    <m/>
    <x v="72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50020"/>
    <n v="2195"/>
    <n v="0"/>
    <n v="19"/>
  </r>
  <r>
    <x v="13"/>
    <d v="2021-02-28T00:00:00"/>
    <x v="201"/>
    <n v="0"/>
    <s v="USD"/>
    <s v="JRNLWA00422832"/>
    <s v="P"/>
    <s v="2021-01 B2 Hrly In prog Accrl"/>
    <s v="HeatherH"/>
    <s v="0/JE IC"/>
    <m/>
    <m/>
    <x v="72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52020"/>
    <n v="2195"/>
    <n v="0"/>
    <n v="19"/>
  </r>
  <r>
    <x v="13"/>
    <d v="2021-02-28T00:00:00"/>
    <x v="202"/>
    <n v="0"/>
    <s v="USD"/>
    <s v="JRNLWA00422832"/>
    <s v="P"/>
    <s v="2021-01 B2 Hrly In prog Accrl"/>
    <s v="HeatherH"/>
    <s v="0/JE IC"/>
    <m/>
    <m/>
    <x v="72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52020"/>
    <n v="2195"/>
    <n v="0"/>
    <n v="19"/>
  </r>
  <r>
    <x v="14"/>
    <d v="2021-02-28T00:00:00"/>
    <x v="197"/>
    <n v="0"/>
    <s v="USD"/>
    <s v="JRNLWA00424365"/>
    <s v="P"/>
    <s v="B2 2.3.21_2.9.21"/>
    <s v="JacobMas"/>
    <s v="0/JE IC"/>
    <m/>
    <m/>
    <x v="7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0020"/>
    <n v="2195"/>
    <n v="0"/>
    <n v="19"/>
  </r>
  <r>
    <x v="14"/>
    <d v="2021-02-28T00:00:00"/>
    <x v="140"/>
    <n v="0"/>
    <s v="USD"/>
    <s v="JRNLWA00424365"/>
    <s v="P"/>
    <s v="B2 2.3.21_2.9.21"/>
    <s v="JacobMas"/>
    <s v="0/JE IC"/>
    <m/>
    <m/>
    <x v="7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0020"/>
    <n v="2195"/>
    <n v="0"/>
    <n v="19"/>
  </r>
  <r>
    <x v="13"/>
    <d v="2021-02-28T00:00:00"/>
    <x v="198"/>
    <n v="0"/>
    <s v="USD"/>
    <s v="JRNLWA00424365"/>
    <s v="P"/>
    <s v="B2 2.3.21_2.9.21"/>
    <s v="JacobMas"/>
    <s v="0/JE IC"/>
    <m/>
    <m/>
    <x v="7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2020"/>
    <n v="2195"/>
    <n v="0"/>
    <n v="19"/>
  </r>
  <r>
    <x v="13"/>
    <d v="2021-02-28T00:00:00"/>
    <x v="203"/>
    <n v="0"/>
    <s v="USD"/>
    <s v="JRNLWA00424365"/>
    <s v="P"/>
    <s v="B2 2.3.21_2.9.21"/>
    <s v="JacobMas"/>
    <s v="0/JE IC"/>
    <m/>
    <m/>
    <x v="7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2020"/>
    <n v="2195"/>
    <n v="0"/>
    <n v="19"/>
  </r>
  <r>
    <x v="1"/>
    <d v="2021-02-28T00:00:00"/>
    <x v="1"/>
    <n v="0"/>
    <s v="USD"/>
    <s v="JRNLWA00424365"/>
    <s v="P"/>
    <s v="B2 2.3.21_2.9.21"/>
    <s v="JacobMas"/>
    <s v="0/JE IC"/>
    <m/>
    <m/>
    <x v="74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95"/>
    <n v="0"/>
    <n v="19"/>
  </r>
  <r>
    <x v="14"/>
    <d v="2021-02-28T00:00:00"/>
    <x v="140"/>
    <n v="0"/>
    <s v="USD"/>
    <s v="JRNLWA00424384"/>
    <s v="P"/>
    <s v="B2 2.17.21_2.23.21"/>
    <s v="JacobMas"/>
    <s v="0/JE IC"/>
    <m/>
    <m/>
    <x v="7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50020"/>
    <n v="2195"/>
    <n v="0"/>
    <n v="19"/>
  </r>
  <r>
    <x v="1"/>
    <d v="2021-02-28T00:00:00"/>
    <x v="1"/>
    <n v="0"/>
    <s v="USD"/>
    <s v="JRNLWA00424384"/>
    <s v="P"/>
    <s v="B2 2.17.21_2.23.21"/>
    <s v="JacobMas"/>
    <s v="0/JE IC"/>
    <m/>
    <m/>
    <x v="76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95"/>
    <n v="0"/>
    <n v="19"/>
  </r>
  <r>
    <x v="14"/>
    <d v="2021-02-28T00:00:00"/>
    <x v="204"/>
    <n v="0"/>
    <s v="USD"/>
    <s v="JRNLWA00424410"/>
    <s v="P"/>
    <s v="2021-02 B2 PP5 Accrual"/>
    <s v="JacobMas"/>
    <s v="0/JE IC"/>
    <m/>
    <m/>
    <x v="7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50020"/>
    <n v="2195"/>
    <n v="0"/>
    <n v="19"/>
  </r>
  <r>
    <x v="1"/>
    <d v="2021-02-28T00:00:00"/>
    <x v="205"/>
    <n v="0"/>
    <s v="USD"/>
    <s v="JRNLWA00424410"/>
    <s v="P"/>
    <s v="2021-02 B2 PP5 Accrual"/>
    <s v="JacobMas"/>
    <s v="0/JE IC"/>
    <m/>
    <m/>
    <x v="78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95"/>
    <n v="0"/>
    <n v="19"/>
  </r>
  <r>
    <x v="26"/>
    <m/>
    <x v="206"/>
    <m/>
    <m/>
    <m/>
    <m/>
    <m/>
    <m/>
    <m/>
    <m/>
    <m/>
    <x v="79"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35:C533" firstHeaderRow="1" firstDataRow="1" firstDataCol="1"/>
  <pivotFields count="37">
    <pivotField axis="axisRow" showAll="0">
      <items count="28">
        <item x="14"/>
        <item x="2"/>
        <item x="7"/>
        <item x="8"/>
        <item x="9"/>
        <item x="18"/>
        <item x="22"/>
        <item x="15"/>
        <item x="16"/>
        <item x="13"/>
        <item x="3"/>
        <item x="10"/>
        <item x="23"/>
        <item x="0"/>
        <item x="21"/>
        <item x="4"/>
        <item x="11"/>
        <item x="24"/>
        <item x="5"/>
        <item x="12"/>
        <item x="19"/>
        <item x="6"/>
        <item x="25"/>
        <item x="20"/>
        <item x="1"/>
        <item x="17"/>
        <item x="26"/>
        <item t="default"/>
      </items>
    </pivotField>
    <pivotField showAll="0"/>
    <pivotField dataField="1" showAll="0">
      <items count="208">
        <item x="53"/>
        <item x="62"/>
        <item x="102"/>
        <item x="9"/>
        <item x="124"/>
        <item x="103"/>
        <item x="201"/>
        <item x="25"/>
        <item x="63"/>
        <item x="100"/>
        <item x="191"/>
        <item x="118"/>
        <item x="59"/>
        <item x="10"/>
        <item x="125"/>
        <item x="64"/>
        <item x="111"/>
        <item x="13"/>
        <item x="101"/>
        <item x="24"/>
        <item x="202"/>
        <item x="144"/>
        <item x="60"/>
        <item x="109"/>
        <item x="108"/>
        <item x="127"/>
        <item x="119"/>
        <item x="66"/>
        <item x="98"/>
        <item x="200"/>
        <item x="8"/>
        <item x="141"/>
        <item x="104"/>
        <item x="12"/>
        <item x="117"/>
        <item x="112"/>
        <item x="110"/>
        <item x="126"/>
        <item x="113"/>
        <item x="105"/>
        <item x="115"/>
        <item x="65"/>
        <item x="11"/>
        <item x="128"/>
        <item x="106"/>
        <item x="99"/>
        <item x="114"/>
        <item x="61"/>
        <item x="116"/>
        <item x="107"/>
        <item x="68"/>
        <item x="67"/>
        <item x="173"/>
        <item x="171"/>
        <item x="170"/>
        <item x="180"/>
        <item x="172"/>
        <item x="38"/>
        <item x="43"/>
        <item x="39"/>
        <item x="178"/>
        <item x="45"/>
        <item x="42"/>
        <item x="181"/>
        <item x="183"/>
        <item x="41"/>
        <item x="155"/>
        <item x="175"/>
        <item x="179"/>
        <item x="177"/>
        <item x="174"/>
        <item x="40"/>
        <item x="37"/>
        <item x="154"/>
        <item x="57"/>
        <item x="182"/>
        <item x="58"/>
        <item x="169"/>
        <item x="158"/>
        <item x="176"/>
        <item x="151"/>
        <item x="44"/>
        <item x="159"/>
        <item x="205"/>
        <item x="47"/>
        <item x="161"/>
        <item x="86"/>
        <item x="150"/>
        <item x="152"/>
        <item x="94"/>
        <item x="48"/>
        <item x="156"/>
        <item x="1"/>
        <item x="49"/>
        <item x="93"/>
        <item x="74"/>
        <item x="46"/>
        <item x="70"/>
        <item x="85"/>
        <item x="195"/>
        <item x="97"/>
        <item x="30"/>
        <item x="5"/>
        <item x="55"/>
        <item x="21"/>
        <item x="33"/>
        <item x="137"/>
        <item x="84"/>
        <item x="204"/>
        <item x="157"/>
        <item x="92"/>
        <item x="20"/>
        <item x="185"/>
        <item x="77"/>
        <item x="160"/>
        <item x="122"/>
        <item x="189"/>
        <item x="89"/>
        <item x="16"/>
        <item x="153"/>
        <item x="29"/>
        <item x="91"/>
        <item x="148"/>
        <item x="22"/>
        <item x="194"/>
        <item x="186"/>
        <item x="73"/>
        <item x="6"/>
        <item x="83"/>
        <item x="140"/>
        <item x="17"/>
        <item x="31"/>
        <item x="135"/>
        <item x="188"/>
        <item x="2"/>
        <item x="133"/>
        <item x="197"/>
        <item x="69"/>
        <item x="75"/>
        <item x="56"/>
        <item x="190"/>
        <item x="96"/>
        <item x="123"/>
        <item x="87"/>
        <item x="88"/>
        <item x="138"/>
        <item x="26"/>
        <item x="165"/>
        <item x="36"/>
        <item x="143"/>
        <item x="199"/>
        <item x="192"/>
        <item x="0"/>
        <item x="136"/>
        <item x="80"/>
        <item x="18"/>
        <item x="187"/>
        <item x="7"/>
        <item x="184"/>
        <item x="90"/>
        <item x="54"/>
        <item x="121"/>
        <item x="132"/>
        <item x="32"/>
        <item x="4"/>
        <item x="145"/>
        <item x="76"/>
        <item x="35"/>
        <item x="129"/>
        <item x="196"/>
        <item x="34"/>
        <item x="146"/>
        <item x="95"/>
        <item x="142"/>
        <item x="23"/>
        <item x="78"/>
        <item x="139"/>
        <item x="134"/>
        <item x="147"/>
        <item x="164"/>
        <item x="14"/>
        <item x="79"/>
        <item x="52"/>
        <item x="19"/>
        <item x="149"/>
        <item x="193"/>
        <item x="203"/>
        <item x="71"/>
        <item x="198"/>
        <item x="27"/>
        <item x="166"/>
        <item x="82"/>
        <item x="131"/>
        <item x="130"/>
        <item x="120"/>
        <item x="167"/>
        <item x="3"/>
        <item x="168"/>
        <item x="28"/>
        <item x="81"/>
        <item x="72"/>
        <item x="15"/>
        <item x="162"/>
        <item x="51"/>
        <item x="50"/>
        <item x="163"/>
        <item x="20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1">
        <item x="77"/>
        <item x="78"/>
        <item x="40"/>
        <item x="59"/>
        <item x="0"/>
        <item x="1"/>
        <item x="4"/>
        <item x="5"/>
        <item x="7"/>
        <item x="6"/>
        <item x="23"/>
        <item x="8"/>
        <item x="22"/>
        <item x="24"/>
        <item x="26"/>
        <item x="27"/>
        <item x="25"/>
        <item x="28"/>
        <item x="31"/>
        <item x="32"/>
        <item x="33"/>
        <item x="34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5"/>
        <item x="56"/>
        <item x="63"/>
        <item x="64"/>
        <item x="65"/>
        <item x="66"/>
        <item x="2"/>
        <item x="68"/>
        <item x="69"/>
        <item x="70"/>
        <item x="71"/>
        <item x="73"/>
        <item x="74"/>
        <item x="75"/>
        <item x="76"/>
        <item x="67"/>
        <item x="72"/>
        <item x="61"/>
        <item x="58"/>
        <item x="57"/>
        <item x="60"/>
        <item x="62"/>
        <item x="12"/>
        <item x="17"/>
        <item x="30"/>
        <item x="18"/>
        <item x="19"/>
        <item x="3"/>
        <item x="50"/>
        <item x="16"/>
        <item x="29"/>
        <item x="9"/>
        <item x="11"/>
        <item x="13"/>
        <item x="14"/>
        <item x="15"/>
        <item x="20"/>
        <item x="21"/>
        <item x="35"/>
        <item x="10"/>
        <item x="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2"/>
  </rowFields>
  <rowItems count="198">
    <i>
      <x/>
    </i>
    <i r="1">
      <x/>
    </i>
    <i r="1">
      <x v="9"/>
    </i>
    <i r="1">
      <x v="11"/>
    </i>
    <i r="1">
      <x v="18"/>
    </i>
    <i r="1">
      <x v="20"/>
    </i>
    <i r="1">
      <x v="22"/>
    </i>
    <i r="1">
      <x v="24"/>
    </i>
    <i r="1">
      <x v="26"/>
    </i>
    <i r="1">
      <x v="28"/>
    </i>
    <i r="1">
      <x v="30"/>
    </i>
    <i r="1">
      <x v="32"/>
    </i>
    <i r="1">
      <x v="34"/>
    </i>
    <i r="1">
      <x v="39"/>
    </i>
    <i r="1">
      <x v="41"/>
    </i>
    <i r="1">
      <x v="43"/>
    </i>
    <i r="1">
      <x v="46"/>
    </i>
    <i r="1">
      <x v="48"/>
    </i>
    <i r="1">
      <x v="50"/>
    </i>
    <i r="1">
      <x v="52"/>
    </i>
    <i r="1">
      <x v="54"/>
    </i>
    <i r="1">
      <x v="55"/>
    </i>
    <i>
      <x v="1"/>
    </i>
    <i r="1">
      <x v="63"/>
    </i>
    <i r="1">
      <x v="64"/>
    </i>
    <i r="1">
      <x v="66"/>
    </i>
    <i r="1">
      <x v="69"/>
    </i>
    <i>
      <x v="2"/>
    </i>
    <i r="1">
      <x v="3"/>
    </i>
    <i r="1">
      <x v="6"/>
    </i>
    <i r="1">
      <x v="8"/>
    </i>
    <i r="1">
      <x v="10"/>
    </i>
    <i r="1">
      <x v="13"/>
    </i>
    <i r="1">
      <x v="16"/>
    </i>
    <i>
      <x v="3"/>
    </i>
    <i r="1">
      <x v="3"/>
    </i>
    <i r="1">
      <x v="6"/>
    </i>
    <i r="1">
      <x v="8"/>
    </i>
    <i r="1">
      <x v="10"/>
    </i>
    <i r="1">
      <x v="13"/>
    </i>
    <i r="1">
      <x v="16"/>
    </i>
    <i>
      <x v="4"/>
    </i>
    <i r="1">
      <x v="3"/>
    </i>
    <i r="1">
      <x v="6"/>
    </i>
    <i r="1">
      <x v="8"/>
    </i>
    <i r="1">
      <x v="10"/>
    </i>
    <i r="1">
      <x v="13"/>
    </i>
    <i r="1">
      <x v="16"/>
    </i>
    <i>
      <x v="5"/>
    </i>
    <i r="1">
      <x v="3"/>
    </i>
    <i r="1">
      <x v="10"/>
    </i>
    <i r="1">
      <x v="13"/>
    </i>
    <i r="1">
      <x v="16"/>
    </i>
    <i>
      <x v="6"/>
    </i>
    <i r="1">
      <x v="56"/>
    </i>
    <i r="1">
      <x v="57"/>
    </i>
    <i r="1">
      <x v="58"/>
    </i>
    <i r="1">
      <x v="59"/>
    </i>
    <i r="1">
      <x v="60"/>
    </i>
    <i>
      <x v="7"/>
    </i>
    <i r="1">
      <x v="2"/>
    </i>
    <i r="1">
      <x v="61"/>
    </i>
    <i r="1">
      <x v="70"/>
    </i>
    <i r="1">
      <x v="71"/>
    </i>
    <i r="1">
      <x v="72"/>
    </i>
    <i r="1">
      <x v="73"/>
    </i>
    <i r="1">
      <x v="75"/>
    </i>
    <i r="1">
      <x v="76"/>
    </i>
    <i r="1">
      <x v="78"/>
    </i>
    <i>
      <x v="8"/>
    </i>
    <i r="1">
      <x v="74"/>
    </i>
    <i>
      <x v="9"/>
    </i>
    <i r="1">
      <x v="4"/>
    </i>
    <i r="1">
      <x v="7"/>
    </i>
    <i r="1">
      <x v="9"/>
    </i>
    <i r="1">
      <x v="14"/>
    </i>
    <i r="1">
      <x v="22"/>
    </i>
    <i r="1">
      <x v="45"/>
    </i>
    <i r="1">
      <x v="48"/>
    </i>
    <i r="1">
      <x v="50"/>
    </i>
    <i r="1">
      <x v="55"/>
    </i>
    <i>
      <x v="10"/>
    </i>
    <i r="1">
      <x v="3"/>
    </i>
    <i r="1">
      <x v="6"/>
    </i>
    <i r="1">
      <x v="8"/>
    </i>
    <i r="1">
      <x v="10"/>
    </i>
    <i r="1">
      <x v="13"/>
    </i>
    <i r="1">
      <x v="16"/>
    </i>
    <i r="1">
      <x v="63"/>
    </i>
    <i r="1">
      <x v="64"/>
    </i>
    <i r="1">
      <x v="65"/>
    </i>
    <i r="1">
      <x v="66"/>
    </i>
    <i r="1">
      <x v="69"/>
    </i>
    <i>
      <x v="11"/>
    </i>
    <i r="1">
      <x v="3"/>
    </i>
    <i r="1">
      <x v="6"/>
    </i>
    <i r="1">
      <x v="8"/>
    </i>
    <i r="1">
      <x v="10"/>
    </i>
    <i r="1">
      <x v="13"/>
    </i>
    <i r="1">
      <x v="16"/>
    </i>
    <i>
      <x v="12"/>
    </i>
    <i r="1">
      <x v="57"/>
    </i>
    <i r="1">
      <x v="58"/>
    </i>
    <i r="1">
      <x v="59"/>
    </i>
    <i r="1">
      <x v="60"/>
    </i>
    <i>
      <x v="13"/>
    </i>
    <i r="1">
      <x v="4"/>
    </i>
    <i r="1">
      <x v="7"/>
    </i>
    <i r="1">
      <x v="45"/>
    </i>
    <i>
      <x v="14"/>
    </i>
    <i r="1">
      <x v="34"/>
    </i>
    <i>
      <x v="15"/>
    </i>
    <i r="1">
      <x v="66"/>
    </i>
    <i>
      <x v="16"/>
    </i>
    <i r="1">
      <x v="3"/>
    </i>
    <i r="1">
      <x v="6"/>
    </i>
    <i r="1">
      <x v="8"/>
    </i>
    <i r="1">
      <x v="10"/>
    </i>
    <i r="1">
      <x v="13"/>
    </i>
    <i r="1">
      <x v="16"/>
    </i>
    <i>
      <x v="17"/>
    </i>
    <i r="1">
      <x v="57"/>
    </i>
    <i r="1">
      <x v="58"/>
    </i>
    <i r="1">
      <x v="59"/>
    </i>
    <i r="1">
      <x v="60"/>
    </i>
    <i>
      <x v="18"/>
    </i>
    <i r="1">
      <x v="6"/>
    </i>
    <i r="1">
      <x v="8"/>
    </i>
    <i r="1">
      <x v="10"/>
    </i>
    <i r="1">
      <x v="13"/>
    </i>
    <i r="1">
      <x v="16"/>
    </i>
    <i r="1">
      <x v="63"/>
    </i>
    <i r="1">
      <x v="65"/>
    </i>
    <i r="1">
      <x v="66"/>
    </i>
    <i r="1">
      <x v="69"/>
    </i>
    <i>
      <x v="19"/>
    </i>
    <i r="1">
      <x v="6"/>
    </i>
    <i r="1">
      <x v="8"/>
    </i>
    <i r="1">
      <x v="10"/>
    </i>
    <i r="1">
      <x v="13"/>
    </i>
    <i r="1">
      <x v="16"/>
    </i>
    <i>
      <x v="20"/>
    </i>
    <i r="1">
      <x v="22"/>
    </i>
    <i r="1">
      <x v="41"/>
    </i>
    <i r="1">
      <x v="43"/>
    </i>
    <i>
      <x v="21"/>
    </i>
    <i r="1">
      <x v="3"/>
    </i>
    <i r="1">
      <x v="6"/>
    </i>
    <i r="1">
      <x v="8"/>
    </i>
    <i r="1">
      <x v="10"/>
    </i>
    <i r="1">
      <x v="13"/>
    </i>
    <i r="1">
      <x v="16"/>
    </i>
    <i r="1">
      <x v="62"/>
    </i>
    <i r="1">
      <x v="63"/>
    </i>
    <i r="1">
      <x v="64"/>
    </i>
    <i r="1">
      <x v="65"/>
    </i>
    <i r="1">
      <x v="66"/>
    </i>
    <i r="1">
      <x v="69"/>
    </i>
    <i>
      <x v="22"/>
    </i>
    <i r="1">
      <x v="57"/>
    </i>
    <i r="1">
      <x v="58"/>
    </i>
    <i r="1">
      <x v="59"/>
    </i>
    <i r="1">
      <x v="60"/>
    </i>
    <i>
      <x v="23"/>
    </i>
    <i r="1">
      <x v="31"/>
    </i>
    <i r="1">
      <x v="67"/>
    </i>
    <i>
      <x v="24"/>
    </i>
    <i r="1">
      <x v="1"/>
    </i>
    <i r="1">
      <x v="5"/>
    </i>
    <i r="1">
      <x v="12"/>
    </i>
    <i r="1">
      <x v="15"/>
    </i>
    <i r="1">
      <x v="17"/>
    </i>
    <i r="1">
      <x v="19"/>
    </i>
    <i r="1">
      <x v="21"/>
    </i>
    <i r="1">
      <x v="23"/>
    </i>
    <i r="1">
      <x v="25"/>
    </i>
    <i r="1">
      <x v="27"/>
    </i>
    <i r="1">
      <x v="29"/>
    </i>
    <i r="1">
      <x v="33"/>
    </i>
    <i r="1">
      <x v="35"/>
    </i>
    <i r="1">
      <x v="36"/>
    </i>
    <i r="1">
      <x v="37"/>
    </i>
    <i r="1">
      <x v="38"/>
    </i>
    <i r="1">
      <x v="40"/>
    </i>
    <i r="1">
      <x v="42"/>
    </i>
    <i r="1">
      <x v="44"/>
    </i>
    <i r="1">
      <x v="47"/>
    </i>
    <i r="1">
      <x v="49"/>
    </i>
    <i r="1">
      <x v="51"/>
    </i>
    <i r="1">
      <x v="53"/>
    </i>
    <i r="1">
      <x v="67"/>
    </i>
    <i r="1">
      <x v="68"/>
    </i>
    <i r="1">
      <x v="77"/>
    </i>
    <i>
      <x v="25"/>
    </i>
    <i r="1">
      <x v="73"/>
    </i>
    <i>
      <x v="26"/>
    </i>
    <i r="1">
      <x v="79"/>
    </i>
    <i t="grand">
      <x/>
    </i>
  </rowItems>
  <colItems count="1">
    <i/>
  </colItems>
  <dataFields count="1">
    <dataField name="Sum of Amount USD" fld="2" baseField="0" baseItem="0" numFmtId="43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/>
  <cols>
    <col min="1" max="2" width="3.42578125" customWidth="1"/>
  </cols>
  <sheetData>
    <row r="2" spans="2:11" ht="18">
      <c r="B2" s="24"/>
    </row>
    <row r="3" spans="2:11" ht="20.25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>
      <c r="B8" s="24"/>
    </row>
    <row r="9" spans="2:11" ht="18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>
      <c r="B10" s="24"/>
    </row>
    <row r="11" spans="2:11" ht="15.75">
      <c r="B11" s="29">
        <v>1</v>
      </c>
      <c r="C11" s="30" t="s">
        <v>51</v>
      </c>
    </row>
    <row r="12" spans="2:11" ht="15.75">
      <c r="B12" s="29"/>
      <c r="C12" s="30"/>
    </row>
    <row r="13" spans="2:11" ht="15.75">
      <c r="B13" s="29">
        <v>2</v>
      </c>
      <c r="C13" s="30" t="s">
        <v>52</v>
      </c>
    </row>
    <row r="14" spans="2:11" ht="15.75">
      <c r="B14" s="29"/>
      <c r="C14" s="30"/>
    </row>
    <row r="15" spans="2:11" ht="15.75">
      <c r="B15" s="29">
        <v>3</v>
      </c>
      <c r="C15" s="30" t="s">
        <v>53</v>
      </c>
    </row>
    <row r="16" spans="2:11" ht="15.75">
      <c r="B16" s="29"/>
      <c r="C16" s="30"/>
    </row>
    <row r="17" spans="2:3" ht="15.75">
      <c r="B17" s="29">
        <v>4</v>
      </c>
      <c r="C17" s="30" t="s">
        <v>54</v>
      </c>
    </row>
    <row r="18" spans="2:3" ht="15.75">
      <c r="B18" s="29"/>
      <c r="C18" s="30" t="s">
        <v>55</v>
      </c>
    </row>
    <row r="19" spans="2:3" ht="15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pageSetUpPr fitToPage="1"/>
  </sheetPr>
  <dimension ref="A1:AS553"/>
  <sheetViews>
    <sheetView showGridLines="0" tabSelected="1" view="pageBreakPreview" topLeftCell="A9" zoomScale="60" zoomScaleNormal="80" workbookViewId="0">
      <pane ySplit="11" topLeftCell="A284" activePane="bottomLeft" state="frozen"/>
      <selection activeCell="A9" sqref="A9"/>
      <selection pane="bottomLeft" activeCell="D322" sqref="D322"/>
    </sheetView>
  </sheetViews>
  <sheetFormatPr defaultRowHeight="12.75" outlineLevelRow="1"/>
  <cols>
    <col min="1" max="1" width="2.7109375" customWidth="1"/>
    <col min="2" max="2" width="51" customWidth="1"/>
    <col min="3" max="3" width="21.28515625" customWidth="1"/>
    <col min="4" max="5" width="18.7109375" customWidth="1"/>
    <col min="6" max="6" width="12.28515625" customWidth="1"/>
    <col min="7" max="7" width="19" customWidth="1"/>
    <col min="8" max="8" width="17.85546875" customWidth="1"/>
    <col min="9" max="9" width="23.8554687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>
      <c r="Q4" t="str">
        <f ca="1">_xll.ReportDrill(#REF!,,_xll.PairGroup(_xll.Pair(G20:G332,#REF!),_xll.Pair(AB20:AB332,#REF!)),"JE Lookup")</f>
        <v>OK!: ReportDrill 'JE Lookup' Formula OK [jAction{}]</v>
      </c>
      <c r="U4" t="str">
        <f ca="1">_xll.ReportDrill(,"APDrill",_xll.PairGroup(_xll.PairExt(AQ20:AQ332,"H8")),"AP Detail")</f>
        <v>OK!: ReportDrill 'AP Detail' Formula OK [jAction{}]</v>
      </c>
      <c r="Y4" t="str">
        <f ca="1">_xll.ReportDrill(,"JEStaged_DrillToDetail",_xll.PairGroup(_xll.PairExt(Q19:Q332,"dControlNum",TRUE),_xll.PairExt(AP19:AP332,"dDistrict",TRUE),_xll.PairExt(AO19:AO332,"dApplyMonth",TRUE)),"JE Staged Details")</f>
        <v>OK!: ReportDrill 'JE Staged Details' Formula OK [jAction{}]</v>
      </c>
    </row>
    <row r="5" spans="1:43" hidden="1" outlineLevel="1">
      <c r="B5" t="str">
        <f ca="1">_xll.ReportRange("JEQuery_WithStaged",B20:AS331,B2:AS2,,_xll.Param(DateFrom,DateTo,IF(M12="","all",M12),M13,M14,M15,P12,P13,P14,P15,EntrieShownLimit,IF(DateFrom="",DateFrom,),IF(DateTo="",DateTo,)),TRUE)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_xll.ReportDrill(#REF!,,_xll.PairGroup(_xll.Pair(V20:V332,#REF!),_xll.Pair(AS20:AS332,#REF!)),"I/C Originating JE")</f>
        <v>OK!: ReportDrill 'I/C Originating JE' Formula OK [jAction{}]</v>
      </c>
    </row>
    <row r="6" spans="1:43" hidden="1" outlineLevel="1">
      <c r="B6" s="3" t="s">
        <v>82</v>
      </c>
      <c r="D6">
        <v>10000</v>
      </c>
    </row>
    <row r="7" spans="1:43" hidden="1" outlineLevel="1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>
      <c r="J8" s="17"/>
    </row>
    <row r="9" spans="1:43" ht="18" collapsed="1">
      <c r="B9" s="1" t="s">
        <v>0</v>
      </c>
      <c r="G9" s="38" t="s">
        <v>87</v>
      </c>
      <c r="P9" s="2"/>
      <c r="U9" s="3"/>
    </row>
    <row r="10" spans="1:43" ht="14.25">
      <c r="B10" s="44" t="s">
        <v>128</v>
      </c>
      <c r="G10" s="37"/>
      <c r="P10" s="2"/>
      <c r="U10" s="3"/>
    </row>
    <row r="11" spans="1:43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>
      <c r="H12" s="7" t="s">
        <v>5</v>
      </c>
      <c r="I12" s="33" t="s">
        <v>129</v>
      </c>
      <c r="K12" s="32"/>
      <c r="L12" s="3" t="s">
        <v>6</v>
      </c>
      <c r="M12" s="33" t="s">
        <v>131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>
      <c r="H13" s="7" t="s">
        <v>8</v>
      </c>
      <c r="I13" s="33" t="s">
        <v>130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>
      <c r="L14" s="3" t="s">
        <v>13</v>
      </c>
      <c r="M14" s="33" t="s">
        <v>76</v>
      </c>
      <c r="O14" s="7" t="s">
        <v>57</v>
      </c>
      <c r="P14" s="34"/>
      <c r="Q14" s="22"/>
    </row>
    <row r="15" spans="1:43">
      <c r="L15" s="3" t="s">
        <v>14</v>
      </c>
      <c r="M15" s="33" t="s">
        <v>132</v>
      </c>
      <c r="O15" s="7" t="s">
        <v>59</v>
      </c>
      <c r="P15" s="40" t="s">
        <v>92</v>
      </c>
    </row>
    <row r="16" spans="1:43">
      <c r="B16" s="8" t="s">
        <v>16</v>
      </c>
      <c r="C16" s="9"/>
      <c r="D16" s="10">
        <f>SUM(D19:D332)</f>
        <v>176928.38000000009</v>
      </c>
      <c r="E16" s="10">
        <f>SUM(E19:E332)</f>
        <v>0</v>
      </c>
      <c r="F16" t="s">
        <v>83</v>
      </c>
      <c r="N16" s="23"/>
      <c r="O16" s="23"/>
      <c r="P16" s="23"/>
      <c r="Q16" s="23"/>
    </row>
    <row r="17" spans="2:45">
      <c r="B17" s="8" t="s">
        <v>34</v>
      </c>
      <c r="C17" s="9"/>
      <c r="D17" s="11">
        <f>COUNT(D20:D333)</f>
        <v>311</v>
      </c>
      <c r="E17" s="11">
        <f>COUNT(E20:E333)</f>
        <v>311</v>
      </c>
      <c r="F17" s="44" t="s">
        <v>125</v>
      </c>
      <c r="G17" s="39" t="str">
        <f>""&amp;EntrieShownLimit</f>
        <v>10000</v>
      </c>
    </row>
    <row r="18" spans="2:45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>
      <c r="B20" t="s">
        <v>133</v>
      </c>
      <c r="C20" s="31">
        <v>43921</v>
      </c>
      <c r="D20" s="15">
        <v>918.8</v>
      </c>
      <c r="E20" s="15">
        <v>0</v>
      </c>
      <c r="F20" s="53" t="s">
        <v>134</v>
      </c>
      <c r="G20" t="s">
        <v>135</v>
      </c>
      <c r="H20" s="41" t="s">
        <v>136</v>
      </c>
      <c r="I20" t="s">
        <v>137</v>
      </c>
      <c r="J20" t="s">
        <v>138</v>
      </c>
      <c r="K20" t="s">
        <v>139</v>
      </c>
      <c r="L20" s="17"/>
      <c r="M20" s="17"/>
      <c r="N20" s="17" t="s">
        <v>140</v>
      </c>
      <c r="O20" s="36"/>
      <c r="P20" s="17"/>
      <c r="Q20" s="17"/>
      <c r="U20" t="s">
        <v>141</v>
      </c>
      <c r="V20" t="s">
        <v>141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52065</v>
      </c>
      <c r="AJ20">
        <v>2195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>
      <c r="B21" t="s">
        <v>142</v>
      </c>
      <c r="C21" s="31">
        <v>43921</v>
      </c>
      <c r="D21" s="15">
        <v>150</v>
      </c>
      <c r="E21" s="15">
        <v>0</v>
      </c>
      <c r="F21" s="53" t="s">
        <v>134</v>
      </c>
      <c r="G21" t="s">
        <v>135</v>
      </c>
      <c r="H21" s="41" t="s">
        <v>136</v>
      </c>
      <c r="I21" t="s">
        <v>137</v>
      </c>
      <c r="J21" t="s">
        <v>138</v>
      </c>
      <c r="K21" t="s">
        <v>139</v>
      </c>
      <c r="L21" s="17"/>
      <c r="M21" s="17"/>
      <c r="N21" s="17" t="s">
        <v>143</v>
      </c>
      <c r="O21" s="36"/>
      <c r="P21" s="17"/>
      <c r="Q21" s="17"/>
      <c r="U21" t="s">
        <v>141</v>
      </c>
      <c r="V21" t="s">
        <v>141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70165</v>
      </c>
      <c r="AJ21">
        <v>2195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>
      <c r="B22" t="s">
        <v>133</v>
      </c>
      <c r="C22" s="31">
        <v>43921</v>
      </c>
      <c r="D22" s="15">
        <v>604.32000000000005</v>
      </c>
      <c r="E22" s="15">
        <v>0</v>
      </c>
      <c r="F22" s="53" t="s">
        <v>134</v>
      </c>
      <c r="G22" t="s">
        <v>144</v>
      </c>
      <c r="H22" s="41" t="s">
        <v>136</v>
      </c>
      <c r="I22" t="s">
        <v>145</v>
      </c>
      <c r="J22" t="s">
        <v>138</v>
      </c>
      <c r="K22" t="s">
        <v>139</v>
      </c>
      <c r="L22" s="17"/>
      <c r="M22" s="17"/>
      <c r="N22" s="17" t="s">
        <v>146</v>
      </c>
      <c r="O22" s="36"/>
      <c r="P22" s="17"/>
      <c r="Q22" s="17"/>
      <c r="U22" t="s">
        <v>147</v>
      </c>
      <c r="V22" t="s">
        <v>147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52065</v>
      </c>
      <c r="AJ22">
        <v>2195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>
      <c r="B23" t="s">
        <v>148</v>
      </c>
      <c r="C23" s="31">
        <v>43921</v>
      </c>
      <c r="D23" s="15">
        <v>5985.12</v>
      </c>
      <c r="E23" s="15">
        <v>0</v>
      </c>
      <c r="F23" s="53" t="s">
        <v>134</v>
      </c>
      <c r="G23" t="s">
        <v>149</v>
      </c>
      <c r="H23" s="41" t="s">
        <v>136</v>
      </c>
      <c r="I23" t="s">
        <v>150</v>
      </c>
      <c r="J23" t="s">
        <v>138</v>
      </c>
      <c r="K23" t="s">
        <v>139</v>
      </c>
      <c r="L23" s="17"/>
      <c r="M23" s="17"/>
      <c r="N23" s="17" t="s">
        <v>151</v>
      </c>
      <c r="O23" s="36"/>
      <c r="P23" s="17"/>
      <c r="Q23" s="17"/>
      <c r="U23" t="s">
        <v>152</v>
      </c>
      <c r="V23" t="s">
        <v>152</v>
      </c>
      <c r="X23" s="31">
        <v>43927</v>
      </c>
      <c r="Y23" s="31">
        <v>43928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50036</v>
      </c>
      <c r="AJ23">
        <v>2195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>
      <c r="B24" t="s">
        <v>153</v>
      </c>
      <c r="C24" s="31">
        <v>43921</v>
      </c>
      <c r="D24" s="15">
        <v>1083.26</v>
      </c>
      <c r="E24" s="15">
        <v>0</v>
      </c>
      <c r="F24" s="53" t="s">
        <v>134</v>
      </c>
      <c r="G24" t="s">
        <v>149</v>
      </c>
      <c r="H24" s="41" t="s">
        <v>136</v>
      </c>
      <c r="I24" t="s">
        <v>150</v>
      </c>
      <c r="J24" t="s">
        <v>138</v>
      </c>
      <c r="K24" t="s">
        <v>139</v>
      </c>
      <c r="L24" s="17"/>
      <c r="M24" s="17"/>
      <c r="N24" s="17" t="s">
        <v>151</v>
      </c>
      <c r="O24" s="36"/>
      <c r="P24" s="17"/>
      <c r="Q24" s="17"/>
      <c r="U24" t="s">
        <v>152</v>
      </c>
      <c r="V24" t="s">
        <v>152</v>
      </c>
      <c r="X24" s="31">
        <v>43927</v>
      </c>
      <c r="Y24" s="31">
        <v>43928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52036</v>
      </c>
      <c r="AJ24">
        <v>2195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>
      <c r="B25" t="s">
        <v>154</v>
      </c>
      <c r="C25" s="31">
        <v>43921</v>
      </c>
      <c r="D25" s="15">
        <v>212.08</v>
      </c>
      <c r="E25" s="15">
        <v>0</v>
      </c>
      <c r="F25" s="53" t="s">
        <v>134</v>
      </c>
      <c r="G25" t="s">
        <v>149</v>
      </c>
      <c r="H25" s="41" t="s">
        <v>136</v>
      </c>
      <c r="I25" t="s">
        <v>150</v>
      </c>
      <c r="J25" t="s">
        <v>138</v>
      </c>
      <c r="K25" t="s">
        <v>139</v>
      </c>
      <c r="L25" s="17"/>
      <c r="M25" s="17"/>
      <c r="N25" s="17" t="s">
        <v>151</v>
      </c>
      <c r="O25" s="36"/>
      <c r="P25" s="17"/>
      <c r="Q25" s="17"/>
      <c r="U25" t="s">
        <v>152</v>
      </c>
      <c r="V25" t="s">
        <v>152</v>
      </c>
      <c r="X25" s="31">
        <v>43927</v>
      </c>
      <c r="Y25" s="31">
        <v>43928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55036</v>
      </c>
      <c r="AJ25">
        <v>2195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>
      <c r="B26" t="s">
        <v>155</v>
      </c>
      <c r="C26" s="31">
        <v>43921</v>
      </c>
      <c r="D26" s="15">
        <v>525</v>
      </c>
      <c r="E26" s="15">
        <v>0</v>
      </c>
      <c r="F26" s="53" t="s">
        <v>134</v>
      </c>
      <c r="G26" t="s">
        <v>149</v>
      </c>
      <c r="H26" s="41" t="s">
        <v>136</v>
      </c>
      <c r="I26" t="s">
        <v>150</v>
      </c>
      <c r="J26" t="s">
        <v>138</v>
      </c>
      <c r="K26" t="s">
        <v>139</v>
      </c>
      <c r="L26" s="17"/>
      <c r="M26" s="17"/>
      <c r="N26" s="17" t="s">
        <v>151</v>
      </c>
      <c r="O26" s="36"/>
      <c r="P26" s="17"/>
      <c r="Q26" s="17"/>
      <c r="U26" t="s">
        <v>152</v>
      </c>
      <c r="V26" t="s">
        <v>152</v>
      </c>
      <c r="X26" s="31">
        <v>43927</v>
      </c>
      <c r="Y26" s="31">
        <v>43928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56036</v>
      </c>
      <c r="AJ26">
        <v>2195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>
      <c r="B27" t="s">
        <v>156</v>
      </c>
      <c r="C27" s="31">
        <v>43921</v>
      </c>
      <c r="D27" s="15">
        <v>976.26</v>
      </c>
      <c r="E27" s="15">
        <v>0</v>
      </c>
      <c r="F27" s="53" t="s">
        <v>134</v>
      </c>
      <c r="G27" t="s">
        <v>149</v>
      </c>
      <c r="H27" s="41" t="s">
        <v>136</v>
      </c>
      <c r="I27" t="s">
        <v>150</v>
      </c>
      <c r="J27" t="s">
        <v>138</v>
      </c>
      <c r="K27" t="s">
        <v>139</v>
      </c>
      <c r="L27" s="17"/>
      <c r="M27" s="17"/>
      <c r="N27" s="17" t="s">
        <v>151</v>
      </c>
      <c r="O27" s="36"/>
      <c r="P27" s="17"/>
      <c r="Q27" s="17"/>
      <c r="U27" t="s">
        <v>152</v>
      </c>
      <c r="V27" t="s">
        <v>152</v>
      </c>
      <c r="X27" s="31">
        <v>43927</v>
      </c>
      <c r="Y27" s="31">
        <v>43928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70036</v>
      </c>
      <c r="AJ27">
        <v>2195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>
      <c r="B28" t="s">
        <v>133</v>
      </c>
      <c r="C28" s="31">
        <v>43951</v>
      </c>
      <c r="D28" s="15">
        <v>-604.32000000000005</v>
      </c>
      <c r="E28" s="15">
        <v>0</v>
      </c>
      <c r="F28" s="53" t="s">
        <v>134</v>
      </c>
      <c r="G28" t="s">
        <v>157</v>
      </c>
      <c r="H28" s="41" t="s">
        <v>136</v>
      </c>
      <c r="I28" t="s">
        <v>145</v>
      </c>
      <c r="J28" t="s">
        <v>138</v>
      </c>
      <c r="K28" t="s">
        <v>139</v>
      </c>
      <c r="L28" s="17"/>
      <c r="M28" s="17"/>
      <c r="N28" s="17" t="s">
        <v>146</v>
      </c>
      <c r="O28" s="36"/>
      <c r="P28" s="17"/>
      <c r="Q28" s="17"/>
      <c r="U28" t="s">
        <v>147</v>
      </c>
      <c r="V28" t="s">
        <v>158</v>
      </c>
      <c r="X28" s="31">
        <v>43922</v>
      </c>
      <c r="Y28" s="31">
        <v>43923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5</v>
      </c>
      <c r="AH28">
        <v>1</v>
      </c>
      <c r="AI28">
        <v>52065</v>
      </c>
      <c r="AJ28">
        <v>2195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>
      <c r="B29" t="s">
        <v>148</v>
      </c>
      <c r="C29" s="31">
        <v>43951</v>
      </c>
      <c r="D29" s="15">
        <v>-5985.12</v>
      </c>
      <c r="E29" s="15">
        <v>0</v>
      </c>
      <c r="F29" s="53" t="s">
        <v>134</v>
      </c>
      <c r="G29" t="s">
        <v>159</v>
      </c>
      <c r="H29" s="41" t="s">
        <v>136</v>
      </c>
      <c r="I29" t="s">
        <v>150</v>
      </c>
      <c r="J29" t="s">
        <v>160</v>
      </c>
      <c r="K29" t="s">
        <v>139</v>
      </c>
      <c r="L29" s="17"/>
      <c r="M29" s="17"/>
      <c r="N29" s="17" t="s">
        <v>151</v>
      </c>
      <c r="O29" s="36"/>
      <c r="P29" s="17"/>
      <c r="Q29" s="17"/>
      <c r="U29" t="s">
        <v>152</v>
      </c>
      <c r="V29" t="s">
        <v>161</v>
      </c>
      <c r="X29" s="31">
        <v>43927</v>
      </c>
      <c r="Y29" s="31">
        <v>43928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5</v>
      </c>
      <c r="AH29">
        <v>1</v>
      </c>
      <c r="AI29">
        <v>50036</v>
      </c>
      <c r="AJ29">
        <v>2195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>
      <c r="B30" t="s">
        <v>153</v>
      </c>
      <c r="C30" s="31">
        <v>43951</v>
      </c>
      <c r="D30" s="15">
        <v>-1083.26</v>
      </c>
      <c r="E30" s="15">
        <v>0</v>
      </c>
      <c r="F30" s="53" t="s">
        <v>134</v>
      </c>
      <c r="G30" t="s">
        <v>159</v>
      </c>
      <c r="H30" s="41" t="s">
        <v>136</v>
      </c>
      <c r="I30" t="s">
        <v>150</v>
      </c>
      <c r="J30" t="s">
        <v>160</v>
      </c>
      <c r="K30" t="s">
        <v>139</v>
      </c>
      <c r="L30" s="17"/>
      <c r="M30" s="17"/>
      <c r="N30" s="17" t="s">
        <v>151</v>
      </c>
      <c r="O30" s="36"/>
      <c r="P30" s="17"/>
      <c r="Q30" s="17"/>
      <c r="U30" t="s">
        <v>152</v>
      </c>
      <c r="V30" t="s">
        <v>161</v>
      </c>
      <c r="X30" s="31">
        <v>43927</v>
      </c>
      <c r="Y30" s="31">
        <v>43928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5</v>
      </c>
      <c r="AH30">
        <v>1</v>
      </c>
      <c r="AI30">
        <v>52036</v>
      </c>
      <c r="AJ30">
        <v>2195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>
      <c r="B31" t="s">
        <v>154</v>
      </c>
      <c r="C31" s="31">
        <v>43951</v>
      </c>
      <c r="D31" s="15">
        <v>-212.08</v>
      </c>
      <c r="E31" s="15">
        <v>0</v>
      </c>
      <c r="F31" s="53" t="s">
        <v>134</v>
      </c>
      <c r="G31" t="s">
        <v>159</v>
      </c>
      <c r="H31" s="41" t="s">
        <v>136</v>
      </c>
      <c r="I31" t="s">
        <v>150</v>
      </c>
      <c r="J31" t="s">
        <v>160</v>
      </c>
      <c r="K31" t="s">
        <v>139</v>
      </c>
      <c r="L31" s="17"/>
      <c r="M31" s="17"/>
      <c r="N31" s="17" t="s">
        <v>151</v>
      </c>
      <c r="O31" s="36"/>
      <c r="P31" s="17"/>
      <c r="Q31" s="17"/>
      <c r="U31" t="s">
        <v>152</v>
      </c>
      <c r="V31" t="s">
        <v>161</v>
      </c>
      <c r="X31" s="31">
        <v>43927</v>
      </c>
      <c r="Y31" s="31">
        <v>43928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5</v>
      </c>
      <c r="AH31">
        <v>1</v>
      </c>
      <c r="AI31">
        <v>55036</v>
      </c>
      <c r="AJ31">
        <v>2195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>
      <c r="B32" t="s">
        <v>155</v>
      </c>
      <c r="C32" s="31">
        <v>43951</v>
      </c>
      <c r="D32" s="15">
        <v>-525</v>
      </c>
      <c r="E32" s="15">
        <v>0</v>
      </c>
      <c r="F32" s="53" t="s">
        <v>134</v>
      </c>
      <c r="G32" t="s">
        <v>159</v>
      </c>
      <c r="H32" s="41" t="s">
        <v>136</v>
      </c>
      <c r="I32" t="s">
        <v>150</v>
      </c>
      <c r="J32" t="s">
        <v>160</v>
      </c>
      <c r="K32" t="s">
        <v>139</v>
      </c>
      <c r="L32" s="17"/>
      <c r="M32" s="17"/>
      <c r="N32" s="17" t="s">
        <v>151</v>
      </c>
      <c r="O32" s="36"/>
      <c r="P32" s="17"/>
      <c r="Q32" s="17"/>
      <c r="U32" t="s">
        <v>152</v>
      </c>
      <c r="V32" t="s">
        <v>161</v>
      </c>
      <c r="X32" s="31">
        <v>43927</v>
      </c>
      <c r="Y32" s="31">
        <v>43928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5</v>
      </c>
      <c r="AH32">
        <v>1</v>
      </c>
      <c r="AI32">
        <v>56036</v>
      </c>
      <c r="AJ32">
        <v>2195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>
      <c r="B33" t="s">
        <v>156</v>
      </c>
      <c r="C33" s="31">
        <v>43951</v>
      </c>
      <c r="D33" s="15">
        <v>-976.26</v>
      </c>
      <c r="E33" s="15">
        <v>0</v>
      </c>
      <c r="F33" s="53" t="s">
        <v>134</v>
      </c>
      <c r="G33" t="s">
        <v>159</v>
      </c>
      <c r="H33" s="41" t="s">
        <v>136</v>
      </c>
      <c r="I33" t="s">
        <v>150</v>
      </c>
      <c r="J33" t="s">
        <v>160</v>
      </c>
      <c r="K33" t="s">
        <v>139</v>
      </c>
      <c r="L33" s="17"/>
      <c r="M33" s="17"/>
      <c r="N33" s="17" t="s">
        <v>151</v>
      </c>
      <c r="O33" s="36"/>
      <c r="P33" s="17"/>
      <c r="Q33" s="17"/>
      <c r="U33" t="s">
        <v>152</v>
      </c>
      <c r="V33" t="s">
        <v>161</v>
      </c>
      <c r="X33" s="31">
        <v>43927</v>
      </c>
      <c r="Y33" s="31">
        <v>43928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5</v>
      </c>
      <c r="AH33">
        <v>1</v>
      </c>
      <c r="AI33">
        <v>70036</v>
      </c>
      <c r="AJ33">
        <v>2195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>
      <c r="B34" t="s">
        <v>162</v>
      </c>
      <c r="C34" s="31">
        <v>43951</v>
      </c>
      <c r="D34" s="15">
        <v>1642.03</v>
      </c>
      <c r="E34" s="15">
        <v>0</v>
      </c>
      <c r="F34" s="53" t="s">
        <v>134</v>
      </c>
      <c r="G34" t="s">
        <v>163</v>
      </c>
      <c r="H34" s="41" t="s">
        <v>136</v>
      </c>
      <c r="I34" t="s">
        <v>164</v>
      </c>
      <c r="J34" t="s">
        <v>165</v>
      </c>
      <c r="K34" t="s">
        <v>139</v>
      </c>
      <c r="L34" s="17"/>
      <c r="M34" s="17"/>
      <c r="N34" s="17" t="s">
        <v>166</v>
      </c>
      <c r="O34" s="36"/>
      <c r="P34" s="17"/>
      <c r="Q34" s="17"/>
      <c r="U34" t="s">
        <v>167</v>
      </c>
      <c r="V34" t="s">
        <v>167</v>
      </c>
      <c r="X34" s="31">
        <v>43937</v>
      </c>
      <c r="Y34" s="31">
        <v>43937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50036</v>
      </c>
      <c r="AJ34">
        <v>2195</v>
      </c>
      <c r="AK34">
        <v>100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>
      <c r="B35" t="s">
        <v>168</v>
      </c>
      <c r="C35" s="31">
        <v>43951</v>
      </c>
      <c r="D35" s="15">
        <v>6446.1</v>
      </c>
      <c r="E35" s="15">
        <v>0</v>
      </c>
      <c r="F35" s="53" t="s">
        <v>134</v>
      </c>
      <c r="G35" t="s">
        <v>163</v>
      </c>
      <c r="H35" s="41" t="s">
        <v>136</v>
      </c>
      <c r="I35" t="s">
        <v>164</v>
      </c>
      <c r="J35" t="s">
        <v>165</v>
      </c>
      <c r="K35" t="s">
        <v>139</v>
      </c>
      <c r="L35" s="17"/>
      <c r="M35" s="17"/>
      <c r="N35" s="17" t="s">
        <v>166</v>
      </c>
      <c r="O35" s="36"/>
      <c r="P35" s="17"/>
      <c r="Q35" s="17"/>
      <c r="U35" t="s">
        <v>167</v>
      </c>
      <c r="V35" t="s">
        <v>167</v>
      </c>
      <c r="X35" s="31">
        <v>43937</v>
      </c>
      <c r="Y35" s="31">
        <v>43937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50036</v>
      </c>
      <c r="AJ35">
        <v>2195</v>
      </c>
      <c r="AK35">
        <v>200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>
      <c r="B36" t="s">
        <v>169</v>
      </c>
      <c r="C36" s="31">
        <v>43951</v>
      </c>
      <c r="D36" s="15">
        <v>401.98</v>
      </c>
      <c r="E36" s="15">
        <v>0</v>
      </c>
      <c r="F36" s="53" t="s">
        <v>134</v>
      </c>
      <c r="G36" t="s">
        <v>163</v>
      </c>
      <c r="H36" s="41" t="s">
        <v>136</v>
      </c>
      <c r="I36" t="s">
        <v>164</v>
      </c>
      <c r="J36" t="s">
        <v>165</v>
      </c>
      <c r="K36" t="s">
        <v>139</v>
      </c>
      <c r="L36" s="17"/>
      <c r="M36" s="17"/>
      <c r="N36" s="17" t="s">
        <v>166</v>
      </c>
      <c r="O36" s="36"/>
      <c r="P36" s="17"/>
      <c r="Q36" s="17"/>
      <c r="U36" t="s">
        <v>167</v>
      </c>
      <c r="V36" t="s">
        <v>167</v>
      </c>
      <c r="X36" s="31">
        <v>43937</v>
      </c>
      <c r="Y36" s="31">
        <v>43937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50036</v>
      </c>
      <c r="AJ36">
        <v>2195</v>
      </c>
      <c r="AK36">
        <v>300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>
      <c r="B37" t="s">
        <v>153</v>
      </c>
      <c r="C37" s="31">
        <v>43951</v>
      </c>
      <c r="D37" s="15">
        <v>584.14</v>
      </c>
      <c r="E37" s="15">
        <v>0</v>
      </c>
      <c r="F37" s="53" t="s">
        <v>134</v>
      </c>
      <c r="G37" t="s">
        <v>163</v>
      </c>
      <c r="H37" s="41" t="s">
        <v>136</v>
      </c>
      <c r="I37" t="s">
        <v>164</v>
      </c>
      <c r="J37" t="s">
        <v>165</v>
      </c>
      <c r="K37" t="s">
        <v>139</v>
      </c>
      <c r="L37" s="17"/>
      <c r="M37" s="17"/>
      <c r="N37" s="17" t="s">
        <v>166</v>
      </c>
      <c r="O37" s="36"/>
      <c r="P37" s="17"/>
      <c r="Q37" s="17"/>
      <c r="U37" t="s">
        <v>167</v>
      </c>
      <c r="V37" t="s">
        <v>167</v>
      </c>
      <c r="X37" s="31">
        <v>43937</v>
      </c>
      <c r="Y37" s="31">
        <v>43937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52036</v>
      </c>
      <c r="AJ37">
        <v>2195</v>
      </c>
      <c r="AK37">
        <v>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>
      <c r="B38" t="s">
        <v>170</v>
      </c>
      <c r="C38" s="31">
        <v>43951</v>
      </c>
      <c r="D38" s="15">
        <v>939.1</v>
      </c>
      <c r="E38" s="15">
        <v>0</v>
      </c>
      <c r="F38" s="53" t="s">
        <v>134</v>
      </c>
      <c r="G38" t="s">
        <v>163</v>
      </c>
      <c r="H38" s="41" t="s">
        <v>136</v>
      </c>
      <c r="I38" t="s">
        <v>164</v>
      </c>
      <c r="J38" t="s">
        <v>165</v>
      </c>
      <c r="K38" t="s">
        <v>139</v>
      </c>
      <c r="L38" s="17"/>
      <c r="M38" s="17"/>
      <c r="N38" s="17" t="s">
        <v>166</v>
      </c>
      <c r="O38" s="36"/>
      <c r="P38" s="17"/>
      <c r="Q38" s="17"/>
      <c r="U38" t="s">
        <v>167</v>
      </c>
      <c r="V38" t="s">
        <v>167</v>
      </c>
      <c r="X38" s="31">
        <v>43937</v>
      </c>
      <c r="Y38" s="31">
        <v>43937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52036</v>
      </c>
      <c r="AJ38">
        <v>2195</v>
      </c>
      <c r="AK38">
        <v>200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>
      <c r="B39" t="s">
        <v>133</v>
      </c>
      <c r="C39" s="31">
        <v>43951</v>
      </c>
      <c r="D39" s="15">
        <v>1724.56</v>
      </c>
      <c r="E39" s="15">
        <v>0</v>
      </c>
      <c r="F39" s="53" t="s">
        <v>134</v>
      </c>
      <c r="G39" t="s">
        <v>163</v>
      </c>
      <c r="H39" s="41" t="s">
        <v>136</v>
      </c>
      <c r="I39" t="s">
        <v>164</v>
      </c>
      <c r="J39" t="s">
        <v>165</v>
      </c>
      <c r="K39" t="s">
        <v>139</v>
      </c>
      <c r="L39" s="17"/>
      <c r="M39" s="17"/>
      <c r="N39" s="17" t="s">
        <v>171</v>
      </c>
      <c r="O39" s="36"/>
      <c r="P39" s="17"/>
      <c r="Q39" s="17"/>
      <c r="U39" t="s">
        <v>167</v>
      </c>
      <c r="V39" t="s">
        <v>167</v>
      </c>
      <c r="X39" s="31">
        <v>43937</v>
      </c>
      <c r="Y39" s="31">
        <v>43937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52065</v>
      </c>
      <c r="AJ39">
        <v>2195</v>
      </c>
      <c r="AK39">
        <v>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>
      <c r="B40" t="s">
        <v>172</v>
      </c>
      <c r="C40" s="31">
        <v>43951</v>
      </c>
      <c r="D40" s="15">
        <v>311.61</v>
      </c>
      <c r="E40" s="15">
        <v>0</v>
      </c>
      <c r="F40" s="53" t="s">
        <v>134</v>
      </c>
      <c r="G40" t="s">
        <v>163</v>
      </c>
      <c r="H40" s="41" t="s">
        <v>136</v>
      </c>
      <c r="I40" t="s">
        <v>164</v>
      </c>
      <c r="J40" t="s">
        <v>165</v>
      </c>
      <c r="K40" t="s">
        <v>139</v>
      </c>
      <c r="L40" s="17"/>
      <c r="M40" s="17"/>
      <c r="N40" s="17" t="s">
        <v>166</v>
      </c>
      <c r="O40" s="36"/>
      <c r="P40" s="17"/>
      <c r="Q40" s="17"/>
      <c r="U40" t="s">
        <v>167</v>
      </c>
      <c r="V40" t="s">
        <v>167</v>
      </c>
      <c r="X40" s="31">
        <v>43937</v>
      </c>
      <c r="Y40" s="31">
        <v>43937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55036</v>
      </c>
      <c r="AJ40">
        <v>2195</v>
      </c>
      <c r="AK40">
        <v>200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>
      <c r="B41" t="s">
        <v>155</v>
      </c>
      <c r="C41" s="31">
        <v>43951</v>
      </c>
      <c r="D41" s="15">
        <v>250</v>
      </c>
      <c r="E41" s="15">
        <v>0</v>
      </c>
      <c r="F41" s="53" t="s">
        <v>134</v>
      </c>
      <c r="G41" t="s">
        <v>163</v>
      </c>
      <c r="H41" s="41" t="s">
        <v>136</v>
      </c>
      <c r="I41" t="s">
        <v>164</v>
      </c>
      <c r="J41" t="s">
        <v>165</v>
      </c>
      <c r="K41" t="s">
        <v>139</v>
      </c>
      <c r="L41" s="17"/>
      <c r="M41" s="17"/>
      <c r="N41" s="17" t="s">
        <v>166</v>
      </c>
      <c r="O41" s="36"/>
      <c r="P41" s="17"/>
      <c r="Q41" s="17"/>
      <c r="U41" t="s">
        <v>167</v>
      </c>
      <c r="V41" t="s">
        <v>167</v>
      </c>
      <c r="X41" s="31">
        <v>43937</v>
      </c>
      <c r="Y41" s="31">
        <v>43937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56036</v>
      </c>
      <c r="AJ41">
        <v>2195</v>
      </c>
      <c r="AK41">
        <v>0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>
      <c r="B42" t="s">
        <v>173</v>
      </c>
      <c r="C42" s="31">
        <v>43951</v>
      </c>
      <c r="D42" s="15">
        <v>500</v>
      </c>
      <c r="E42" s="15">
        <v>0</v>
      </c>
      <c r="F42" s="53" t="s">
        <v>134</v>
      </c>
      <c r="G42" t="s">
        <v>163</v>
      </c>
      <c r="H42" s="41" t="s">
        <v>136</v>
      </c>
      <c r="I42" t="s">
        <v>164</v>
      </c>
      <c r="J42" t="s">
        <v>165</v>
      </c>
      <c r="K42" t="s">
        <v>139</v>
      </c>
      <c r="L42" s="17"/>
      <c r="M42" s="17"/>
      <c r="N42" s="17" t="s">
        <v>166</v>
      </c>
      <c r="O42" s="36"/>
      <c r="P42" s="17"/>
      <c r="Q42" s="17"/>
      <c r="U42" t="s">
        <v>167</v>
      </c>
      <c r="V42" t="s">
        <v>167</v>
      </c>
      <c r="X42" s="31">
        <v>43937</v>
      </c>
      <c r="Y42" s="31">
        <v>43937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56036</v>
      </c>
      <c r="AJ42">
        <v>2195</v>
      </c>
      <c r="AK42">
        <v>200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>
      <c r="B43" t="s">
        <v>156</v>
      </c>
      <c r="C43" s="31">
        <v>43951</v>
      </c>
      <c r="D43" s="15">
        <v>1392.52</v>
      </c>
      <c r="E43" s="15">
        <v>0</v>
      </c>
      <c r="F43" s="53" t="s">
        <v>134</v>
      </c>
      <c r="G43" t="s">
        <v>163</v>
      </c>
      <c r="H43" s="41" t="s">
        <v>136</v>
      </c>
      <c r="I43" t="s">
        <v>164</v>
      </c>
      <c r="J43" t="s">
        <v>165</v>
      </c>
      <c r="K43" t="s">
        <v>139</v>
      </c>
      <c r="L43" s="17"/>
      <c r="M43" s="17"/>
      <c r="N43" s="17" t="s">
        <v>166</v>
      </c>
      <c r="O43" s="36"/>
      <c r="P43" s="17"/>
      <c r="Q43" s="17"/>
      <c r="U43" t="s">
        <v>167</v>
      </c>
      <c r="V43" t="s">
        <v>167</v>
      </c>
      <c r="X43" s="31">
        <v>43937</v>
      </c>
      <c r="Y43" s="31">
        <v>43937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70036</v>
      </c>
      <c r="AJ43">
        <v>2195</v>
      </c>
      <c r="AK43">
        <v>0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>
      <c r="B44" t="s">
        <v>174</v>
      </c>
      <c r="C44" s="31">
        <v>43951</v>
      </c>
      <c r="D44" s="15">
        <v>-604.32000000000005</v>
      </c>
      <c r="E44" s="15">
        <v>0</v>
      </c>
      <c r="F44" s="53" t="s">
        <v>134</v>
      </c>
      <c r="G44" t="s">
        <v>175</v>
      </c>
      <c r="H44" s="41" t="s">
        <v>136</v>
      </c>
      <c r="I44" t="s">
        <v>176</v>
      </c>
      <c r="J44" t="s">
        <v>177</v>
      </c>
      <c r="K44" t="s">
        <v>139</v>
      </c>
      <c r="L44" s="17"/>
      <c r="M44" s="17"/>
      <c r="N44" s="17" t="s">
        <v>146</v>
      </c>
      <c r="O44" s="36"/>
      <c r="P44" s="17"/>
      <c r="Q44" s="17"/>
      <c r="U44" t="s">
        <v>178</v>
      </c>
      <c r="V44" t="s">
        <v>178</v>
      </c>
      <c r="X44" s="31">
        <v>43951</v>
      </c>
      <c r="Y44" s="31">
        <v>43951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52020</v>
      </c>
      <c r="AJ44">
        <v>2195</v>
      </c>
      <c r="AK44">
        <v>0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>
      <c r="B45" t="s">
        <v>174</v>
      </c>
      <c r="C45" s="31">
        <v>43951</v>
      </c>
      <c r="D45" s="15">
        <v>604.32000000000005</v>
      </c>
      <c r="E45" s="15">
        <v>0</v>
      </c>
      <c r="F45" s="53" t="s">
        <v>134</v>
      </c>
      <c r="G45" t="s">
        <v>175</v>
      </c>
      <c r="H45" s="41" t="s">
        <v>136</v>
      </c>
      <c r="I45" t="s">
        <v>176</v>
      </c>
      <c r="J45" t="s">
        <v>177</v>
      </c>
      <c r="K45" t="s">
        <v>139</v>
      </c>
      <c r="L45" s="17"/>
      <c r="M45" s="17"/>
      <c r="N45" s="17" t="s">
        <v>146</v>
      </c>
      <c r="O45" s="36"/>
      <c r="P45" s="17"/>
      <c r="Q45" s="17"/>
      <c r="U45" t="s">
        <v>178</v>
      </c>
      <c r="V45" t="s">
        <v>178</v>
      </c>
      <c r="X45" s="31">
        <v>43951</v>
      </c>
      <c r="Y45" s="31">
        <v>43951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52020</v>
      </c>
      <c r="AJ45">
        <v>2195</v>
      </c>
      <c r="AK45">
        <v>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>
      <c r="B46" t="s">
        <v>174</v>
      </c>
      <c r="C46" s="31">
        <v>43951</v>
      </c>
      <c r="D46" s="15">
        <v>918.8</v>
      </c>
      <c r="E46" s="15">
        <v>0</v>
      </c>
      <c r="F46" s="53" t="s">
        <v>134</v>
      </c>
      <c r="G46" t="s">
        <v>175</v>
      </c>
      <c r="H46" s="41" t="s">
        <v>136</v>
      </c>
      <c r="I46" t="s">
        <v>176</v>
      </c>
      <c r="J46" t="s">
        <v>177</v>
      </c>
      <c r="K46" t="s">
        <v>139</v>
      </c>
      <c r="L46" s="17"/>
      <c r="M46" s="17"/>
      <c r="N46" s="17" t="s">
        <v>140</v>
      </c>
      <c r="O46" s="36"/>
      <c r="P46" s="17"/>
      <c r="Q46" s="17"/>
      <c r="U46" t="s">
        <v>178</v>
      </c>
      <c r="V46" t="s">
        <v>178</v>
      </c>
      <c r="X46" s="31">
        <v>43951</v>
      </c>
      <c r="Y46" s="31">
        <v>43951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52020</v>
      </c>
      <c r="AJ46">
        <v>2195</v>
      </c>
      <c r="AK46">
        <v>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>
      <c r="B47" t="s">
        <v>174</v>
      </c>
      <c r="C47" s="31">
        <v>43951</v>
      </c>
      <c r="D47" s="15">
        <v>1724.56</v>
      </c>
      <c r="E47" s="15">
        <v>0</v>
      </c>
      <c r="F47" s="53" t="s">
        <v>134</v>
      </c>
      <c r="G47" t="s">
        <v>175</v>
      </c>
      <c r="H47" s="41" t="s">
        <v>136</v>
      </c>
      <c r="I47" t="s">
        <v>176</v>
      </c>
      <c r="J47" t="s">
        <v>177</v>
      </c>
      <c r="K47" t="s">
        <v>139</v>
      </c>
      <c r="L47" s="17"/>
      <c r="M47" s="17"/>
      <c r="N47" s="17" t="s">
        <v>171</v>
      </c>
      <c r="O47" s="36"/>
      <c r="P47" s="17"/>
      <c r="Q47" s="17"/>
      <c r="U47" t="s">
        <v>178</v>
      </c>
      <c r="V47" t="s">
        <v>178</v>
      </c>
      <c r="X47" s="31">
        <v>43951</v>
      </c>
      <c r="Y47" s="31">
        <v>43951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52020</v>
      </c>
      <c r="AJ47">
        <v>2195</v>
      </c>
      <c r="AK47">
        <v>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>
      <c r="B48" t="s">
        <v>133</v>
      </c>
      <c r="C48" s="31">
        <v>43951</v>
      </c>
      <c r="D48" s="15">
        <v>604.32000000000005</v>
      </c>
      <c r="E48" s="15">
        <v>0</v>
      </c>
      <c r="F48" s="53" t="s">
        <v>134</v>
      </c>
      <c r="G48" t="s">
        <v>175</v>
      </c>
      <c r="H48" s="41" t="s">
        <v>136</v>
      </c>
      <c r="I48" t="s">
        <v>176</v>
      </c>
      <c r="J48" t="s">
        <v>177</v>
      </c>
      <c r="K48" t="s">
        <v>139</v>
      </c>
      <c r="L48" s="17"/>
      <c r="M48" s="17"/>
      <c r="N48" s="17" t="s">
        <v>146</v>
      </c>
      <c r="O48" s="36"/>
      <c r="P48" s="17"/>
      <c r="Q48" s="17"/>
      <c r="U48" t="s">
        <v>178</v>
      </c>
      <c r="V48" t="s">
        <v>178</v>
      </c>
      <c r="X48" s="31">
        <v>43951</v>
      </c>
      <c r="Y48" s="31">
        <v>43951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52065</v>
      </c>
      <c r="AJ48">
        <v>2195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>
      <c r="B49" t="s">
        <v>133</v>
      </c>
      <c r="C49" s="31">
        <v>43951</v>
      </c>
      <c r="D49" s="15">
        <v>-604.32000000000005</v>
      </c>
      <c r="E49" s="15">
        <v>0</v>
      </c>
      <c r="F49" s="53" t="s">
        <v>134</v>
      </c>
      <c r="G49" t="s">
        <v>175</v>
      </c>
      <c r="H49" s="41" t="s">
        <v>136</v>
      </c>
      <c r="I49" t="s">
        <v>176</v>
      </c>
      <c r="J49" t="s">
        <v>177</v>
      </c>
      <c r="K49" t="s">
        <v>139</v>
      </c>
      <c r="L49" s="17"/>
      <c r="M49" s="17"/>
      <c r="N49" s="17" t="s">
        <v>146</v>
      </c>
      <c r="O49" s="36"/>
      <c r="P49" s="17"/>
      <c r="Q49" s="17"/>
      <c r="U49" t="s">
        <v>178</v>
      </c>
      <c r="V49" t="s">
        <v>178</v>
      </c>
      <c r="X49" s="31">
        <v>43951</v>
      </c>
      <c r="Y49" s="31">
        <v>43951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52065</v>
      </c>
      <c r="AJ49">
        <v>2195</v>
      </c>
      <c r="AK49">
        <v>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>
      <c r="B50" t="s">
        <v>133</v>
      </c>
      <c r="C50" s="31">
        <v>43951</v>
      </c>
      <c r="D50" s="15">
        <v>-918.8</v>
      </c>
      <c r="E50" s="15">
        <v>0</v>
      </c>
      <c r="F50" s="53" t="s">
        <v>134</v>
      </c>
      <c r="G50" t="s">
        <v>175</v>
      </c>
      <c r="H50" s="41" t="s">
        <v>136</v>
      </c>
      <c r="I50" t="s">
        <v>176</v>
      </c>
      <c r="J50" t="s">
        <v>177</v>
      </c>
      <c r="K50" t="s">
        <v>139</v>
      </c>
      <c r="L50" s="17"/>
      <c r="M50" s="17"/>
      <c r="N50" s="17" t="s">
        <v>140</v>
      </c>
      <c r="O50" s="36"/>
      <c r="P50" s="17"/>
      <c r="Q50" s="17"/>
      <c r="U50" t="s">
        <v>178</v>
      </c>
      <c r="V50" t="s">
        <v>178</v>
      </c>
      <c r="X50" s="31">
        <v>43951</v>
      </c>
      <c r="Y50" s="31">
        <v>43951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52065</v>
      </c>
      <c r="AJ50">
        <v>2195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>
      <c r="B51" t="s">
        <v>133</v>
      </c>
      <c r="C51" s="31">
        <v>43951</v>
      </c>
      <c r="D51" s="15">
        <v>-1724.56</v>
      </c>
      <c r="E51" s="15">
        <v>0</v>
      </c>
      <c r="F51" s="53" t="s">
        <v>134</v>
      </c>
      <c r="G51" t="s">
        <v>175</v>
      </c>
      <c r="H51" s="41" t="s">
        <v>136</v>
      </c>
      <c r="I51" t="s">
        <v>176</v>
      </c>
      <c r="J51" t="s">
        <v>177</v>
      </c>
      <c r="K51" t="s">
        <v>139</v>
      </c>
      <c r="L51" s="17"/>
      <c r="M51" s="17"/>
      <c r="N51" s="17" t="s">
        <v>171</v>
      </c>
      <c r="O51" s="36"/>
      <c r="P51" s="17"/>
      <c r="Q51" s="17"/>
      <c r="U51" t="s">
        <v>178</v>
      </c>
      <c r="V51" t="s">
        <v>178</v>
      </c>
      <c r="X51" s="31">
        <v>43951</v>
      </c>
      <c r="Y51" s="31">
        <v>43951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52065</v>
      </c>
      <c r="AJ51">
        <v>2195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>
      <c r="B52" t="s">
        <v>179</v>
      </c>
      <c r="C52" s="31">
        <v>43951</v>
      </c>
      <c r="D52" s="15">
        <v>756</v>
      </c>
      <c r="E52" s="15">
        <v>0</v>
      </c>
      <c r="F52" s="53" t="s">
        <v>134</v>
      </c>
      <c r="G52" t="s">
        <v>180</v>
      </c>
      <c r="H52" s="41" t="s">
        <v>136</v>
      </c>
      <c r="I52" t="s">
        <v>181</v>
      </c>
      <c r="J52" t="s">
        <v>138</v>
      </c>
      <c r="K52" t="s">
        <v>139</v>
      </c>
      <c r="L52" s="17"/>
      <c r="M52" s="17"/>
      <c r="N52" s="17" t="s">
        <v>182</v>
      </c>
      <c r="O52" s="36"/>
      <c r="P52" s="17"/>
      <c r="Q52" s="17"/>
      <c r="U52" t="s">
        <v>183</v>
      </c>
      <c r="V52" t="s">
        <v>183</v>
      </c>
      <c r="X52" s="31">
        <v>43952</v>
      </c>
      <c r="Y52" s="31">
        <v>43952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50020</v>
      </c>
      <c r="AJ52">
        <v>2195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>
      <c r="B53" t="s">
        <v>162</v>
      </c>
      <c r="C53" s="31">
        <v>43951</v>
      </c>
      <c r="D53" s="15">
        <v>1817.31</v>
      </c>
      <c r="E53" s="15">
        <v>0</v>
      </c>
      <c r="F53" s="53" t="s">
        <v>134</v>
      </c>
      <c r="G53" t="s">
        <v>180</v>
      </c>
      <c r="H53" s="41" t="s">
        <v>136</v>
      </c>
      <c r="I53" t="s">
        <v>181</v>
      </c>
      <c r="J53" t="s">
        <v>138</v>
      </c>
      <c r="K53" t="s">
        <v>139</v>
      </c>
      <c r="L53" s="17"/>
      <c r="M53" s="17"/>
      <c r="N53" s="17" t="s">
        <v>184</v>
      </c>
      <c r="O53" s="36"/>
      <c r="P53" s="17"/>
      <c r="Q53" s="17"/>
      <c r="U53" t="s">
        <v>183</v>
      </c>
      <c r="V53" t="s">
        <v>183</v>
      </c>
      <c r="X53" s="31">
        <v>43952</v>
      </c>
      <c r="Y53" s="31">
        <v>43952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  <c r="AI53">
        <v>50036</v>
      </c>
      <c r="AJ53">
        <v>2195</v>
      </c>
      <c r="AK53">
        <v>100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>
      <c r="B54" t="s">
        <v>168</v>
      </c>
      <c r="C54" s="31">
        <v>43951</v>
      </c>
      <c r="D54" s="15">
        <v>6180.82</v>
      </c>
      <c r="E54" s="15">
        <v>0</v>
      </c>
      <c r="F54" s="53" t="s">
        <v>134</v>
      </c>
      <c r="G54" t="s">
        <v>180</v>
      </c>
      <c r="H54" s="41" t="s">
        <v>136</v>
      </c>
      <c r="I54" t="s">
        <v>181</v>
      </c>
      <c r="J54" t="s">
        <v>138</v>
      </c>
      <c r="K54" t="s">
        <v>139</v>
      </c>
      <c r="L54" s="17"/>
      <c r="M54" s="17"/>
      <c r="N54" s="17" t="s">
        <v>184</v>
      </c>
      <c r="O54" s="36"/>
      <c r="P54" s="17"/>
      <c r="Q54" s="17"/>
      <c r="U54" t="s">
        <v>183</v>
      </c>
      <c r="V54" t="s">
        <v>183</v>
      </c>
      <c r="X54" s="31">
        <v>43952</v>
      </c>
      <c r="Y54" s="31">
        <v>43952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50036</v>
      </c>
      <c r="AJ54">
        <v>2195</v>
      </c>
      <c r="AK54">
        <v>200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>
      <c r="B55" t="s">
        <v>169</v>
      </c>
      <c r="C55" s="31">
        <v>43951</v>
      </c>
      <c r="D55" s="15">
        <v>442.14</v>
      </c>
      <c r="E55" s="15">
        <v>0</v>
      </c>
      <c r="F55" s="53" t="s">
        <v>134</v>
      </c>
      <c r="G55" t="s">
        <v>180</v>
      </c>
      <c r="H55" s="41" t="s">
        <v>136</v>
      </c>
      <c r="I55" t="s">
        <v>181</v>
      </c>
      <c r="J55" t="s">
        <v>138</v>
      </c>
      <c r="K55" t="s">
        <v>139</v>
      </c>
      <c r="L55" s="17"/>
      <c r="M55" s="17"/>
      <c r="N55" s="17" t="s">
        <v>184</v>
      </c>
      <c r="O55" s="36"/>
      <c r="P55" s="17"/>
      <c r="Q55" s="17"/>
      <c r="U55" t="s">
        <v>183</v>
      </c>
      <c r="V55" t="s">
        <v>183</v>
      </c>
      <c r="X55" s="31">
        <v>43952</v>
      </c>
      <c r="Y55" s="31">
        <v>43952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50036</v>
      </c>
      <c r="AJ55">
        <v>2195</v>
      </c>
      <c r="AK55">
        <v>300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>
      <c r="B56" t="s">
        <v>174</v>
      </c>
      <c r="C56" s="31">
        <v>43951</v>
      </c>
      <c r="D56" s="15">
        <v>201.44</v>
      </c>
      <c r="E56" s="15">
        <v>0</v>
      </c>
      <c r="F56" s="53" t="s">
        <v>134</v>
      </c>
      <c r="G56" t="s">
        <v>180</v>
      </c>
      <c r="H56" s="41" t="s">
        <v>136</v>
      </c>
      <c r="I56" t="s">
        <v>181</v>
      </c>
      <c r="J56" t="s">
        <v>138</v>
      </c>
      <c r="K56" t="s">
        <v>139</v>
      </c>
      <c r="L56" s="17"/>
      <c r="M56" s="17"/>
      <c r="N56" s="17" t="s">
        <v>182</v>
      </c>
      <c r="O56" s="36"/>
      <c r="P56" s="17"/>
      <c r="Q56" s="17"/>
      <c r="U56" t="s">
        <v>183</v>
      </c>
      <c r="V56" t="s">
        <v>183</v>
      </c>
      <c r="X56" s="31">
        <v>43952</v>
      </c>
      <c r="Y56" s="31">
        <v>43952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52020</v>
      </c>
      <c r="AJ56">
        <v>2195</v>
      </c>
      <c r="AK56">
        <v>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>
      <c r="B57" t="s">
        <v>153</v>
      </c>
      <c r="C57" s="31">
        <v>43951</v>
      </c>
      <c r="D57" s="15">
        <v>587.38</v>
      </c>
      <c r="E57" s="15">
        <v>0</v>
      </c>
      <c r="F57" s="53" t="s">
        <v>134</v>
      </c>
      <c r="G57" t="s">
        <v>180</v>
      </c>
      <c r="H57" s="41" t="s">
        <v>136</v>
      </c>
      <c r="I57" t="s">
        <v>181</v>
      </c>
      <c r="J57" t="s">
        <v>138</v>
      </c>
      <c r="K57" t="s">
        <v>139</v>
      </c>
      <c r="L57" s="17"/>
      <c r="M57" s="17"/>
      <c r="N57" s="17" t="s">
        <v>184</v>
      </c>
      <c r="O57" s="36"/>
      <c r="P57" s="17"/>
      <c r="Q57" s="17"/>
      <c r="U57" t="s">
        <v>183</v>
      </c>
      <c r="V57" t="s">
        <v>183</v>
      </c>
      <c r="X57" s="31">
        <v>43952</v>
      </c>
      <c r="Y57" s="31">
        <v>43952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52036</v>
      </c>
      <c r="AJ57">
        <v>2195</v>
      </c>
      <c r="AK57">
        <v>0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>
      <c r="B58" t="s">
        <v>170</v>
      </c>
      <c r="C58" s="31">
        <v>43951</v>
      </c>
      <c r="D58" s="15">
        <v>1079.8900000000001</v>
      </c>
      <c r="E58" s="15">
        <v>0</v>
      </c>
      <c r="F58" s="53" t="s">
        <v>134</v>
      </c>
      <c r="G58" t="s">
        <v>180</v>
      </c>
      <c r="H58" s="41" t="s">
        <v>136</v>
      </c>
      <c r="I58" t="s">
        <v>181</v>
      </c>
      <c r="J58" t="s">
        <v>138</v>
      </c>
      <c r="K58" t="s">
        <v>139</v>
      </c>
      <c r="L58" s="17"/>
      <c r="M58" s="17"/>
      <c r="N58" s="17" t="s">
        <v>184</v>
      </c>
      <c r="O58" s="36"/>
      <c r="P58" s="17"/>
      <c r="Q58" s="17"/>
      <c r="U58" t="s">
        <v>183</v>
      </c>
      <c r="V58" t="s">
        <v>183</v>
      </c>
      <c r="X58" s="31">
        <v>43952</v>
      </c>
      <c r="Y58" s="31">
        <v>43952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52036</v>
      </c>
      <c r="AJ58">
        <v>2195</v>
      </c>
      <c r="AK58">
        <v>200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>
      <c r="B59" t="s">
        <v>172</v>
      </c>
      <c r="C59" s="31">
        <v>43951</v>
      </c>
      <c r="D59" s="15">
        <v>259.61</v>
      </c>
      <c r="E59" s="15">
        <v>0</v>
      </c>
      <c r="F59" s="53" t="s">
        <v>134</v>
      </c>
      <c r="G59" t="s">
        <v>180</v>
      </c>
      <c r="H59" s="41" t="s">
        <v>136</v>
      </c>
      <c r="I59" t="s">
        <v>181</v>
      </c>
      <c r="J59" t="s">
        <v>138</v>
      </c>
      <c r="K59" t="s">
        <v>139</v>
      </c>
      <c r="L59" s="17"/>
      <c r="M59" s="17"/>
      <c r="N59" s="17" t="s">
        <v>184</v>
      </c>
      <c r="O59" s="36"/>
      <c r="P59" s="17"/>
      <c r="Q59" s="17"/>
      <c r="U59" t="s">
        <v>183</v>
      </c>
      <c r="V59" t="s">
        <v>183</v>
      </c>
      <c r="X59" s="31">
        <v>43952</v>
      </c>
      <c r="Y59" s="31">
        <v>43952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55036</v>
      </c>
      <c r="AJ59">
        <v>2195</v>
      </c>
      <c r="AK59">
        <v>200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>
      <c r="B60" t="s">
        <v>155</v>
      </c>
      <c r="C60" s="31">
        <v>43951</v>
      </c>
      <c r="D60" s="15">
        <v>250</v>
      </c>
      <c r="E60" s="15">
        <v>0</v>
      </c>
      <c r="F60" s="53" t="s">
        <v>134</v>
      </c>
      <c r="G60" t="s">
        <v>180</v>
      </c>
      <c r="H60" s="41" t="s">
        <v>136</v>
      </c>
      <c r="I60" t="s">
        <v>181</v>
      </c>
      <c r="J60" t="s">
        <v>138</v>
      </c>
      <c r="K60" t="s">
        <v>139</v>
      </c>
      <c r="L60" s="17"/>
      <c r="M60" s="17"/>
      <c r="N60" s="17" t="s">
        <v>184</v>
      </c>
      <c r="O60" s="36"/>
      <c r="P60" s="17"/>
      <c r="Q60" s="17"/>
      <c r="U60" t="s">
        <v>183</v>
      </c>
      <c r="V60" t="s">
        <v>183</v>
      </c>
      <c r="X60" s="31">
        <v>43952</v>
      </c>
      <c r="Y60" s="31">
        <v>43952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56036</v>
      </c>
      <c r="AJ60">
        <v>2195</v>
      </c>
      <c r="AK60">
        <v>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>
      <c r="B61" t="s">
        <v>173</v>
      </c>
      <c r="C61" s="31">
        <v>43951</v>
      </c>
      <c r="D61" s="15">
        <v>500</v>
      </c>
      <c r="E61" s="15">
        <v>0</v>
      </c>
      <c r="F61" s="53" t="s">
        <v>134</v>
      </c>
      <c r="G61" t="s">
        <v>180</v>
      </c>
      <c r="H61" s="41" t="s">
        <v>136</v>
      </c>
      <c r="I61" t="s">
        <v>181</v>
      </c>
      <c r="J61" t="s">
        <v>138</v>
      </c>
      <c r="K61" t="s">
        <v>139</v>
      </c>
      <c r="L61" s="17"/>
      <c r="M61" s="17"/>
      <c r="N61" s="17" t="s">
        <v>184</v>
      </c>
      <c r="O61" s="36"/>
      <c r="P61" s="17"/>
      <c r="Q61" s="17"/>
      <c r="U61" t="s">
        <v>183</v>
      </c>
      <c r="V61" t="s">
        <v>183</v>
      </c>
      <c r="X61" s="31">
        <v>43952</v>
      </c>
      <c r="Y61" s="31">
        <v>43952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56036</v>
      </c>
      <c r="AJ61">
        <v>2195</v>
      </c>
      <c r="AK61">
        <v>200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>
      <c r="B62" t="s">
        <v>156</v>
      </c>
      <c r="C62" s="31">
        <v>43951</v>
      </c>
      <c r="D62" s="15">
        <v>1224.76</v>
      </c>
      <c r="E62" s="15">
        <v>0</v>
      </c>
      <c r="F62" s="53" t="s">
        <v>134</v>
      </c>
      <c r="G62" t="s">
        <v>180</v>
      </c>
      <c r="H62" s="41" t="s">
        <v>136</v>
      </c>
      <c r="I62" t="s">
        <v>181</v>
      </c>
      <c r="J62" t="s">
        <v>138</v>
      </c>
      <c r="K62" t="s">
        <v>139</v>
      </c>
      <c r="L62" s="17"/>
      <c r="M62" s="17"/>
      <c r="N62" s="17" t="s">
        <v>184</v>
      </c>
      <c r="O62" s="36"/>
      <c r="P62" s="17"/>
      <c r="Q62" s="17"/>
      <c r="U62" t="s">
        <v>183</v>
      </c>
      <c r="V62" t="s">
        <v>183</v>
      </c>
      <c r="X62" s="31">
        <v>43952</v>
      </c>
      <c r="Y62" s="31">
        <v>43952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70036</v>
      </c>
      <c r="AJ62">
        <v>2195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>
      <c r="B63" t="s">
        <v>179</v>
      </c>
      <c r="C63" s="31">
        <v>43951</v>
      </c>
      <c r="D63" s="15">
        <v>1183.52</v>
      </c>
      <c r="E63" s="15">
        <v>0</v>
      </c>
      <c r="F63" s="53" t="s">
        <v>134</v>
      </c>
      <c r="G63" t="s">
        <v>185</v>
      </c>
      <c r="H63" s="41" t="s">
        <v>136</v>
      </c>
      <c r="I63" t="s">
        <v>186</v>
      </c>
      <c r="J63" t="s">
        <v>138</v>
      </c>
      <c r="K63" t="s">
        <v>139</v>
      </c>
      <c r="L63" s="17"/>
      <c r="M63" s="17"/>
      <c r="N63" s="17" t="s">
        <v>187</v>
      </c>
      <c r="O63" s="36"/>
      <c r="P63" s="17"/>
      <c r="Q63" s="17"/>
      <c r="U63" t="s">
        <v>188</v>
      </c>
      <c r="V63" t="s">
        <v>188</v>
      </c>
      <c r="X63" s="31">
        <v>43952</v>
      </c>
      <c r="Y63" s="31">
        <v>43952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50020</v>
      </c>
      <c r="AJ63">
        <v>2195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>
      <c r="B64" t="s">
        <v>179</v>
      </c>
      <c r="C64" s="31">
        <v>43951</v>
      </c>
      <c r="D64" s="15">
        <v>818.8</v>
      </c>
      <c r="E64" s="15">
        <v>0</v>
      </c>
      <c r="F64" s="53" t="s">
        <v>134</v>
      </c>
      <c r="G64" t="s">
        <v>185</v>
      </c>
      <c r="H64" s="41" t="s">
        <v>136</v>
      </c>
      <c r="I64" t="s">
        <v>186</v>
      </c>
      <c r="J64" t="s">
        <v>138</v>
      </c>
      <c r="K64" t="s">
        <v>139</v>
      </c>
      <c r="L64" s="17"/>
      <c r="M64" s="17"/>
      <c r="N64" s="17" t="s">
        <v>187</v>
      </c>
      <c r="O64" s="36"/>
      <c r="P64" s="17"/>
      <c r="Q64" s="17"/>
      <c r="U64" t="s">
        <v>188</v>
      </c>
      <c r="V64" t="s">
        <v>188</v>
      </c>
      <c r="X64" s="31">
        <v>43952</v>
      </c>
      <c r="Y64" s="31">
        <v>43952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50020</v>
      </c>
      <c r="AJ64">
        <v>2195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>
      <c r="B65" t="s">
        <v>189</v>
      </c>
      <c r="C65" s="31">
        <v>43951</v>
      </c>
      <c r="D65" s="15">
        <v>22.74</v>
      </c>
      <c r="E65" s="15">
        <v>0</v>
      </c>
      <c r="F65" s="53" t="s">
        <v>134</v>
      </c>
      <c r="G65" t="s">
        <v>190</v>
      </c>
      <c r="H65" s="41" t="s">
        <v>136</v>
      </c>
      <c r="I65" t="s">
        <v>191</v>
      </c>
      <c r="J65" t="s">
        <v>177</v>
      </c>
      <c r="K65" t="s">
        <v>139</v>
      </c>
      <c r="L65" s="17"/>
      <c r="M65" s="17"/>
      <c r="N65" s="17" t="s">
        <v>192</v>
      </c>
      <c r="O65" s="36"/>
      <c r="P65" s="17"/>
      <c r="Q65" s="17"/>
      <c r="U65" t="s">
        <v>193</v>
      </c>
      <c r="V65" t="s">
        <v>193</v>
      </c>
      <c r="X65" s="31">
        <v>43955</v>
      </c>
      <c r="Y65" s="31">
        <v>43955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50086</v>
      </c>
      <c r="AJ65">
        <v>2195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>
      <c r="B66" t="s">
        <v>189</v>
      </c>
      <c r="C66" s="31">
        <v>43951</v>
      </c>
      <c r="D66" s="15">
        <v>4.3</v>
      </c>
      <c r="E66" s="15">
        <v>0</v>
      </c>
      <c r="F66" s="53" t="s">
        <v>134</v>
      </c>
      <c r="G66" t="s">
        <v>190</v>
      </c>
      <c r="H66" s="41" t="s">
        <v>136</v>
      </c>
      <c r="I66" t="s">
        <v>191</v>
      </c>
      <c r="J66" t="s">
        <v>177</v>
      </c>
      <c r="K66" t="s">
        <v>139</v>
      </c>
      <c r="L66" s="17"/>
      <c r="M66" s="17"/>
      <c r="N66" s="17" t="s">
        <v>194</v>
      </c>
      <c r="O66" s="36"/>
      <c r="P66" s="17"/>
      <c r="Q66" s="17"/>
      <c r="U66" t="s">
        <v>193</v>
      </c>
      <c r="V66" t="s">
        <v>193</v>
      </c>
      <c r="X66" s="31">
        <v>43955</v>
      </c>
      <c r="Y66" s="31">
        <v>43955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50086</v>
      </c>
      <c r="AJ66">
        <v>2195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>
      <c r="B67" t="s">
        <v>189</v>
      </c>
      <c r="C67" s="31">
        <v>43951</v>
      </c>
      <c r="D67" s="15">
        <v>6.49</v>
      </c>
      <c r="E67" s="15">
        <v>0</v>
      </c>
      <c r="F67" s="53" t="s">
        <v>134</v>
      </c>
      <c r="G67" t="s">
        <v>190</v>
      </c>
      <c r="H67" s="41" t="s">
        <v>136</v>
      </c>
      <c r="I67" t="s">
        <v>191</v>
      </c>
      <c r="J67" t="s">
        <v>177</v>
      </c>
      <c r="K67" t="s">
        <v>139</v>
      </c>
      <c r="L67" s="17"/>
      <c r="M67" s="17"/>
      <c r="N67" s="17" t="s">
        <v>195</v>
      </c>
      <c r="O67" s="36"/>
      <c r="P67" s="17"/>
      <c r="Q67" s="17"/>
      <c r="U67" t="s">
        <v>193</v>
      </c>
      <c r="V67" t="s">
        <v>193</v>
      </c>
      <c r="X67" s="31">
        <v>43955</v>
      </c>
      <c r="Y67" s="31">
        <v>43955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50086</v>
      </c>
      <c r="AJ67">
        <v>2195</v>
      </c>
      <c r="AK67">
        <v>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>
      <c r="B68" t="s">
        <v>189</v>
      </c>
      <c r="C68" s="31">
        <v>43951</v>
      </c>
      <c r="D68" s="15">
        <v>16</v>
      </c>
      <c r="E68" s="15">
        <v>0</v>
      </c>
      <c r="F68" s="53" t="s">
        <v>134</v>
      </c>
      <c r="G68" t="s">
        <v>190</v>
      </c>
      <c r="H68" s="41" t="s">
        <v>136</v>
      </c>
      <c r="I68" t="s">
        <v>191</v>
      </c>
      <c r="J68" t="s">
        <v>177</v>
      </c>
      <c r="K68" t="s">
        <v>139</v>
      </c>
      <c r="L68" s="17"/>
      <c r="M68" s="17"/>
      <c r="N68" s="17" t="s">
        <v>196</v>
      </c>
      <c r="O68" s="36"/>
      <c r="P68" s="17"/>
      <c r="Q68" s="17"/>
      <c r="U68" t="s">
        <v>193</v>
      </c>
      <c r="V68" t="s">
        <v>193</v>
      </c>
      <c r="X68" s="31">
        <v>43955</v>
      </c>
      <c r="Y68" s="31">
        <v>43955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50086</v>
      </c>
      <c r="AJ68">
        <v>2195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>
      <c r="B69" t="s">
        <v>189</v>
      </c>
      <c r="C69" s="31">
        <v>43951</v>
      </c>
      <c r="D69" s="15">
        <v>10.6</v>
      </c>
      <c r="E69" s="15">
        <v>0</v>
      </c>
      <c r="F69" s="53" t="s">
        <v>134</v>
      </c>
      <c r="G69" t="s">
        <v>190</v>
      </c>
      <c r="H69" s="41" t="s">
        <v>136</v>
      </c>
      <c r="I69" t="s">
        <v>191</v>
      </c>
      <c r="J69" t="s">
        <v>177</v>
      </c>
      <c r="K69" t="s">
        <v>139</v>
      </c>
      <c r="L69" s="17"/>
      <c r="M69" s="17"/>
      <c r="N69" s="17" t="s">
        <v>197</v>
      </c>
      <c r="O69" s="36"/>
      <c r="P69" s="17"/>
      <c r="Q69" s="17"/>
      <c r="U69" t="s">
        <v>193</v>
      </c>
      <c r="V69" t="s">
        <v>193</v>
      </c>
      <c r="X69" s="31">
        <v>43955</v>
      </c>
      <c r="Y69" s="31">
        <v>43955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50086</v>
      </c>
      <c r="AJ69">
        <v>2195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>
      <c r="B70" t="s">
        <v>189</v>
      </c>
      <c r="C70" s="31">
        <v>43951</v>
      </c>
      <c r="D70" s="15">
        <v>7.57</v>
      </c>
      <c r="E70" s="15">
        <v>0</v>
      </c>
      <c r="F70" s="53" t="s">
        <v>134</v>
      </c>
      <c r="G70" t="s">
        <v>190</v>
      </c>
      <c r="H70" s="41" t="s">
        <v>136</v>
      </c>
      <c r="I70" t="s">
        <v>191</v>
      </c>
      <c r="J70" t="s">
        <v>177</v>
      </c>
      <c r="K70" t="s">
        <v>139</v>
      </c>
      <c r="L70" s="17"/>
      <c r="M70" s="17"/>
      <c r="N70" s="17" t="s">
        <v>198</v>
      </c>
      <c r="O70" s="36"/>
      <c r="P70" s="17"/>
      <c r="Q70" s="17"/>
      <c r="U70" t="s">
        <v>193</v>
      </c>
      <c r="V70" t="s">
        <v>193</v>
      </c>
      <c r="X70" s="31">
        <v>43955</v>
      </c>
      <c r="Y70" s="31">
        <v>43955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50086</v>
      </c>
      <c r="AJ70">
        <v>2195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>
      <c r="B71" t="s">
        <v>189</v>
      </c>
      <c r="C71" s="31">
        <v>43951</v>
      </c>
      <c r="D71" s="15">
        <v>5.4</v>
      </c>
      <c r="E71" s="15">
        <v>0</v>
      </c>
      <c r="F71" s="53" t="s">
        <v>134</v>
      </c>
      <c r="G71" t="s">
        <v>190</v>
      </c>
      <c r="H71" s="41" t="s">
        <v>136</v>
      </c>
      <c r="I71" t="s">
        <v>191</v>
      </c>
      <c r="J71" t="s">
        <v>177</v>
      </c>
      <c r="K71" t="s">
        <v>139</v>
      </c>
      <c r="L71" s="17"/>
      <c r="M71" s="17"/>
      <c r="N71" s="17" t="s">
        <v>197</v>
      </c>
      <c r="O71" s="36"/>
      <c r="P71" s="17"/>
      <c r="Q71" s="17"/>
      <c r="U71" t="s">
        <v>193</v>
      </c>
      <c r="V71" t="s">
        <v>193</v>
      </c>
      <c r="X71" s="31">
        <v>43955</v>
      </c>
      <c r="Y71" s="31">
        <v>43955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50086</v>
      </c>
      <c r="AJ71">
        <v>2195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>
      <c r="B72" t="s">
        <v>189</v>
      </c>
      <c r="C72" s="31">
        <v>43951</v>
      </c>
      <c r="D72" s="15">
        <v>67</v>
      </c>
      <c r="E72" s="15">
        <v>0</v>
      </c>
      <c r="F72" s="53" t="s">
        <v>134</v>
      </c>
      <c r="G72" t="s">
        <v>190</v>
      </c>
      <c r="H72" s="41" t="s">
        <v>136</v>
      </c>
      <c r="I72" t="s">
        <v>191</v>
      </c>
      <c r="J72" t="s">
        <v>177</v>
      </c>
      <c r="K72" t="s">
        <v>139</v>
      </c>
      <c r="L72" s="17"/>
      <c r="M72" s="17"/>
      <c r="N72" s="17" t="s">
        <v>197</v>
      </c>
      <c r="O72" s="36"/>
      <c r="P72" s="17"/>
      <c r="Q72" s="17"/>
      <c r="U72" t="s">
        <v>193</v>
      </c>
      <c r="V72" t="s">
        <v>193</v>
      </c>
      <c r="X72" s="31">
        <v>43955</v>
      </c>
      <c r="Y72" s="31">
        <v>43955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50086</v>
      </c>
      <c r="AJ72">
        <v>2195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>
      <c r="B73" t="s">
        <v>189</v>
      </c>
      <c r="C73" s="31">
        <v>43951</v>
      </c>
      <c r="D73" s="15">
        <v>7.56</v>
      </c>
      <c r="E73" s="15">
        <v>0</v>
      </c>
      <c r="F73" s="53" t="s">
        <v>134</v>
      </c>
      <c r="G73" t="s">
        <v>190</v>
      </c>
      <c r="H73" s="41" t="s">
        <v>136</v>
      </c>
      <c r="I73" t="s">
        <v>191</v>
      </c>
      <c r="J73" t="s">
        <v>177</v>
      </c>
      <c r="K73" t="s">
        <v>139</v>
      </c>
      <c r="L73" s="17"/>
      <c r="M73" s="17"/>
      <c r="N73" s="17" t="s">
        <v>197</v>
      </c>
      <c r="O73" s="36"/>
      <c r="P73" s="17"/>
      <c r="Q73" s="17"/>
      <c r="U73" t="s">
        <v>193</v>
      </c>
      <c r="V73" t="s">
        <v>193</v>
      </c>
      <c r="X73" s="31">
        <v>43955</v>
      </c>
      <c r="Y73" s="31">
        <v>43955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50086</v>
      </c>
      <c r="AJ73">
        <v>2195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>
      <c r="B74" t="s">
        <v>199</v>
      </c>
      <c r="C74" s="31">
        <v>43951</v>
      </c>
      <c r="D74" s="15">
        <v>168.67</v>
      </c>
      <c r="E74" s="15">
        <v>0</v>
      </c>
      <c r="F74" s="53" t="s">
        <v>134</v>
      </c>
      <c r="G74" t="s">
        <v>190</v>
      </c>
      <c r="H74" s="41" t="s">
        <v>136</v>
      </c>
      <c r="I74" t="s">
        <v>191</v>
      </c>
      <c r="J74" t="s">
        <v>177</v>
      </c>
      <c r="K74" t="s">
        <v>139</v>
      </c>
      <c r="L74" s="17"/>
      <c r="M74" s="17"/>
      <c r="N74" s="17" t="s">
        <v>200</v>
      </c>
      <c r="O74" s="36"/>
      <c r="P74" s="17"/>
      <c r="Q74" s="17"/>
      <c r="U74" t="s">
        <v>193</v>
      </c>
      <c r="V74" t="s">
        <v>193</v>
      </c>
      <c r="X74" s="31">
        <v>43955</v>
      </c>
      <c r="Y74" s="31">
        <v>43955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50090</v>
      </c>
      <c r="AJ74">
        <v>2195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>
      <c r="B75" t="s">
        <v>201</v>
      </c>
      <c r="C75" s="31">
        <v>43951</v>
      </c>
      <c r="D75" s="15">
        <v>86.63</v>
      </c>
      <c r="E75" s="15">
        <v>0</v>
      </c>
      <c r="F75" s="53" t="s">
        <v>134</v>
      </c>
      <c r="G75" t="s">
        <v>190</v>
      </c>
      <c r="H75" s="41" t="s">
        <v>136</v>
      </c>
      <c r="I75" t="s">
        <v>191</v>
      </c>
      <c r="J75" t="s">
        <v>177</v>
      </c>
      <c r="K75" t="s">
        <v>139</v>
      </c>
      <c r="L75" s="17"/>
      <c r="M75" s="17"/>
      <c r="N75" s="17" t="s">
        <v>198</v>
      </c>
      <c r="O75" s="36"/>
      <c r="P75" s="17"/>
      <c r="Q75" s="17"/>
      <c r="U75" t="s">
        <v>193</v>
      </c>
      <c r="V75" t="s">
        <v>193</v>
      </c>
      <c r="X75" s="31">
        <v>43955</v>
      </c>
      <c r="Y75" s="31">
        <v>43955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70210</v>
      </c>
      <c r="AJ75">
        <v>2195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>
      <c r="B76" t="s">
        <v>201</v>
      </c>
      <c r="C76" s="31">
        <v>43951</v>
      </c>
      <c r="D76" s="15">
        <v>129.4</v>
      </c>
      <c r="E76" s="15">
        <v>0</v>
      </c>
      <c r="F76" s="53" t="s">
        <v>134</v>
      </c>
      <c r="G76" t="s">
        <v>190</v>
      </c>
      <c r="H76" s="41" t="s">
        <v>136</v>
      </c>
      <c r="I76" t="s">
        <v>191</v>
      </c>
      <c r="J76" t="s">
        <v>177</v>
      </c>
      <c r="K76" t="s">
        <v>139</v>
      </c>
      <c r="L76" s="17"/>
      <c r="M76" s="17"/>
      <c r="N76" s="17" t="s">
        <v>198</v>
      </c>
      <c r="O76" s="36"/>
      <c r="P76" s="17"/>
      <c r="Q76" s="17"/>
      <c r="U76" t="s">
        <v>193</v>
      </c>
      <c r="V76" t="s">
        <v>193</v>
      </c>
      <c r="X76" s="31">
        <v>43955</v>
      </c>
      <c r="Y76" s="31">
        <v>43955</v>
      </c>
      <c r="AA76" s="31"/>
      <c r="AB76" t="s">
        <v>9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70210</v>
      </c>
      <c r="AJ76">
        <v>2195</v>
      </c>
      <c r="AK76">
        <v>0</v>
      </c>
      <c r="AL76">
        <v>19</v>
      </c>
      <c r="AO76" s="41"/>
      <c r="AP76" s="41"/>
      <c r="AQ76" t="str">
        <f t="shared" si="0"/>
        <v/>
      </c>
      <c r="AS76" t="str">
        <f t="shared" si="1"/>
        <v>wci_corp</v>
      </c>
    </row>
    <row r="77" spans="2:45">
      <c r="B77" t="s">
        <v>142</v>
      </c>
      <c r="C77" s="31">
        <v>43951</v>
      </c>
      <c r="D77" s="15">
        <v>157.5</v>
      </c>
      <c r="E77" s="15">
        <v>0</v>
      </c>
      <c r="F77" s="53" t="s">
        <v>134</v>
      </c>
      <c r="G77" t="s">
        <v>202</v>
      </c>
      <c r="H77" s="41" t="s">
        <v>136</v>
      </c>
      <c r="I77" t="s">
        <v>203</v>
      </c>
      <c r="J77" t="s">
        <v>160</v>
      </c>
      <c r="K77" t="s">
        <v>139</v>
      </c>
      <c r="L77" s="17"/>
      <c r="M77" s="17"/>
      <c r="N77" s="17" t="s">
        <v>204</v>
      </c>
      <c r="O77" s="36"/>
      <c r="P77" s="17"/>
      <c r="Q77" s="17"/>
      <c r="U77" t="s">
        <v>205</v>
      </c>
      <c r="V77" t="s">
        <v>205</v>
      </c>
      <c r="X77" s="31">
        <v>43955</v>
      </c>
      <c r="Y77" s="31">
        <v>43956</v>
      </c>
      <c r="AA77" s="31"/>
      <c r="AB77" t="s">
        <v>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70165</v>
      </c>
      <c r="AJ77">
        <v>2195</v>
      </c>
      <c r="AK77">
        <v>0</v>
      </c>
      <c r="AL77">
        <v>19</v>
      </c>
      <c r="AO77" s="41"/>
      <c r="AP77" s="41"/>
      <c r="AQ77" t="str">
        <f t="shared" si="0"/>
        <v/>
      </c>
      <c r="AS77" t="str">
        <f t="shared" si="1"/>
        <v>wci_corp</v>
      </c>
    </row>
    <row r="78" spans="2:45">
      <c r="B78" t="s">
        <v>156</v>
      </c>
      <c r="C78" s="31">
        <v>43951</v>
      </c>
      <c r="D78" s="15">
        <v>10760.2</v>
      </c>
      <c r="E78" s="15">
        <v>0</v>
      </c>
      <c r="F78" s="53" t="s">
        <v>134</v>
      </c>
      <c r="G78" t="s">
        <v>206</v>
      </c>
      <c r="H78" s="41" t="s">
        <v>136</v>
      </c>
      <c r="I78" t="s">
        <v>207</v>
      </c>
      <c r="J78" t="s">
        <v>160</v>
      </c>
      <c r="K78" t="s">
        <v>139</v>
      </c>
      <c r="L78" s="17"/>
      <c r="M78" s="17"/>
      <c r="N78" s="17" t="s">
        <v>208</v>
      </c>
      <c r="O78" s="36"/>
      <c r="P78" s="17"/>
      <c r="Q78" s="17"/>
      <c r="U78" t="s">
        <v>209</v>
      </c>
      <c r="V78" t="s">
        <v>209</v>
      </c>
      <c r="X78" s="31">
        <v>43955</v>
      </c>
      <c r="Y78" s="31">
        <v>43956</v>
      </c>
      <c r="AA78" s="31"/>
      <c r="AB78" t="s">
        <v>9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70036</v>
      </c>
      <c r="AJ78">
        <v>2195</v>
      </c>
      <c r="AK78">
        <v>0</v>
      </c>
      <c r="AL78">
        <v>19</v>
      </c>
      <c r="AO78" s="41"/>
      <c r="AP78" s="41"/>
      <c r="AQ78" t="str">
        <f t="shared" si="0"/>
        <v/>
      </c>
      <c r="AS78" t="str">
        <f t="shared" si="1"/>
        <v>wci_corp</v>
      </c>
    </row>
    <row r="79" spans="2:45">
      <c r="B79" t="s">
        <v>148</v>
      </c>
      <c r="C79" s="31">
        <v>43951</v>
      </c>
      <c r="D79" s="15">
        <v>8007.9</v>
      </c>
      <c r="E79" s="15">
        <v>0</v>
      </c>
      <c r="F79" s="53" t="s">
        <v>134</v>
      </c>
      <c r="G79" t="s">
        <v>210</v>
      </c>
      <c r="H79" s="41" t="s">
        <v>136</v>
      </c>
      <c r="I79" t="s">
        <v>211</v>
      </c>
      <c r="J79" t="s">
        <v>138</v>
      </c>
      <c r="K79" t="s">
        <v>139</v>
      </c>
      <c r="L79" s="17"/>
      <c r="M79" s="17"/>
      <c r="N79" s="17" t="s">
        <v>212</v>
      </c>
      <c r="O79" s="36"/>
      <c r="P79" s="17"/>
      <c r="Q79" s="17"/>
      <c r="U79" t="s">
        <v>213</v>
      </c>
      <c r="V79" t="s">
        <v>213</v>
      </c>
      <c r="X79" s="31">
        <v>43956</v>
      </c>
      <c r="Y79" s="31">
        <v>43956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50036</v>
      </c>
      <c r="AJ79">
        <v>2195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>
      <c r="B80" t="s">
        <v>153</v>
      </c>
      <c r="C80" s="31">
        <v>43951</v>
      </c>
      <c r="D80" s="15">
        <v>1720.73</v>
      </c>
      <c r="E80" s="15">
        <v>0</v>
      </c>
      <c r="F80" s="53" t="s">
        <v>134</v>
      </c>
      <c r="G80" t="s">
        <v>210</v>
      </c>
      <c r="H80" s="41" t="s">
        <v>136</v>
      </c>
      <c r="I80" t="s">
        <v>211</v>
      </c>
      <c r="J80" t="s">
        <v>138</v>
      </c>
      <c r="K80" t="s">
        <v>139</v>
      </c>
      <c r="L80" s="17"/>
      <c r="M80" s="17"/>
      <c r="N80" s="17" t="s">
        <v>212</v>
      </c>
      <c r="O80" s="36"/>
      <c r="P80" s="17"/>
      <c r="Q80" s="17"/>
      <c r="U80" t="s">
        <v>213</v>
      </c>
      <c r="V80" t="s">
        <v>213</v>
      </c>
      <c r="X80" s="31">
        <v>43956</v>
      </c>
      <c r="Y80" s="31">
        <v>43956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52036</v>
      </c>
      <c r="AJ80">
        <v>2195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>
      <c r="B81" t="s">
        <v>156</v>
      </c>
      <c r="C81" s="31">
        <v>43951</v>
      </c>
      <c r="D81" s="15">
        <v>-10760.2</v>
      </c>
      <c r="E81" s="15">
        <v>0</v>
      </c>
      <c r="F81" s="53" t="s">
        <v>134</v>
      </c>
      <c r="G81" t="s">
        <v>210</v>
      </c>
      <c r="H81" s="41" t="s">
        <v>136</v>
      </c>
      <c r="I81" t="s">
        <v>211</v>
      </c>
      <c r="J81" t="s">
        <v>138</v>
      </c>
      <c r="K81" t="s">
        <v>139</v>
      </c>
      <c r="L81" s="17"/>
      <c r="M81" s="17"/>
      <c r="N81" s="17" t="s">
        <v>212</v>
      </c>
      <c r="O81" s="36"/>
      <c r="P81" s="17"/>
      <c r="Q81" s="17"/>
      <c r="U81" t="s">
        <v>213</v>
      </c>
      <c r="V81" t="s">
        <v>213</v>
      </c>
      <c r="X81" s="31">
        <v>43956</v>
      </c>
      <c r="Y81" s="31">
        <v>43956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70036</v>
      </c>
      <c r="AJ81">
        <v>2195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>
      <c r="B82" t="s">
        <v>156</v>
      </c>
      <c r="C82" s="31">
        <v>43951</v>
      </c>
      <c r="D82" s="15">
        <v>1031.57</v>
      </c>
      <c r="E82" s="15">
        <v>0</v>
      </c>
      <c r="F82" s="53" t="s">
        <v>134</v>
      </c>
      <c r="G82" t="s">
        <v>210</v>
      </c>
      <c r="H82" s="41" t="s">
        <v>136</v>
      </c>
      <c r="I82" t="s">
        <v>211</v>
      </c>
      <c r="J82" t="s">
        <v>138</v>
      </c>
      <c r="K82" t="s">
        <v>139</v>
      </c>
      <c r="L82" s="17"/>
      <c r="M82" s="17"/>
      <c r="N82" s="17" t="s">
        <v>212</v>
      </c>
      <c r="O82" s="36"/>
      <c r="P82" s="17"/>
      <c r="Q82" s="17"/>
      <c r="U82" t="s">
        <v>213</v>
      </c>
      <c r="V82" t="s">
        <v>213</v>
      </c>
      <c r="X82" s="31">
        <v>43956</v>
      </c>
      <c r="Y82" s="31">
        <v>43956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70036</v>
      </c>
      <c r="AJ82">
        <v>2195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>
      <c r="B83" t="s">
        <v>153</v>
      </c>
      <c r="C83" s="31">
        <v>43951</v>
      </c>
      <c r="D83" s="15">
        <v>225</v>
      </c>
      <c r="E83" s="15">
        <v>0</v>
      </c>
      <c r="F83" s="53" t="s">
        <v>134</v>
      </c>
      <c r="G83" t="s">
        <v>214</v>
      </c>
      <c r="H83" s="41" t="s">
        <v>136</v>
      </c>
      <c r="I83" t="s">
        <v>215</v>
      </c>
      <c r="J83" t="s">
        <v>216</v>
      </c>
      <c r="K83" t="s">
        <v>139</v>
      </c>
      <c r="L83" s="17"/>
      <c r="M83" s="17"/>
      <c r="N83" s="17" t="s">
        <v>217</v>
      </c>
      <c r="O83" s="36"/>
      <c r="P83" s="17"/>
      <c r="Q83" s="17"/>
      <c r="U83" t="s">
        <v>218</v>
      </c>
      <c r="V83" t="s">
        <v>218</v>
      </c>
      <c r="X83" s="31">
        <v>43956</v>
      </c>
      <c r="Y83" s="31">
        <v>43957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52036</v>
      </c>
      <c r="AJ83">
        <v>2195</v>
      </c>
      <c r="AK83">
        <v>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>
      <c r="B84" t="s">
        <v>155</v>
      </c>
      <c r="C84" s="31">
        <v>43951</v>
      </c>
      <c r="D84" s="15">
        <v>675</v>
      </c>
      <c r="E84" s="15">
        <v>0</v>
      </c>
      <c r="F84" s="53" t="s">
        <v>134</v>
      </c>
      <c r="G84" t="s">
        <v>214</v>
      </c>
      <c r="H84" s="41" t="s">
        <v>136</v>
      </c>
      <c r="I84" t="s">
        <v>215</v>
      </c>
      <c r="J84" t="s">
        <v>216</v>
      </c>
      <c r="K84" t="s">
        <v>139</v>
      </c>
      <c r="L84" s="17"/>
      <c r="M84" s="17"/>
      <c r="N84" s="17" t="s">
        <v>217</v>
      </c>
      <c r="O84" s="36"/>
      <c r="P84" s="17"/>
      <c r="Q84" s="17"/>
      <c r="U84" t="s">
        <v>218</v>
      </c>
      <c r="V84" t="s">
        <v>218</v>
      </c>
      <c r="X84" s="31">
        <v>43956</v>
      </c>
      <c r="Y84" s="31">
        <v>43957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56036</v>
      </c>
      <c r="AJ84">
        <v>2195</v>
      </c>
      <c r="AK84">
        <v>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>
      <c r="B85" t="s">
        <v>156</v>
      </c>
      <c r="C85" s="31">
        <v>43951</v>
      </c>
      <c r="D85" s="15">
        <v>225</v>
      </c>
      <c r="E85" s="15">
        <v>0</v>
      </c>
      <c r="F85" s="53" t="s">
        <v>134</v>
      </c>
      <c r="G85" t="s">
        <v>214</v>
      </c>
      <c r="H85" s="41" t="s">
        <v>136</v>
      </c>
      <c r="I85" t="s">
        <v>215</v>
      </c>
      <c r="J85" t="s">
        <v>216</v>
      </c>
      <c r="K85" t="s">
        <v>139</v>
      </c>
      <c r="L85" s="17"/>
      <c r="M85" s="17"/>
      <c r="N85" s="17" t="s">
        <v>217</v>
      </c>
      <c r="O85" s="36"/>
      <c r="P85" s="17"/>
      <c r="Q85" s="17"/>
      <c r="U85" t="s">
        <v>218</v>
      </c>
      <c r="V85" t="s">
        <v>218</v>
      </c>
      <c r="X85" s="31">
        <v>43956</v>
      </c>
      <c r="Y85" s="31">
        <v>43957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70036</v>
      </c>
      <c r="AJ85">
        <v>2195</v>
      </c>
      <c r="AK85">
        <v>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>
      <c r="B86" t="s">
        <v>189</v>
      </c>
      <c r="C86" s="31">
        <v>43951</v>
      </c>
      <c r="D86" s="15">
        <v>27.03</v>
      </c>
      <c r="E86" s="15">
        <v>0</v>
      </c>
      <c r="F86" s="53" t="s">
        <v>134</v>
      </c>
      <c r="G86" t="s">
        <v>219</v>
      </c>
      <c r="H86" s="41" t="s">
        <v>136</v>
      </c>
      <c r="I86" t="s">
        <v>220</v>
      </c>
      <c r="J86" t="s">
        <v>138</v>
      </c>
      <c r="K86" t="s">
        <v>139</v>
      </c>
      <c r="L86" s="17"/>
      <c r="M86" s="17"/>
      <c r="N86" s="17" t="s">
        <v>221</v>
      </c>
      <c r="O86" s="36"/>
      <c r="P86" s="17"/>
      <c r="Q86" s="17"/>
      <c r="U86" t="s">
        <v>222</v>
      </c>
      <c r="V86" t="s">
        <v>222</v>
      </c>
      <c r="X86" s="31">
        <v>43957</v>
      </c>
      <c r="Y86" s="31">
        <v>43957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50086</v>
      </c>
      <c r="AJ86">
        <v>2195</v>
      </c>
      <c r="AK86">
        <v>0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>
      <c r="B87" t="s">
        <v>189</v>
      </c>
      <c r="C87" s="31">
        <v>43951</v>
      </c>
      <c r="D87" s="15">
        <v>29.63</v>
      </c>
      <c r="E87" s="15">
        <v>0</v>
      </c>
      <c r="F87" s="53" t="s">
        <v>134</v>
      </c>
      <c r="G87" t="s">
        <v>219</v>
      </c>
      <c r="H87" s="41" t="s">
        <v>136</v>
      </c>
      <c r="I87" t="s">
        <v>220</v>
      </c>
      <c r="J87" t="s">
        <v>138</v>
      </c>
      <c r="K87" t="s">
        <v>139</v>
      </c>
      <c r="L87" s="17"/>
      <c r="M87" s="17"/>
      <c r="N87" s="17" t="s">
        <v>223</v>
      </c>
      <c r="O87" s="36"/>
      <c r="P87" s="17"/>
      <c r="Q87" s="17"/>
      <c r="U87" t="s">
        <v>222</v>
      </c>
      <c r="V87" t="s">
        <v>222</v>
      </c>
      <c r="X87" s="31">
        <v>43957</v>
      </c>
      <c r="Y87" s="31">
        <v>43957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50086</v>
      </c>
      <c r="AJ87">
        <v>2195</v>
      </c>
      <c r="AK87">
        <v>0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>
      <c r="B88" t="s">
        <v>179</v>
      </c>
      <c r="C88" s="31">
        <v>43982</v>
      </c>
      <c r="D88" s="15">
        <v>-1183.52</v>
      </c>
      <c r="E88" s="15">
        <v>0</v>
      </c>
      <c r="F88" s="53" t="s">
        <v>134</v>
      </c>
      <c r="G88" t="s">
        <v>224</v>
      </c>
      <c r="H88" s="41" t="s">
        <v>136</v>
      </c>
      <c r="I88" t="s">
        <v>186</v>
      </c>
      <c r="J88" t="s">
        <v>160</v>
      </c>
      <c r="K88" t="s">
        <v>139</v>
      </c>
      <c r="L88" s="17"/>
      <c r="M88" s="17"/>
      <c r="N88" s="17" t="s">
        <v>187</v>
      </c>
      <c r="O88" s="36"/>
      <c r="P88" s="17"/>
      <c r="Q88" s="17"/>
      <c r="U88" t="s">
        <v>188</v>
      </c>
      <c r="V88" t="s">
        <v>225</v>
      </c>
      <c r="X88" s="31">
        <v>43952</v>
      </c>
      <c r="Y88" s="31">
        <v>43955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5</v>
      </c>
      <c r="AH88">
        <v>1</v>
      </c>
      <c r="AI88">
        <v>50020</v>
      </c>
      <c r="AJ88">
        <v>2195</v>
      </c>
      <c r="AK88">
        <v>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>
      <c r="B89" t="s">
        <v>179</v>
      </c>
      <c r="C89" s="31">
        <v>43982</v>
      </c>
      <c r="D89" s="15">
        <v>-818.8</v>
      </c>
      <c r="E89" s="15">
        <v>0</v>
      </c>
      <c r="F89" s="53" t="s">
        <v>134</v>
      </c>
      <c r="G89" t="s">
        <v>224</v>
      </c>
      <c r="H89" s="41" t="s">
        <v>136</v>
      </c>
      <c r="I89" t="s">
        <v>186</v>
      </c>
      <c r="J89" t="s">
        <v>160</v>
      </c>
      <c r="K89" t="s">
        <v>139</v>
      </c>
      <c r="L89" s="17"/>
      <c r="M89" s="17"/>
      <c r="N89" s="17" t="s">
        <v>187</v>
      </c>
      <c r="O89" s="36"/>
      <c r="P89" s="17"/>
      <c r="Q89" s="17"/>
      <c r="U89" t="s">
        <v>188</v>
      </c>
      <c r="V89" t="s">
        <v>225</v>
      </c>
      <c r="X89" s="31">
        <v>43952</v>
      </c>
      <c r="Y89" s="31">
        <v>43955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5</v>
      </c>
      <c r="AH89">
        <v>1</v>
      </c>
      <c r="AI89">
        <v>50020</v>
      </c>
      <c r="AJ89">
        <v>2195</v>
      </c>
      <c r="AK89">
        <v>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>
      <c r="B90" t="s">
        <v>142</v>
      </c>
      <c r="C90" s="31">
        <v>43982</v>
      </c>
      <c r="D90" s="15">
        <v>-157.5</v>
      </c>
      <c r="E90" s="15">
        <v>0</v>
      </c>
      <c r="F90" s="53" t="s">
        <v>134</v>
      </c>
      <c r="G90" t="s">
        <v>226</v>
      </c>
      <c r="H90" s="41" t="s">
        <v>136</v>
      </c>
      <c r="I90" t="s">
        <v>203</v>
      </c>
      <c r="J90" t="s">
        <v>177</v>
      </c>
      <c r="K90" t="s">
        <v>139</v>
      </c>
      <c r="L90" s="17"/>
      <c r="M90" s="17"/>
      <c r="N90" s="17" t="s">
        <v>204</v>
      </c>
      <c r="O90" s="36"/>
      <c r="P90" s="17"/>
      <c r="Q90" s="17"/>
      <c r="U90" t="s">
        <v>205</v>
      </c>
      <c r="V90" t="s">
        <v>227</v>
      </c>
      <c r="X90" s="31">
        <v>43956</v>
      </c>
      <c r="Y90" s="31">
        <v>43956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5</v>
      </c>
      <c r="AH90">
        <v>1</v>
      </c>
      <c r="AI90">
        <v>70165</v>
      </c>
      <c r="AJ90">
        <v>2195</v>
      </c>
      <c r="AK90">
        <v>0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>
      <c r="B91" t="s">
        <v>156</v>
      </c>
      <c r="C91" s="31">
        <v>43982</v>
      </c>
      <c r="D91" s="15">
        <v>-10760.2</v>
      </c>
      <c r="E91" s="15">
        <v>0</v>
      </c>
      <c r="F91" s="53" t="s">
        <v>134</v>
      </c>
      <c r="G91" t="s">
        <v>228</v>
      </c>
      <c r="H91" s="41" t="s">
        <v>136</v>
      </c>
      <c r="I91" t="s">
        <v>207</v>
      </c>
      <c r="J91" t="s">
        <v>177</v>
      </c>
      <c r="K91" t="s">
        <v>139</v>
      </c>
      <c r="L91" s="17"/>
      <c r="M91" s="17"/>
      <c r="N91" s="17" t="s">
        <v>208</v>
      </c>
      <c r="O91" s="36"/>
      <c r="P91" s="17"/>
      <c r="Q91" s="17"/>
      <c r="U91" t="s">
        <v>209</v>
      </c>
      <c r="V91" t="s">
        <v>229</v>
      </c>
      <c r="X91" s="31">
        <v>43956</v>
      </c>
      <c r="Y91" s="31">
        <v>43956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5</v>
      </c>
      <c r="AH91">
        <v>1</v>
      </c>
      <c r="AI91">
        <v>70036</v>
      </c>
      <c r="AJ91">
        <v>2195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>
      <c r="B92" t="s">
        <v>148</v>
      </c>
      <c r="C92" s="31">
        <v>43982</v>
      </c>
      <c r="D92" s="15">
        <v>-8007.9</v>
      </c>
      <c r="E92" s="15">
        <v>0</v>
      </c>
      <c r="F92" s="53" t="s">
        <v>134</v>
      </c>
      <c r="G92" t="s">
        <v>230</v>
      </c>
      <c r="H92" s="41" t="s">
        <v>136</v>
      </c>
      <c r="I92" t="s">
        <v>211</v>
      </c>
      <c r="J92" t="s">
        <v>216</v>
      </c>
      <c r="K92" t="s">
        <v>139</v>
      </c>
      <c r="L92" s="17"/>
      <c r="M92" s="17"/>
      <c r="N92" s="17" t="s">
        <v>212</v>
      </c>
      <c r="O92" s="36"/>
      <c r="P92" s="17"/>
      <c r="Q92" s="17"/>
      <c r="U92" t="s">
        <v>213</v>
      </c>
      <c r="V92" t="s">
        <v>231</v>
      </c>
      <c r="X92" s="31">
        <v>43956</v>
      </c>
      <c r="Y92" s="31">
        <v>43957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5</v>
      </c>
      <c r="AH92">
        <v>1</v>
      </c>
      <c r="AI92">
        <v>50036</v>
      </c>
      <c r="AJ92">
        <v>2195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>
      <c r="B93" t="s">
        <v>153</v>
      </c>
      <c r="C93" s="31">
        <v>43982</v>
      </c>
      <c r="D93" s="15">
        <v>-1720.73</v>
      </c>
      <c r="E93" s="15">
        <v>0</v>
      </c>
      <c r="F93" s="53" t="s">
        <v>134</v>
      </c>
      <c r="G93" t="s">
        <v>230</v>
      </c>
      <c r="H93" s="41" t="s">
        <v>136</v>
      </c>
      <c r="I93" t="s">
        <v>211</v>
      </c>
      <c r="J93" t="s">
        <v>216</v>
      </c>
      <c r="K93" t="s">
        <v>139</v>
      </c>
      <c r="L93" s="17"/>
      <c r="M93" s="17"/>
      <c r="N93" s="17" t="s">
        <v>212</v>
      </c>
      <c r="O93" s="36"/>
      <c r="P93" s="17"/>
      <c r="Q93" s="17"/>
      <c r="U93" t="s">
        <v>213</v>
      </c>
      <c r="V93" t="s">
        <v>231</v>
      </c>
      <c r="X93" s="31">
        <v>43956</v>
      </c>
      <c r="Y93" s="31">
        <v>43957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5</v>
      </c>
      <c r="AH93">
        <v>1</v>
      </c>
      <c r="AI93">
        <v>52036</v>
      </c>
      <c r="AJ93">
        <v>2195</v>
      </c>
      <c r="AK93">
        <v>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>
      <c r="B94" t="s">
        <v>156</v>
      </c>
      <c r="C94" s="31">
        <v>43982</v>
      </c>
      <c r="D94" s="15">
        <v>10760.2</v>
      </c>
      <c r="E94" s="15">
        <v>0</v>
      </c>
      <c r="F94" s="53" t="s">
        <v>134</v>
      </c>
      <c r="G94" t="s">
        <v>230</v>
      </c>
      <c r="H94" s="41" t="s">
        <v>136</v>
      </c>
      <c r="I94" t="s">
        <v>211</v>
      </c>
      <c r="J94" t="s">
        <v>216</v>
      </c>
      <c r="K94" t="s">
        <v>139</v>
      </c>
      <c r="L94" s="17"/>
      <c r="M94" s="17"/>
      <c r="N94" s="17" t="s">
        <v>212</v>
      </c>
      <c r="O94" s="36"/>
      <c r="P94" s="17"/>
      <c r="Q94" s="17"/>
      <c r="U94" t="s">
        <v>213</v>
      </c>
      <c r="V94" t="s">
        <v>231</v>
      </c>
      <c r="X94" s="31">
        <v>43956</v>
      </c>
      <c r="Y94" s="31">
        <v>43957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5</v>
      </c>
      <c r="AH94">
        <v>1</v>
      </c>
      <c r="AI94">
        <v>70036</v>
      </c>
      <c r="AJ94">
        <v>2195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>
      <c r="B95" t="s">
        <v>156</v>
      </c>
      <c r="C95" s="31">
        <v>43982</v>
      </c>
      <c r="D95" s="15">
        <v>-1031.57</v>
      </c>
      <c r="E95" s="15">
        <v>0</v>
      </c>
      <c r="F95" s="53" t="s">
        <v>134</v>
      </c>
      <c r="G95" t="s">
        <v>230</v>
      </c>
      <c r="H95" s="41" t="s">
        <v>136</v>
      </c>
      <c r="I95" t="s">
        <v>211</v>
      </c>
      <c r="J95" t="s">
        <v>216</v>
      </c>
      <c r="K95" t="s">
        <v>139</v>
      </c>
      <c r="L95" s="17"/>
      <c r="M95" s="17"/>
      <c r="N95" s="17" t="s">
        <v>212</v>
      </c>
      <c r="O95" s="36"/>
      <c r="P95" s="17"/>
      <c r="Q95" s="17"/>
      <c r="U95" t="s">
        <v>213</v>
      </c>
      <c r="V95" t="s">
        <v>231</v>
      </c>
      <c r="X95" s="31">
        <v>43956</v>
      </c>
      <c r="Y95" s="31">
        <v>43957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5</v>
      </c>
      <c r="AH95">
        <v>1</v>
      </c>
      <c r="AI95">
        <v>70036</v>
      </c>
      <c r="AJ95">
        <v>2195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>
      <c r="B96" t="s">
        <v>153</v>
      </c>
      <c r="C96" s="31">
        <v>43982</v>
      </c>
      <c r="D96" s="15">
        <v>-225</v>
      </c>
      <c r="E96" s="15">
        <v>0</v>
      </c>
      <c r="F96" s="53" t="s">
        <v>134</v>
      </c>
      <c r="G96" t="s">
        <v>232</v>
      </c>
      <c r="H96" s="41" t="s">
        <v>136</v>
      </c>
      <c r="I96" t="s">
        <v>215</v>
      </c>
      <c r="J96" t="s">
        <v>177</v>
      </c>
      <c r="K96" t="s">
        <v>139</v>
      </c>
      <c r="L96" s="17"/>
      <c r="M96" s="17"/>
      <c r="N96" s="17" t="s">
        <v>217</v>
      </c>
      <c r="O96" s="36"/>
      <c r="P96" s="17"/>
      <c r="Q96" s="17"/>
      <c r="U96" t="s">
        <v>218</v>
      </c>
      <c r="V96" t="s">
        <v>233</v>
      </c>
      <c r="X96" s="31">
        <v>43957</v>
      </c>
      <c r="Y96" s="31">
        <v>43957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5</v>
      </c>
      <c r="AH96">
        <v>1</v>
      </c>
      <c r="AI96">
        <v>52036</v>
      </c>
      <c r="AJ96">
        <v>2195</v>
      </c>
      <c r="AK96">
        <v>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>
      <c r="B97" t="s">
        <v>155</v>
      </c>
      <c r="C97" s="31">
        <v>43982</v>
      </c>
      <c r="D97" s="15">
        <v>-675</v>
      </c>
      <c r="E97" s="15">
        <v>0</v>
      </c>
      <c r="F97" s="53" t="s">
        <v>134</v>
      </c>
      <c r="G97" t="s">
        <v>232</v>
      </c>
      <c r="H97" s="41" t="s">
        <v>136</v>
      </c>
      <c r="I97" t="s">
        <v>215</v>
      </c>
      <c r="J97" t="s">
        <v>177</v>
      </c>
      <c r="K97" t="s">
        <v>139</v>
      </c>
      <c r="L97" s="17"/>
      <c r="M97" s="17"/>
      <c r="N97" s="17" t="s">
        <v>217</v>
      </c>
      <c r="O97" s="36"/>
      <c r="P97" s="17"/>
      <c r="Q97" s="17"/>
      <c r="U97" t="s">
        <v>218</v>
      </c>
      <c r="V97" t="s">
        <v>233</v>
      </c>
      <c r="X97" s="31">
        <v>43957</v>
      </c>
      <c r="Y97" s="31">
        <v>43957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5</v>
      </c>
      <c r="AH97">
        <v>1</v>
      </c>
      <c r="AI97">
        <v>56036</v>
      </c>
      <c r="AJ97">
        <v>2195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>
      <c r="B98" t="s">
        <v>156</v>
      </c>
      <c r="C98" s="31">
        <v>43982</v>
      </c>
      <c r="D98" s="15">
        <v>-225</v>
      </c>
      <c r="E98" s="15">
        <v>0</v>
      </c>
      <c r="F98" s="53" t="s">
        <v>134</v>
      </c>
      <c r="G98" t="s">
        <v>232</v>
      </c>
      <c r="H98" s="41" t="s">
        <v>136</v>
      </c>
      <c r="I98" t="s">
        <v>215</v>
      </c>
      <c r="J98" t="s">
        <v>177</v>
      </c>
      <c r="K98" t="s">
        <v>139</v>
      </c>
      <c r="L98" s="17"/>
      <c r="M98" s="17"/>
      <c r="N98" s="17" t="s">
        <v>217</v>
      </c>
      <c r="O98" s="36"/>
      <c r="P98" s="17"/>
      <c r="Q98" s="17"/>
      <c r="U98" t="s">
        <v>218</v>
      </c>
      <c r="V98" t="s">
        <v>233</v>
      </c>
      <c r="X98" s="31">
        <v>43957</v>
      </c>
      <c r="Y98" s="31">
        <v>43957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5</v>
      </c>
      <c r="AH98">
        <v>1</v>
      </c>
      <c r="AI98">
        <v>70036</v>
      </c>
      <c r="AJ98">
        <v>2195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>
      <c r="B99" t="s">
        <v>189</v>
      </c>
      <c r="C99" s="31">
        <v>43982</v>
      </c>
      <c r="D99" s="15">
        <v>-27.03</v>
      </c>
      <c r="E99" s="15">
        <v>0</v>
      </c>
      <c r="F99" s="53" t="s">
        <v>134</v>
      </c>
      <c r="G99" t="s">
        <v>234</v>
      </c>
      <c r="H99" s="41" t="s">
        <v>136</v>
      </c>
      <c r="I99" t="s">
        <v>220</v>
      </c>
      <c r="J99" t="s">
        <v>138</v>
      </c>
      <c r="K99" t="s">
        <v>139</v>
      </c>
      <c r="L99" s="17"/>
      <c r="M99" s="17"/>
      <c r="N99" s="17" t="s">
        <v>221</v>
      </c>
      <c r="O99" s="36"/>
      <c r="P99" s="17"/>
      <c r="Q99" s="17"/>
      <c r="U99" t="s">
        <v>222</v>
      </c>
      <c r="V99" t="s">
        <v>235</v>
      </c>
      <c r="X99" s="31">
        <v>43957</v>
      </c>
      <c r="Y99" s="31">
        <v>43957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5</v>
      </c>
      <c r="AH99">
        <v>1</v>
      </c>
      <c r="AI99">
        <v>50086</v>
      </c>
      <c r="AJ99">
        <v>2195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>
      <c r="B100" t="s">
        <v>189</v>
      </c>
      <c r="C100" s="31">
        <v>43982</v>
      </c>
      <c r="D100" s="15">
        <v>-29.63</v>
      </c>
      <c r="E100" s="15">
        <v>0</v>
      </c>
      <c r="F100" s="53" t="s">
        <v>134</v>
      </c>
      <c r="G100" t="s">
        <v>234</v>
      </c>
      <c r="H100" s="41" t="s">
        <v>136</v>
      </c>
      <c r="I100" t="s">
        <v>220</v>
      </c>
      <c r="J100" t="s">
        <v>138</v>
      </c>
      <c r="K100" t="s">
        <v>139</v>
      </c>
      <c r="L100" s="17"/>
      <c r="M100" s="17"/>
      <c r="N100" s="17" t="s">
        <v>223</v>
      </c>
      <c r="O100" s="36"/>
      <c r="P100" s="17"/>
      <c r="Q100" s="17"/>
      <c r="U100" t="s">
        <v>222</v>
      </c>
      <c r="V100" t="s">
        <v>235</v>
      </c>
      <c r="X100" s="31">
        <v>43957</v>
      </c>
      <c r="Y100" s="31">
        <v>43957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5</v>
      </c>
      <c r="AH100">
        <v>1</v>
      </c>
      <c r="AI100">
        <v>50086</v>
      </c>
      <c r="AJ100">
        <v>2195</v>
      </c>
      <c r="AK100">
        <v>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>
      <c r="B101" t="s">
        <v>179</v>
      </c>
      <c r="C101" s="31">
        <v>43982</v>
      </c>
      <c r="D101" s="15">
        <v>1183.52</v>
      </c>
      <c r="E101" s="15">
        <v>0</v>
      </c>
      <c r="F101" s="53" t="s">
        <v>134</v>
      </c>
      <c r="G101" t="s">
        <v>236</v>
      </c>
      <c r="H101" s="41" t="s">
        <v>136</v>
      </c>
      <c r="I101" t="s">
        <v>237</v>
      </c>
      <c r="J101" t="s">
        <v>138</v>
      </c>
      <c r="K101" t="s">
        <v>139</v>
      </c>
      <c r="L101" s="17"/>
      <c r="M101" s="17"/>
      <c r="N101" s="17" t="s">
        <v>187</v>
      </c>
      <c r="O101" s="36"/>
      <c r="P101" s="17"/>
      <c r="Q101" s="17"/>
      <c r="U101" t="s">
        <v>238</v>
      </c>
      <c r="V101" t="s">
        <v>238</v>
      </c>
      <c r="X101" s="31">
        <v>43964</v>
      </c>
      <c r="Y101" s="31">
        <v>43964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50020</v>
      </c>
      <c r="AJ101">
        <v>2195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>
      <c r="B102" t="s">
        <v>179</v>
      </c>
      <c r="C102" s="31">
        <v>43982</v>
      </c>
      <c r="D102" s="15">
        <v>655.04</v>
      </c>
      <c r="E102" s="15">
        <v>0</v>
      </c>
      <c r="F102" s="53" t="s">
        <v>134</v>
      </c>
      <c r="G102" t="s">
        <v>236</v>
      </c>
      <c r="H102" s="41" t="s">
        <v>136</v>
      </c>
      <c r="I102" t="s">
        <v>237</v>
      </c>
      <c r="J102" t="s">
        <v>138</v>
      </c>
      <c r="K102" t="s">
        <v>139</v>
      </c>
      <c r="L102" s="17"/>
      <c r="M102" s="17"/>
      <c r="N102" s="17" t="s">
        <v>187</v>
      </c>
      <c r="O102" s="36"/>
      <c r="P102" s="17"/>
      <c r="Q102" s="17"/>
      <c r="U102" t="s">
        <v>238</v>
      </c>
      <c r="V102" t="s">
        <v>238</v>
      </c>
      <c r="X102" s="31">
        <v>43964</v>
      </c>
      <c r="Y102" s="31">
        <v>43964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50020</v>
      </c>
      <c r="AJ102">
        <v>2195</v>
      </c>
      <c r="AK102">
        <v>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>
      <c r="B103" t="s">
        <v>142</v>
      </c>
      <c r="C103" s="31">
        <v>43982</v>
      </c>
      <c r="D103" s="15">
        <v>175</v>
      </c>
      <c r="E103" s="15">
        <v>0</v>
      </c>
      <c r="F103" s="53" t="s">
        <v>134</v>
      </c>
      <c r="G103" t="s">
        <v>239</v>
      </c>
      <c r="H103" s="41" t="s">
        <v>136</v>
      </c>
      <c r="I103" t="s">
        <v>240</v>
      </c>
      <c r="J103" t="s">
        <v>160</v>
      </c>
      <c r="K103" t="s">
        <v>139</v>
      </c>
      <c r="L103" s="17"/>
      <c r="M103" s="17"/>
      <c r="N103" s="17" t="s">
        <v>241</v>
      </c>
      <c r="O103" s="36"/>
      <c r="P103" s="17"/>
      <c r="Q103" s="17"/>
      <c r="U103" t="s">
        <v>242</v>
      </c>
      <c r="V103" t="s">
        <v>242</v>
      </c>
      <c r="X103" s="31">
        <v>43973</v>
      </c>
      <c r="Y103" s="31">
        <v>43973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70165</v>
      </c>
      <c r="AJ103">
        <v>2195</v>
      </c>
      <c r="AK103">
        <v>0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>
      <c r="B104" t="s">
        <v>189</v>
      </c>
      <c r="C104" s="31">
        <v>43982</v>
      </c>
      <c r="D104" s="15">
        <v>27.03</v>
      </c>
      <c r="E104" s="15">
        <v>0</v>
      </c>
      <c r="F104" s="53" t="s">
        <v>134</v>
      </c>
      <c r="G104" t="s">
        <v>243</v>
      </c>
      <c r="H104" s="41" t="s">
        <v>136</v>
      </c>
      <c r="I104" t="s">
        <v>244</v>
      </c>
      <c r="J104" t="s">
        <v>160</v>
      </c>
      <c r="K104" t="s">
        <v>139</v>
      </c>
      <c r="L104" s="17"/>
      <c r="M104" s="17"/>
      <c r="N104" s="17" t="s">
        <v>221</v>
      </c>
      <c r="O104" s="36"/>
      <c r="P104" s="17"/>
      <c r="Q104" s="17"/>
      <c r="U104" t="s">
        <v>245</v>
      </c>
      <c r="V104" t="s">
        <v>245</v>
      </c>
      <c r="X104" s="31">
        <v>43984</v>
      </c>
      <c r="Y104" s="31">
        <v>43984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50086</v>
      </c>
      <c r="AJ104">
        <v>2195</v>
      </c>
      <c r="AK104">
        <v>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>
      <c r="B105" t="s">
        <v>189</v>
      </c>
      <c r="C105" s="31">
        <v>43982</v>
      </c>
      <c r="D105" s="15">
        <v>29.63</v>
      </c>
      <c r="E105" s="15">
        <v>0</v>
      </c>
      <c r="F105" s="53" t="s">
        <v>134</v>
      </c>
      <c r="G105" t="s">
        <v>243</v>
      </c>
      <c r="H105" s="41" t="s">
        <v>136</v>
      </c>
      <c r="I105" t="s">
        <v>244</v>
      </c>
      <c r="J105" t="s">
        <v>160</v>
      </c>
      <c r="K105" t="s">
        <v>139</v>
      </c>
      <c r="L105" s="17"/>
      <c r="M105" s="17"/>
      <c r="N105" s="17" t="s">
        <v>223</v>
      </c>
      <c r="O105" s="36"/>
      <c r="P105" s="17"/>
      <c r="Q105" s="17"/>
      <c r="U105" t="s">
        <v>245</v>
      </c>
      <c r="V105" t="s">
        <v>245</v>
      </c>
      <c r="X105" s="31">
        <v>43984</v>
      </c>
      <c r="Y105" s="31">
        <v>43984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50086</v>
      </c>
      <c r="AJ105">
        <v>2195</v>
      </c>
      <c r="AK105">
        <v>0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>
      <c r="B106" t="s">
        <v>162</v>
      </c>
      <c r="C106" s="31">
        <v>43982</v>
      </c>
      <c r="D106" s="15">
        <v>1802.31</v>
      </c>
      <c r="E106" s="15">
        <v>0</v>
      </c>
      <c r="F106" s="53" t="s">
        <v>134</v>
      </c>
      <c r="G106" t="s">
        <v>246</v>
      </c>
      <c r="H106" s="41" t="s">
        <v>136</v>
      </c>
      <c r="I106" t="s">
        <v>247</v>
      </c>
      <c r="J106" t="s">
        <v>160</v>
      </c>
      <c r="K106" t="s">
        <v>139</v>
      </c>
      <c r="L106" s="17"/>
      <c r="M106" s="17"/>
      <c r="N106" s="17" t="s">
        <v>248</v>
      </c>
      <c r="O106" s="36"/>
      <c r="P106" s="17"/>
      <c r="Q106" s="17"/>
      <c r="U106" t="s">
        <v>249</v>
      </c>
      <c r="V106" t="s">
        <v>249</v>
      </c>
      <c r="X106" s="31">
        <v>43984</v>
      </c>
      <c r="Y106" s="31">
        <v>43984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50036</v>
      </c>
      <c r="AJ106">
        <v>2195</v>
      </c>
      <c r="AK106">
        <v>100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>
      <c r="B107" t="s">
        <v>168</v>
      </c>
      <c r="C107" s="31">
        <v>43982</v>
      </c>
      <c r="D107" s="15">
        <v>6434.72</v>
      </c>
      <c r="E107" s="15">
        <v>0</v>
      </c>
      <c r="F107" s="53" t="s">
        <v>134</v>
      </c>
      <c r="G107" t="s">
        <v>246</v>
      </c>
      <c r="H107" s="41" t="s">
        <v>136</v>
      </c>
      <c r="I107" t="s">
        <v>247</v>
      </c>
      <c r="J107" t="s">
        <v>160</v>
      </c>
      <c r="K107" t="s">
        <v>139</v>
      </c>
      <c r="L107" s="17"/>
      <c r="M107" s="17"/>
      <c r="N107" s="17" t="s">
        <v>248</v>
      </c>
      <c r="O107" s="36"/>
      <c r="P107" s="17"/>
      <c r="Q107" s="17"/>
      <c r="U107" t="s">
        <v>249</v>
      </c>
      <c r="V107" t="s">
        <v>249</v>
      </c>
      <c r="X107" s="31">
        <v>43984</v>
      </c>
      <c r="Y107" s="31">
        <v>43984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50036</v>
      </c>
      <c r="AJ107">
        <v>2195</v>
      </c>
      <c r="AK107">
        <v>200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>
      <c r="B108" t="s">
        <v>169</v>
      </c>
      <c r="C108" s="31">
        <v>43982</v>
      </c>
      <c r="D108" s="15">
        <v>517.13</v>
      </c>
      <c r="E108" s="15">
        <v>0</v>
      </c>
      <c r="F108" s="53" t="s">
        <v>134</v>
      </c>
      <c r="G108" t="s">
        <v>246</v>
      </c>
      <c r="H108" s="41" t="s">
        <v>136</v>
      </c>
      <c r="I108" t="s">
        <v>247</v>
      </c>
      <c r="J108" t="s">
        <v>160</v>
      </c>
      <c r="K108" t="s">
        <v>139</v>
      </c>
      <c r="L108" s="17"/>
      <c r="M108" s="17"/>
      <c r="N108" s="17" t="s">
        <v>248</v>
      </c>
      <c r="O108" s="36"/>
      <c r="P108" s="17"/>
      <c r="Q108" s="17"/>
      <c r="U108" t="s">
        <v>249</v>
      </c>
      <c r="V108" t="s">
        <v>249</v>
      </c>
      <c r="X108" s="31">
        <v>43984</v>
      </c>
      <c r="Y108" s="31">
        <v>43984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50036</v>
      </c>
      <c r="AJ108">
        <v>2195</v>
      </c>
      <c r="AK108">
        <v>300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>
      <c r="B109" t="s">
        <v>250</v>
      </c>
      <c r="C109" s="31">
        <v>43982</v>
      </c>
      <c r="D109" s="15">
        <v>165.4</v>
      </c>
      <c r="E109" s="15">
        <v>0</v>
      </c>
      <c r="F109" s="53" t="s">
        <v>134</v>
      </c>
      <c r="G109" t="s">
        <v>246</v>
      </c>
      <c r="H109" s="41" t="s">
        <v>136</v>
      </c>
      <c r="I109" t="s">
        <v>247</v>
      </c>
      <c r="J109" t="s">
        <v>160</v>
      </c>
      <c r="K109" t="s">
        <v>139</v>
      </c>
      <c r="L109" s="17"/>
      <c r="M109" s="17"/>
      <c r="N109" s="17" t="s">
        <v>248</v>
      </c>
      <c r="O109" s="36"/>
      <c r="P109" s="17"/>
      <c r="Q109" s="17"/>
      <c r="U109" t="s">
        <v>249</v>
      </c>
      <c r="V109" t="s">
        <v>249</v>
      </c>
      <c r="X109" s="31">
        <v>43984</v>
      </c>
      <c r="Y109" s="31">
        <v>43984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50036</v>
      </c>
      <c r="AJ109">
        <v>2195</v>
      </c>
      <c r="AK109">
        <v>400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>
      <c r="B110" t="s">
        <v>153</v>
      </c>
      <c r="C110" s="31">
        <v>43982</v>
      </c>
      <c r="D110" s="15">
        <v>663.47</v>
      </c>
      <c r="E110" s="15">
        <v>0</v>
      </c>
      <c r="F110" s="53" t="s">
        <v>134</v>
      </c>
      <c r="G110" t="s">
        <v>246</v>
      </c>
      <c r="H110" s="41" t="s">
        <v>136</v>
      </c>
      <c r="I110" t="s">
        <v>247</v>
      </c>
      <c r="J110" t="s">
        <v>160</v>
      </c>
      <c r="K110" t="s">
        <v>139</v>
      </c>
      <c r="L110" s="17"/>
      <c r="M110" s="17"/>
      <c r="N110" s="17" t="s">
        <v>248</v>
      </c>
      <c r="O110" s="36"/>
      <c r="P110" s="17"/>
      <c r="Q110" s="17"/>
      <c r="U110" t="s">
        <v>249</v>
      </c>
      <c r="V110" t="s">
        <v>249</v>
      </c>
      <c r="X110" s="31">
        <v>43984</v>
      </c>
      <c r="Y110" s="31">
        <v>43984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52036</v>
      </c>
      <c r="AJ110">
        <v>2195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>
      <c r="B111" t="s">
        <v>170</v>
      </c>
      <c r="C111" s="31">
        <v>43982</v>
      </c>
      <c r="D111" s="15">
        <v>1153.96</v>
      </c>
      <c r="E111" s="15">
        <v>0</v>
      </c>
      <c r="F111" s="53" t="s">
        <v>134</v>
      </c>
      <c r="G111" t="s">
        <v>246</v>
      </c>
      <c r="H111" s="41" t="s">
        <v>136</v>
      </c>
      <c r="I111" t="s">
        <v>247</v>
      </c>
      <c r="J111" t="s">
        <v>160</v>
      </c>
      <c r="K111" t="s">
        <v>139</v>
      </c>
      <c r="L111" s="17"/>
      <c r="M111" s="17"/>
      <c r="N111" s="17" t="s">
        <v>248</v>
      </c>
      <c r="O111" s="36"/>
      <c r="P111" s="17"/>
      <c r="Q111" s="17"/>
      <c r="U111" t="s">
        <v>249</v>
      </c>
      <c r="V111" t="s">
        <v>249</v>
      </c>
      <c r="X111" s="31">
        <v>43984</v>
      </c>
      <c r="Y111" s="31">
        <v>43984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52036</v>
      </c>
      <c r="AJ111">
        <v>2195</v>
      </c>
      <c r="AK111">
        <v>200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>
      <c r="B112" t="s">
        <v>172</v>
      </c>
      <c r="C112" s="31">
        <v>43982</v>
      </c>
      <c r="D112" s="15">
        <v>361.4</v>
      </c>
      <c r="E112" s="15">
        <v>0</v>
      </c>
      <c r="F112" s="53" t="s">
        <v>134</v>
      </c>
      <c r="G112" t="s">
        <v>246</v>
      </c>
      <c r="H112" s="41" t="s">
        <v>136</v>
      </c>
      <c r="I112" t="s">
        <v>247</v>
      </c>
      <c r="J112" t="s">
        <v>160</v>
      </c>
      <c r="K112" t="s">
        <v>139</v>
      </c>
      <c r="L112" s="17"/>
      <c r="M112" s="17"/>
      <c r="N112" s="17" t="s">
        <v>248</v>
      </c>
      <c r="O112" s="36"/>
      <c r="P112" s="17"/>
      <c r="Q112" s="17"/>
      <c r="U112" t="s">
        <v>249</v>
      </c>
      <c r="V112" t="s">
        <v>249</v>
      </c>
      <c r="X112" s="31">
        <v>43984</v>
      </c>
      <c r="Y112" s="31">
        <v>43984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55036</v>
      </c>
      <c r="AJ112">
        <v>2195</v>
      </c>
      <c r="AK112">
        <v>200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>
      <c r="B113" t="s">
        <v>155</v>
      </c>
      <c r="C113" s="31">
        <v>43982</v>
      </c>
      <c r="D113" s="15">
        <v>250</v>
      </c>
      <c r="E113" s="15">
        <v>0</v>
      </c>
      <c r="F113" s="53" t="s">
        <v>134</v>
      </c>
      <c r="G113" t="s">
        <v>246</v>
      </c>
      <c r="H113" s="41" t="s">
        <v>136</v>
      </c>
      <c r="I113" t="s">
        <v>247</v>
      </c>
      <c r="J113" t="s">
        <v>160</v>
      </c>
      <c r="K113" t="s">
        <v>139</v>
      </c>
      <c r="L113" s="17"/>
      <c r="M113" s="17"/>
      <c r="N113" s="17" t="s">
        <v>248</v>
      </c>
      <c r="O113" s="36"/>
      <c r="P113" s="17"/>
      <c r="Q113" s="17"/>
      <c r="U113" t="s">
        <v>249</v>
      </c>
      <c r="V113" t="s">
        <v>249</v>
      </c>
      <c r="X113" s="31">
        <v>43984</v>
      </c>
      <c r="Y113" s="31">
        <v>43984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56036</v>
      </c>
      <c r="AJ113">
        <v>2195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>
      <c r="B114" t="s">
        <v>173</v>
      </c>
      <c r="C114" s="31">
        <v>43982</v>
      </c>
      <c r="D114" s="15">
        <v>500</v>
      </c>
      <c r="E114" s="15">
        <v>0</v>
      </c>
      <c r="F114" s="53" t="s">
        <v>134</v>
      </c>
      <c r="G114" t="s">
        <v>246</v>
      </c>
      <c r="H114" s="41" t="s">
        <v>136</v>
      </c>
      <c r="I114" t="s">
        <v>247</v>
      </c>
      <c r="J114" t="s">
        <v>160</v>
      </c>
      <c r="K114" t="s">
        <v>139</v>
      </c>
      <c r="L114" s="17"/>
      <c r="M114" s="17"/>
      <c r="N114" s="17" t="s">
        <v>248</v>
      </c>
      <c r="O114" s="36"/>
      <c r="P114" s="17"/>
      <c r="Q114" s="17"/>
      <c r="U114" t="s">
        <v>249</v>
      </c>
      <c r="V114" t="s">
        <v>249</v>
      </c>
      <c r="X114" s="31">
        <v>43984</v>
      </c>
      <c r="Y114" s="31">
        <v>43984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56036</v>
      </c>
      <c r="AJ114">
        <v>2195</v>
      </c>
      <c r="AK114">
        <v>200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>
      <c r="B115" t="s">
        <v>156</v>
      </c>
      <c r="C115" s="31">
        <v>43982</v>
      </c>
      <c r="D115" s="15">
        <v>1397.07</v>
      </c>
      <c r="E115" s="15">
        <v>0</v>
      </c>
      <c r="F115" s="53" t="s">
        <v>134</v>
      </c>
      <c r="G115" t="s">
        <v>246</v>
      </c>
      <c r="H115" s="41" t="s">
        <v>136</v>
      </c>
      <c r="I115" t="s">
        <v>247</v>
      </c>
      <c r="J115" t="s">
        <v>160</v>
      </c>
      <c r="K115" t="s">
        <v>139</v>
      </c>
      <c r="L115" s="17"/>
      <c r="M115" s="17"/>
      <c r="N115" s="17" t="s">
        <v>248</v>
      </c>
      <c r="O115" s="36"/>
      <c r="P115" s="17"/>
      <c r="Q115" s="17"/>
      <c r="U115" t="s">
        <v>249</v>
      </c>
      <c r="V115" t="s">
        <v>249</v>
      </c>
      <c r="X115" s="31">
        <v>43984</v>
      </c>
      <c r="Y115" s="31">
        <v>43984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70036</v>
      </c>
      <c r="AJ115">
        <v>2195</v>
      </c>
      <c r="AK115">
        <v>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>
      <c r="B116" t="s">
        <v>162</v>
      </c>
      <c r="C116" s="31">
        <v>43982</v>
      </c>
      <c r="D116" s="15">
        <v>1697.03</v>
      </c>
      <c r="E116" s="15">
        <v>0</v>
      </c>
      <c r="F116" s="53" t="s">
        <v>134</v>
      </c>
      <c r="G116" t="s">
        <v>251</v>
      </c>
      <c r="H116" s="41" t="s">
        <v>136</v>
      </c>
      <c r="I116" t="s">
        <v>252</v>
      </c>
      <c r="J116" t="s">
        <v>160</v>
      </c>
      <c r="K116" t="s">
        <v>139</v>
      </c>
      <c r="L116" s="17"/>
      <c r="M116" s="17"/>
      <c r="N116" s="17" t="s">
        <v>253</v>
      </c>
      <c r="O116" s="36"/>
      <c r="P116" s="17"/>
      <c r="Q116" s="17"/>
      <c r="U116" t="s">
        <v>254</v>
      </c>
      <c r="V116" t="s">
        <v>254</v>
      </c>
      <c r="X116" s="31">
        <v>43985</v>
      </c>
      <c r="Y116" s="31">
        <v>43985</v>
      </c>
      <c r="AA116" s="31"/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50036</v>
      </c>
      <c r="AJ116">
        <v>2195</v>
      </c>
      <c r="AK116">
        <v>100</v>
      </c>
      <c r="AL116">
        <v>19</v>
      </c>
      <c r="AO116" s="41"/>
      <c r="AP116" s="41"/>
      <c r="AQ116" t="str">
        <f t="shared" si="2"/>
        <v/>
      </c>
      <c r="AS116" t="str">
        <f t="shared" si="3"/>
        <v>wci_corp</v>
      </c>
    </row>
    <row r="117" spans="2:45">
      <c r="B117" t="s">
        <v>162</v>
      </c>
      <c r="C117" s="31">
        <v>43982</v>
      </c>
      <c r="D117" s="15">
        <v>937.45</v>
      </c>
      <c r="E117" s="15">
        <v>0</v>
      </c>
      <c r="F117" s="53" t="s">
        <v>134</v>
      </c>
      <c r="G117" t="s">
        <v>251</v>
      </c>
      <c r="H117" s="41" t="s">
        <v>136</v>
      </c>
      <c r="I117" t="s">
        <v>252</v>
      </c>
      <c r="J117" t="s">
        <v>160</v>
      </c>
      <c r="K117" t="s">
        <v>139</v>
      </c>
      <c r="L117" s="17"/>
      <c r="M117" s="17"/>
      <c r="N117" s="17" t="s">
        <v>255</v>
      </c>
      <c r="O117" s="36"/>
      <c r="P117" s="17"/>
      <c r="Q117" s="17"/>
      <c r="U117" t="s">
        <v>254</v>
      </c>
      <c r="V117" t="s">
        <v>254</v>
      </c>
      <c r="X117" s="31">
        <v>43985</v>
      </c>
      <c r="Y117" s="31">
        <v>43985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50036</v>
      </c>
      <c r="AJ117">
        <v>2195</v>
      </c>
      <c r="AK117">
        <v>100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>
      <c r="B118" t="s">
        <v>168</v>
      </c>
      <c r="C118" s="31">
        <v>43982</v>
      </c>
      <c r="D118" s="15">
        <v>6381.87</v>
      </c>
      <c r="E118" s="15">
        <v>0</v>
      </c>
      <c r="F118" s="53" t="s">
        <v>134</v>
      </c>
      <c r="G118" t="s">
        <v>251</v>
      </c>
      <c r="H118" s="41" t="s">
        <v>136</v>
      </c>
      <c r="I118" t="s">
        <v>252</v>
      </c>
      <c r="J118" t="s">
        <v>160</v>
      </c>
      <c r="K118" t="s">
        <v>139</v>
      </c>
      <c r="L118" s="17"/>
      <c r="M118" s="17"/>
      <c r="N118" s="17" t="s">
        <v>253</v>
      </c>
      <c r="O118" s="36"/>
      <c r="P118" s="17"/>
      <c r="Q118" s="17"/>
      <c r="U118" t="s">
        <v>254</v>
      </c>
      <c r="V118" t="s">
        <v>254</v>
      </c>
      <c r="X118" s="31">
        <v>43985</v>
      </c>
      <c r="Y118" s="31">
        <v>43985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50036</v>
      </c>
      <c r="AJ118">
        <v>2195</v>
      </c>
      <c r="AK118">
        <v>200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>
      <c r="B119" t="s">
        <v>168</v>
      </c>
      <c r="C119" s="31">
        <v>43982</v>
      </c>
      <c r="D119" s="15">
        <v>3062.81</v>
      </c>
      <c r="E119" s="15">
        <v>0</v>
      </c>
      <c r="F119" s="53" t="s">
        <v>134</v>
      </c>
      <c r="G119" t="s">
        <v>251</v>
      </c>
      <c r="H119" s="41" t="s">
        <v>136</v>
      </c>
      <c r="I119" t="s">
        <v>252</v>
      </c>
      <c r="J119" t="s">
        <v>160</v>
      </c>
      <c r="K119" t="s">
        <v>139</v>
      </c>
      <c r="L119" s="17"/>
      <c r="M119" s="17"/>
      <c r="N119" s="17" t="s">
        <v>255</v>
      </c>
      <c r="O119" s="36"/>
      <c r="P119" s="17"/>
      <c r="Q119" s="17"/>
      <c r="U119" t="s">
        <v>254</v>
      </c>
      <c r="V119" t="s">
        <v>254</v>
      </c>
      <c r="X119" s="31">
        <v>43985</v>
      </c>
      <c r="Y119" s="31">
        <v>43985</v>
      </c>
      <c r="AA119" s="31"/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50036</v>
      </c>
      <c r="AJ119">
        <v>2195</v>
      </c>
      <c r="AK119">
        <v>200</v>
      </c>
      <c r="AL119">
        <v>19</v>
      </c>
      <c r="AO119" s="41"/>
      <c r="AP119" s="41"/>
      <c r="AQ119" t="str">
        <f t="shared" si="2"/>
        <v/>
      </c>
      <c r="AS119" t="str">
        <f t="shared" si="3"/>
        <v>wci_corp</v>
      </c>
    </row>
    <row r="120" spans="2:45">
      <c r="B120" t="s">
        <v>169</v>
      </c>
      <c r="C120" s="31">
        <v>43982</v>
      </c>
      <c r="D120" s="15">
        <v>546.70000000000005</v>
      </c>
      <c r="E120" s="15">
        <v>0</v>
      </c>
      <c r="F120" s="53" t="s">
        <v>134</v>
      </c>
      <c r="G120" t="s">
        <v>251</v>
      </c>
      <c r="H120" s="41" t="s">
        <v>136</v>
      </c>
      <c r="I120" t="s">
        <v>252</v>
      </c>
      <c r="J120" t="s">
        <v>160</v>
      </c>
      <c r="K120" t="s">
        <v>139</v>
      </c>
      <c r="L120" s="17"/>
      <c r="M120" s="17"/>
      <c r="N120" s="17" t="s">
        <v>253</v>
      </c>
      <c r="O120" s="36"/>
      <c r="P120" s="17"/>
      <c r="Q120" s="17"/>
      <c r="U120" t="s">
        <v>254</v>
      </c>
      <c r="V120" t="s">
        <v>254</v>
      </c>
      <c r="X120" s="31">
        <v>43985</v>
      </c>
      <c r="Y120" s="31">
        <v>43985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50036</v>
      </c>
      <c r="AJ120">
        <v>2195</v>
      </c>
      <c r="AK120">
        <v>300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>
      <c r="B121" t="s">
        <v>169</v>
      </c>
      <c r="C121" s="31">
        <v>43982</v>
      </c>
      <c r="D121" s="15">
        <v>271.66000000000003</v>
      </c>
      <c r="E121" s="15">
        <v>0</v>
      </c>
      <c r="F121" s="53" t="s">
        <v>134</v>
      </c>
      <c r="G121" t="s">
        <v>251</v>
      </c>
      <c r="H121" s="41" t="s">
        <v>136</v>
      </c>
      <c r="I121" t="s">
        <v>252</v>
      </c>
      <c r="J121" t="s">
        <v>160</v>
      </c>
      <c r="K121" t="s">
        <v>139</v>
      </c>
      <c r="L121" s="17"/>
      <c r="M121" s="17"/>
      <c r="N121" s="17" t="s">
        <v>255</v>
      </c>
      <c r="O121" s="36"/>
      <c r="P121" s="17"/>
      <c r="Q121" s="17"/>
      <c r="U121" t="s">
        <v>254</v>
      </c>
      <c r="V121" t="s">
        <v>254</v>
      </c>
      <c r="X121" s="31">
        <v>43985</v>
      </c>
      <c r="Y121" s="31">
        <v>43985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50036</v>
      </c>
      <c r="AJ121">
        <v>2195</v>
      </c>
      <c r="AK121">
        <v>300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>
      <c r="B122" t="s">
        <v>250</v>
      </c>
      <c r="C122" s="31">
        <v>43982</v>
      </c>
      <c r="D122" s="15">
        <v>183.87</v>
      </c>
      <c r="E122" s="15">
        <v>0</v>
      </c>
      <c r="F122" s="53" t="s">
        <v>134</v>
      </c>
      <c r="G122" t="s">
        <v>251</v>
      </c>
      <c r="H122" s="41" t="s">
        <v>136</v>
      </c>
      <c r="I122" t="s">
        <v>252</v>
      </c>
      <c r="J122" t="s">
        <v>160</v>
      </c>
      <c r="K122" t="s">
        <v>139</v>
      </c>
      <c r="L122" s="17"/>
      <c r="M122" s="17"/>
      <c r="N122" s="17" t="s">
        <v>253</v>
      </c>
      <c r="O122" s="36"/>
      <c r="P122" s="17"/>
      <c r="Q122" s="17"/>
      <c r="U122" t="s">
        <v>254</v>
      </c>
      <c r="V122" t="s">
        <v>254</v>
      </c>
      <c r="X122" s="31">
        <v>43985</v>
      </c>
      <c r="Y122" s="31">
        <v>43985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50036</v>
      </c>
      <c r="AJ122">
        <v>2195</v>
      </c>
      <c r="AK122">
        <v>400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>
      <c r="B123" t="s">
        <v>250</v>
      </c>
      <c r="C123" s="31">
        <v>43982</v>
      </c>
      <c r="D123" s="15">
        <v>92.1</v>
      </c>
      <c r="E123" s="15">
        <v>0</v>
      </c>
      <c r="F123" s="53" t="s">
        <v>134</v>
      </c>
      <c r="G123" t="s">
        <v>251</v>
      </c>
      <c r="H123" s="41" t="s">
        <v>136</v>
      </c>
      <c r="I123" t="s">
        <v>252</v>
      </c>
      <c r="J123" t="s">
        <v>160</v>
      </c>
      <c r="K123" t="s">
        <v>139</v>
      </c>
      <c r="L123" s="17"/>
      <c r="M123" s="17"/>
      <c r="N123" s="17" t="s">
        <v>255</v>
      </c>
      <c r="O123" s="36"/>
      <c r="P123" s="17"/>
      <c r="Q123" s="17"/>
      <c r="U123" t="s">
        <v>254</v>
      </c>
      <c r="V123" t="s">
        <v>254</v>
      </c>
      <c r="X123" s="31">
        <v>43985</v>
      </c>
      <c r="Y123" s="31">
        <v>43985</v>
      </c>
      <c r="AA123" s="31"/>
      <c r="AB123" t="s">
        <v>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50036</v>
      </c>
      <c r="AJ123">
        <v>2195</v>
      </c>
      <c r="AK123">
        <v>400</v>
      </c>
      <c r="AL123">
        <v>19</v>
      </c>
      <c r="AO123" s="41"/>
      <c r="AP123" s="41"/>
      <c r="AQ123" t="str">
        <f t="shared" si="2"/>
        <v/>
      </c>
      <c r="AS123" t="str">
        <f t="shared" si="3"/>
        <v>wci_corp</v>
      </c>
    </row>
    <row r="124" spans="2:45">
      <c r="B124" t="s">
        <v>174</v>
      </c>
      <c r="C124" s="31">
        <v>43982</v>
      </c>
      <c r="D124" s="15">
        <v>700.64</v>
      </c>
      <c r="E124" s="15">
        <v>0</v>
      </c>
      <c r="F124" s="53" t="s">
        <v>134</v>
      </c>
      <c r="G124" t="s">
        <v>251</v>
      </c>
      <c r="H124" s="41" t="s">
        <v>136</v>
      </c>
      <c r="I124" t="s">
        <v>252</v>
      </c>
      <c r="J124" t="s">
        <v>160</v>
      </c>
      <c r="K124" t="s">
        <v>139</v>
      </c>
      <c r="L124" s="17"/>
      <c r="M124" s="17"/>
      <c r="N124" s="17" t="s">
        <v>256</v>
      </c>
      <c r="O124" s="36"/>
      <c r="P124" s="17"/>
      <c r="Q124" s="17"/>
      <c r="U124" t="s">
        <v>254</v>
      </c>
      <c r="V124" t="s">
        <v>254</v>
      </c>
      <c r="X124" s="31">
        <v>43985</v>
      </c>
      <c r="Y124" s="31">
        <v>43985</v>
      </c>
      <c r="AA124" s="31"/>
      <c r="AB124" t="s">
        <v>9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52020</v>
      </c>
      <c r="AJ124">
        <v>2195</v>
      </c>
      <c r="AK124">
        <v>0</v>
      </c>
      <c r="AL124">
        <v>19</v>
      </c>
      <c r="AO124" s="41"/>
      <c r="AP124" s="41"/>
      <c r="AQ124" t="str">
        <f t="shared" si="2"/>
        <v/>
      </c>
      <c r="AS124" t="str">
        <f t="shared" si="3"/>
        <v>wci_corp</v>
      </c>
    </row>
    <row r="125" spans="2:45">
      <c r="B125" t="s">
        <v>153</v>
      </c>
      <c r="C125" s="31">
        <v>43982</v>
      </c>
      <c r="D125" s="15">
        <v>718.74</v>
      </c>
      <c r="E125" s="15">
        <v>0</v>
      </c>
      <c r="F125" s="53" t="s">
        <v>134</v>
      </c>
      <c r="G125" t="s">
        <v>251</v>
      </c>
      <c r="H125" s="41" t="s">
        <v>136</v>
      </c>
      <c r="I125" t="s">
        <v>252</v>
      </c>
      <c r="J125" t="s">
        <v>160</v>
      </c>
      <c r="K125" t="s">
        <v>139</v>
      </c>
      <c r="L125" s="17"/>
      <c r="M125" s="17"/>
      <c r="N125" s="17" t="s">
        <v>253</v>
      </c>
      <c r="O125" s="36"/>
      <c r="P125" s="17"/>
      <c r="Q125" s="17"/>
      <c r="U125" t="s">
        <v>254</v>
      </c>
      <c r="V125" t="s">
        <v>254</v>
      </c>
      <c r="X125" s="31">
        <v>43985</v>
      </c>
      <c r="Y125" s="31">
        <v>43985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52036</v>
      </c>
      <c r="AJ125">
        <v>2195</v>
      </c>
      <c r="AK125">
        <v>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>
      <c r="B126" t="s">
        <v>153</v>
      </c>
      <c r="C126" s="31">
        <v>43982</v>
      </c>
      <c r="D126" s="15">
        <v>398.26</v>
      </c>
      <c r="E126" s="15">
        <v>0</v>
      </c>
      <c r="F126" s="53" t="s">
        <v>134</v>
      </c>
      <c r="G126" t="s">
        <v>251</v>
      </c>
      <c r="H126" s="41" t="s">
        <v>136</v>
      </c>
      <c r="I126" t="s">
        <v>252</v>
      </c>
      <c r="J126" t="s">
        <v>160</v>
      </c>
      <c r="K126" t="s">
        <v>139</v>
      </c>
      <c r="L126" s="17"/>
      <c r="M126" s="17"/>
      <c r="N126" s="17" t="s">
        <v>255</v>
      </c>
      <c r="O126" s="36"/>
      <c r="P126" s="17"/>
      <c r="Q126" s="17"/>
      <c r="U126" t="s">
        <v>254</v>
      </c>
      <c r="V126" t="s">
        <v>254</v>
      </c>
      <c r="X126" s="31">
        <v>43985</v>
      </c>
      <c r="Y126" s="31">
        <v>43985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52036</v>
      </c>
      <c r="AJ126">
        <v>2195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>
      <c r="B127" t="s">
        <v>170</v>
      </c>
      <c r="C127" s="31">
        <v>43982</v>
      </c>
      <c r="D127" s="15">
        <v>1024.6600000000001</v>
      </c>
      <c r="E127" s="15">
        <v>0</v>
      </c>
      <c r="F127" s="53" t="s">
        <v>134</v>
      </c>
      <c r="G127" t="s">
        <v>251</v>
      </c>
      <c r="H127" s="41" t="s">
        <v>136</v>
      </c>
      <c r="I127" t="s">
        <v>252</v>
      </c>
      <c r="J127" t="s">
        <v>160</v>
      </c>
      <c r="K127" t="s">
        <v>139</v>
      </c>
      <c r="L127" s="17"/>
      <c r="M127" s="17"/>
      <c r="N127" s="17" t="s">
        <v>253</v>
      </c>
      <c r="O127" s="36"/>
      <c r="P127" s="17"/>
      <c r="Q127" s="17"/>
      <c r="U127" t="s">
        <v>254</v>
      </c>
      <c r="V127" t="s">
        <v>254</v>
      </c>
      <c r="X127" s="31">
        <v>43985</v>
      </c>
      <c r="Y127" s="31">
        <v>43985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52036</v>
      </c>
      <c r="AJ127">
        <v>2195</v>
      </c>
      <c r="AK127">
        <v>200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>
      <c r="B128" t="s">
        <v>170</v>
      </c>
      <c r="C128" s="31">
        <v>43982</v>
      </c>
      <c r="D128" s="15">
        <v>491.89</v>
      </c>
      <c r="E128" s="15">
        <v>0</v>
      </c>
      <c r="F128" s="53" t="s">
        <v>134</v>
      </c>
      <c r="G128" t="s">
        <v>251</v>
      </c>
      <c r="H128" s="41" t="s">
        <v>136</v>
      </c>
      <c r="I128" t="s">
        <v>252</v>
      </c>
      <c r="J128" t="s">
        <v>160</v>
      </c>
      <c r="K128" t="s">
        <v>139</v>
      </c>
      <c r="L128" s="17"/>
      <c r="M128" s="17"/>
      <c r="N128" s="17" t="s">
        <v>255</v>
      </c>
      <c r="O128" s="36"/>
      <c r="P128" s="17"/>
      <c r="Q128" s="17"/>
      <c r="U128" t="s">
        <v>254</v>
      </c>
      <c r="V128" t="s">
        <v>254</v>
      </c>
      <c r="X128" s="31">
        <v>43985</v>
      </c>
      <c r="Y128" s="31">
        <v>43985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52036</v>
      </c>
      <c r="AJ128">
        <v>2195</v>
      </c>
      <c r="AK128">
        <v>200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>
      <c r="B129" t="s">
        <v>172</v>
      </c>
      <c r="C129" s="31">
        <v>43982</v>
      </c>
      <c r="D129" s="15">
        <v>306.26</v>
      </c>
      <c r="E129" s="15">
        <v>0</v>
      </c>
      <c r="F129" s="53" t="s">
        <v>134</v>
      </c>
      <c r="G129" t="s">
        <v>251</v>
      </c>
      <c r="H129" s="41" t="s">
        <v>136</v>
      </c>
      <c r="I129" t="s">
        <v>252</v>
      </c>
      <c r="J129" t="s">
        <v>160</v>
      </c>
      <c r="K129" t="s">
        <v>139</v>
      </c>
      <c r="L129" s="17"/>
      <c r="M129" s="17"/>
      <c r="N129" s="17" t="s">
        <v>253</v>
      </c>
      <c r="O129" s="36"/>
      <c r="P129" s="17"/>
      <c r="Q129" s="17"/>
      <c r="U129" t="s">
        <v>254</v>
      </c>
      <c r="V129" t="s">
        <v>254</v>
      </c>
      <c r="X129" s="31">
        <v>43985</v>
      </c>
      <c r="Y129" s="31">
        <v>43985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55036</v>
      </c>
      <c r="AJ129">
        <v>2195</v>
      </c>
      <c r="AK129">
        <v>200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>
      <c r="B130" t="s">
        <v>172</v>
      </c>
      <c r="C130" s="31">
        <v>43982</v>
      </c>
      <c r="D130" s="15">
        <v>162.07</v>
      </c>
      <c r="E130" s="15">
        <v>0</v>
      </c>
      <c r="F130" s="53" t="s">
        <v>134</v>
      </c>
      <c r="G130" t="s">
        <v>251</v>
      </c>
      <c r="H130" s="41" t="s">
        <v>136</v>
      </c>
      <c r="I130" t="s">
        <v>252</v>
      </c>
      <c r="J130" t="s">
        <v>160</v>
      </c>
      <c r="K130" t="s">
        <v>139</v>
      </c>
      <c r="L130" s="17"/>
      <c r="M130" s="17"/>
      <c r="N130" s="17" t="s">
        <v>255</v>
      </c>
      <c r="O130" s="36"/>
      <c r="P130" s="17"/>
      <c r="Q130" s="17"/>
      <c r="U130" t="s">
        <v>254</v>
      </c>
      <c r="V130" t="s">
        <v>254</v>
      </c>
      <c r="X130" s="31">
        <v>43985</v>
      </c>
      <c r="Y130" s="31">
        <v>43985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55036</v>
      </c>
      <c r="AJ130">
        <v>2195</v>
      </c>
      <c r="AK130">
        <v>200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>
      <c r="B131" t="s">
        <v>155</v>
      </c>
      <c r="C131" s="31">
        <v>43982</v>
      </c>
      <c r="D131" s="15">
        <v>250</v>
      </c>
      <c r="E131" s="15">
        <v>0</v>
      </c>
      <c r="F131" s="53" t="s">
        <v>134</v>
      </c>
      <c r="G131" t="s">
        <v>251</v>
      </c>
      <c r="H131" s="41" t="s">
        <v>136</v>
      </c>
      <c r="I131" t="s">
        <v>252</v>
      </c>
      <c r="J131" t="s">
        <v>160</v>
      </c>
      <c r="K131" t="s">
        <v>139</v>
      </c>
      <c r="L131" s="17"/>
      <c r="M131" s="17"/>
      <c r="N131" s="17" t="s">
        <v>253</v>
      </c>
      <c r="O131" s="36"/>
      <c r="P131" s="17"/>
      <c r="Q131" s="17"/>
      <c r="U131" t="s">
        <v>254</v>
      </c>
      <c r="V131" t="s">
        <v>254</v>
      </c>
      <c r="X131" s="31">
        <v>43985</v>
      </c>
      <c r="Y131" s="31">
        <v>43985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56036</v>
      </c>
      <c r="AJ131">
        <v>2195</v>
      </c>
      <c r="AK131">
        <v>0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>
      <c r="B132" t="s">
        <v>155</v>
      </c>
      <c r="C132" s="31">
        <v>43982</v>
      </c>
      <c r="D132" s="15">
        <v>125</v>
      </c>
      <c r="E132" s="15">
        <v>0</v>
      </c>
      <c r="F132" s="53" t="s">
        <v>134</v>
      </c>
      <c r="G132" t="s">
        <v>251</v>
      </c>
      <c r="H132" s="41" t="s">
        <v>136</v>
      </c>
      <c r="I132" t="s">
        <v>252</v>
      </c>
      <c r="J132" t="s">
        <v>160</v>
      </c>
      <c r="K132" t="s">
        <v>139</v>
      </c>
      <c r="L132" s="17"/>
      <c r="M132" s="17"/>
      <c r="N132" s="17" t="s">
        <v>255</v>
      </c>
      <c r="O132" s="36"/>
      <c r="P132" s="17"/>
      <c r="Q132" s="17"/>
      <c r="U132" t="s">
        <v>254</v>
      </c>
      <c r="V132" t="s">
        <v>254</v>
      </c>
      <c r="X132" s="31">
        <v>43985</v>
      </c>
      <c r="Y132" s="31">
        <v>43985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56036</v>
      </c>
      <c r="AJ132">
        <v>2195</v>
      </c>
      <c r="AK132">
        <v>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>
      <c r="B133" t="s">
        <v>173</v>
      </c>
      <c r="C133" s="31">
        <v>43982</v>
      </c>
      <c r="D133" s="15">
        <v>500</v>
      </c>
      <c r="E133" s="15">
        <v>0</v>
      </c>
      <c r="F133" s="53" t="s">
        <v>134</v>
      </c>
      <c r="G133" t="s">
        <v>251</v>
      </c>
      <c r="H133" s="41" t="s">
        <v>136</v>
      </c>
      <c r="I133" t="s">
        <v>252</v>
      </c>
      <c r="J133" t="s">
        <v>160</v>
      </c>
      <c r="K133" t="s">
        <v>139</v>
      </c>
      <c r="L133" s="17"/>
      <c r="M133" s="17"/>
      <c r="N133" s="17" t="s">
        <v>253</v>
      </c>
      <c r="O133" s="36"/>
      <c r="P133" s="17"/>
      <c r="Q133" s="17"/>
      <c r="U133" t="s">
        <v>254</v>
      </c>
      <c r="V133" t="s">
        <v>254</v>
      </c>
      <c r="X133" s="31">
        <v>43985</v>
      </c>
      <c r="Y133" s="31">
        <v>43985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56036</v>
      </c>
      <c r="AJ133">
        <v>2195</v>
      </c>
      <c r="AK133">
        <v>200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>
      <c r="B134" t="s">
        <v>173</v>
      </c>
      <c r="C134" s="31">
        <v>43982</v>
      </c>
      <c r="D134" s="15">
        <v>250</v>
      </c>
      <c r="E134" s="15">
        <v>0</v>
      </c>
      <c r="F134" s="53" t="s">
        <v>134</v>
      </c>
      <c r="G134" t="s">
        <v>251</v>
      </c>
      <c r="H134" s="41" t="s">
        <v>136</v>
      </c>
      <c r="I134" t="s">
        <v>252</v>
      </c>
      <c r="J134" t="s">
        <v>160</v>
      </c>
      <c r="K134" t="s">
        <v>139</v>
      </c>
      <c r="L134" s="17"/>
      <c r="M134" s="17"/>
      <c r="N134" s="17" t="s">
        <v>255</v>
      </c>
      <c r="O134" s="36"/>
      <c r="P134" s="17"/>
      <c r="Q134" s="17"/>
      <c r="U134" t="s">
        <v>254</v>
      </c>
      <c r="V134" t="s">
        <v>254</v>
      </c>
      <c r="X134" s="31">
        <v>43985</v>
      </c>
      <c r="Y134" s="31">
        <v>43985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56036</v>
      </c>
      <c r="AJ134">
        <v>2195</v>
      </c>
      <c r="AK134">
        <v>200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>
      <c r="B135" t="s">
        <v>156</v>
      </c>
      <c r="C135" s="31">
        <v>43982</v>
      </c>
      <c r="D135" s="15">
        <v>1348.73</v>
      </c>
      <c r="E135" s="15">
        <v>0</v>
      </c>
      <c r="F135" s="53" t="s">
        <v>134</v>
      </c>
      <c r="G135" t="s">
        <v>251</v>
      </c>
      <c r="H135" s="41" t="s">
        <v>136</v>
      </c>
      <c r="I135" t="s">
        <v>252</v>
      </c>
      <c r="J135" t="s">
        <v>160</v>
      </c>
      <c r="K135" t="s">
        <v>139</v>
      </c>
      <c r="L135" s="17"/>
      <c r="M135" s="17"/>
      <c r="N135" s="17" t="s">
        <v>253</v>
      </c>
      <c r="O135" s="36"/>
      <c r="P135" s="17"/>
      <c r="Q135" s="17"/>
      <c r="U135" t="s">
        <v>254</v>
      </c>
      <c r="V135" t="s">
        <v>254</v>
      </c>
      <c r="X135" s="31">
        <v>43985</v>
      </c>
      <c r="Y135" s="31">
        <v>43985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70036</v>
      </c>
      <c r="AJ135">
        <v>2195</v>
      </c>
      <c r="AK135">
        <v>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>
      <c r="B136" t="s">
        <v>156</v>
      </c>
      <c r="C136" s="31">
        <v>43982</v>
      </c>
      <c r="D136" s="15">
        <v>694.36</v>
      </c>
      <c r="E136" s="15">
        <v>0</v>
      </c>
      <c r="F136" s="53" t="s">
        <v>134</v>
      </c>
      <c r="G136" t="s">
        <v>251</v>
      </c>
      <c r="H136" s="41" t="s">
        <v>136</v>
      </c>
      <c r="I136" t="s">
        <v>252</v>
      </c>
      <c r="J136" t="s">
        <v>160</v>
      </c>
      <c r="K136" t="s">
        <v>139</v>
      </c>
      <c r="L136" s="17"/>
      <c r="M136" s="17"/>
      <c r="N136" s="17" t="s">
        <v>255</v>
      </c>
      <c r="O136" s="36"/>
      <c r="P136" s="17"/>
      <c r="Q136" s="17"/>
      <c r="U136" t="s">
        <v>254</v>
      </c>
      <c r="V136" t="s">
        <v>254</v>
      </c>
      <c r="X136" s="31">
        <v>43985</v>
      </c>
      <c r="Y136" s="31">
        <v>43985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70036</v>
      </c>
      <c r="AJ136">
        <v>2195</v>
      </c>
      <c r="AK136">
        <v>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>
      <c r="B137" t="s">
        <v>142</v>
      </c>
      <c r="C137" s="31">
        <v>43982</v>
      </c>
      <c r="D137" s="15">
        <v>175</v>
      </c>
      <c r="E137" s="15">
        <v>0</v>
      </c>
      <c r="F137" s="53" t="s">
        <v>134</v>
      </c>
      <c r="G137" t="s">
        <v>251</v>
      </c>
      <c r="H137" s="41" t="s">
        <v>136</v>
      </c>
      <c r="I137" t="s">
        <v>252</v>
      </c>
      <c r="J137" t="s">
        <v>160</v>
      </c>
      <c r="K137" t="s">
        <v>139</v>
      </c>
      <c r="L137" s="17"/>
      <c r="M137" s="17"/>
      <c r="N137" s="17" t="s">
        <v>257</v>
      </c>
      <c r="O137" s="36"/>
      <c r="P137" s="17"/>
      <c r="Q137" s="17"/>
      <c r="U137" t="s">
        <v>254</v>
      </c>
      <c r="V137" t="s">
        <v>254</v>
      </c>
      <c r="X137" s="31">
        <v>43985</v>
      </c>
      <c r="Y137" s="31">
        <v>43985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70165</v>
      </c>
      <c r="AJ137">
        <v>2195</v>
      </c>
      <c r="AK137">
        <v>0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>
      <c r="B138" t="s">
        <v>142</v>
      </c>
      <c r="C138" s="31">
        <v>43982</v>
      </c>
      <c r="D138" s="15">
        <v>175</v>
      </c>
      <c r="E138" s="15">
        <v>0</v>
      </c>
      <c r="F138" s="53" t="s">
        <v>134</v>
      </c>
      <c r="G138" t="s">
        <v>251</v>
      </c>
      <c r="H138" s="41" t="s">
        <v>136</v>
      </c>
      <c r="I138" t="s">
        <v>252</v>
      </c>
      <c r="J138" t="s">
        <v>160</v>
      </c>
      <c r="K138" t="s">
        <v>139</v>
      </c>
      <c r="L138" s="17"/>
      <c r="M138" s="17"/>
      <c r="N138" s="17" t="s">
        <v>258</v>
      </c>
      <c r="O138" s="36"/>
      <c r="P138" s="17"/>
      <c r="Q138" s="17"/>
      <c r="U138" t="s">
        <v>254</v>
      </c>
      <c r="V138" t="s">
        <v>254</v>
      </c>
      <c r="X138" s="31">
        <v>43985</v>
      </c>
      <c r="Y138" s="31">
        <v>43985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70165</v>
      </c>
      <c r="AJ138">
        <v>2195</v>
      </c>
      <c r="AK138">
        <v>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>
      <c r="B139" t="s">
        <v>142</v>
      </c>
      <c r="C139" s="31">
        <v>43982</v>
      </c>
      <c r="D139" s="15">
        <v>200</v>
      </c>
      <c r="E139" s="15">
        <v>0</v>
      </c>
      <c r="F139" s="53" t="s">
        <v>134</v>
      </c>
      <c r="G139" t="s">
        <v>259</v>
      </c>
      <c r="H139" s="41" t="s">
        <v>136</v>
      </c>
      <c r="I139" t="s">
        <v>203</v>
      </c>
      <c r="J139" t="s">
        <v>260</v>
      </c>
      <c r="K139" t="s">
        <v>261</v>
      </c>
      <c r="L139" s="17"/>
      <c r="M139" s="17"/>
      <c r="N139" s="17" t="s">
        <v>204</v>
      </c>
      <c r="O139" s="36"/>
      <c r="P139" s="17"/>
      <c r="Q139" s="17"/>
      <c r="U139" t="s">
        <v>259</v>
      </c>
      <c r="X139" s="31">
        <v>43985</v>
      </c>
      <c r="Y139" s="31">
        <v>43985</v>
      </c>
      <c r="AA139" s="31"/>
      <c r="AB139" t="s">
        <v>9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70165</v>
      </c>
      <c r="AJ139">
        <v>2195</v>
      </c>
      <c r="AK139">
        <v>0</v>
      </c>
      <c r="AL139">
        <v>19</v>
      </c>
      <c r="AO139" s="41"/>
      <c r="AP139" s="41"/>
      <c r="AQ139" t="str">
        <f t="shared" si="2"/>
        <v/>
      </c>
      <c r="AS139" t="str">
        <f t="shared" si="3"/>
        <v>wci_wa</v>
      </c>
    </row>
    <row r="140" spans="2:45">
      <c r="B140" t="s">
        <v>179</v>
      </c>
      <c r="C140" s="31">
        <v>43982</v>
      </c>
      <c r="D140" s="15">
        <v>-1183.52</v>
      </c>
      <c r="E140" s="15">
        <v>0</v>
      </c>
      <c r="F140" s="53" t="s">
        <v>134</v>
      </c>
      <c r="G140" t="s">
        <v>262</v>
      </c>
      <c r="H140" s="41" t="s">
        <v>136</v>
      </c>
      <c r="I140" t="s">
        <v>263</v>
      </c>
      <c r="J140" t="s">
        <v>165</v>
      </c>
      <c r="K140" t="s">
        <v>139</v>
      </c>
      <c r="L140" s="17"/>
      <c r="M140" s="17"/>
      <c r="N140" s="17" t="s">
        <v>187</v>
      </c>
      <c r="O140" s="36"/>
      <c r="P140" s="17"/>
      <c r="Q140" s="17"/>
      <c r="U140" t="s">
        <v>264</v>
      </c>
      <c r="V140" t="s">
        <v>264</v>
      </c>
      <c r="X140" s="31">
        <v>43985</v>
      </c>
      <c r="Y140" s="31">
        <v>43985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50020</v>
      </c>
      <c r="AJ140">
        <v>2195</v>
      </c>
      <c r="AK140">
        <v>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>
      <c r="B141" t="s">
        <v>179</v>
      </c>
      <c r="C141" s="31">
        <v>43982</v>
      </c>
      <c r="D141" s="15">
        <v>-655.04</v>
      </c>
      <c r="E141" s="15">
        <v>0</v>
      </c>
      <c r="F141" s="53" t="s">
        <v>134</v>
      </c>
      <c r="G141" t="s">
        <v>262</v>
      </c>
      <c r="H141" s="41" t="s">
        <v>136</v>
      </c>
      <c r="I141" t="s">
        <v>263</v>
      </c>
      <c r="J141" t="s">
        <v>165</v>
      </c>
      <c r="K141" t="s">
        <v>139</v>
      </c>
      <c r="L141" s="17"/>
      <c r="M141" s="17"/>
      <c r="N141" s="17" t="s">
        <v>187</v>
      </c>
      <c r="O141" s="36"/>
      <c r="P141" s="17"/>
      <c r="Q141" s="17"/>
      <c r="U141" t="s">
        <v>264</v>
      </c>
      <c r="V141" t="s">
        <v>264</v>
      </c>
      <c r="X141" s="31">
        <v>43985</v>
      </c>
      <c r="Y141" s="31">
        <v>43985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50020</v>
      </c>
      <c r="AJ141">
        <v>2195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>
      <c r="B142" t="s">
        <v>142</v>
      </c>
      <c r="C142" s="31">
        <v>43982</v>
      </c>
      <c r="D142" s="15">
        <v>-175</v>
      </c>
      <c r="E142" s="15">
        <v>0</v>
      </c>
      <c r="F142" s="53" t="s">
        <v>134</v>
      </c>
      <c r="G142" t="s">
        <v>265</v>
      </c>
      <c r="H142" s="41" t="s">
        <v>136</v>
      </c>
      <c r="I142" t="s">
        <v>266</v>
      </c>
      <c r="J142" t="s">
        <v>165</v>
      </c>
      <c r="K142" t="s">
        <v>139</v>
      </c>
      <c r="L142" s="17"/>
      <c r="M142" s="17"/>
      <c r="N142" s="17" t="s">
        <v>241</v>
      </c>
      <c r="O142" s="36"/>
      <c r="P142" s="17"/>
      <c r="Q142" s="17"/>
      <c r="U142" t="s">
        <v>267</v>
      </c>
      <c r="V142" t="s">
        <v>267</v>
      </c>
      <c r="X142" s="31">
        <v>43985</v>
      </c>
      <c r="Y142" s="31">
        <v>43985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70165</v>
      </c>
      <c r="AJ142">
        <v>2195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wci_corp</v>
      </c>
    </row>
    <row r="143" spans="2:45">
      <c r="B143" t="s">
        <v>179</v>
      </c>
      <c r="C143" s="31">
        <v>43982</v>
      </c>
      <c r="D143" s="15">
        <v>1183.52</v>
      </c>
      <c r="E143" s="15">
        <v>0</v>
      </c>
      <c r="F143" s="53" t="s">
        <v>134</v>
      </c>
      <c r="G143" t="s">
        <v>268</v>
      </c>
      <c r="H143" s="41" t="s">
        <v>136</v>
      </c>
      <c r="I143" t="s">
        <v>269</v>
      </c>
      <c r="J143" t="s">
        <v>165</v>
      </c>
      <c r="K143" t="s">
        <v>139</v>
      </c>
      <c r="L143" s="17"/>
      <c r="M143" s="17"/>
      <c r="N143" s="17" t="s">
        <v>187</v>
      </c>
      <c r="O143" s="36"/>
      <c r="P143" s="17"/>
      <c r="Q143" s="17"/>
      <c r="U143" t="s">
        <v>270</v>
      </c>
      <c r="V143" t="s">
        <v>270</v>
      </c>
      <c r="X143" s="31">
        <v>43985</v>
      </c>
      <c r="Y143" s="31">
        <v>43985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50020</v>
      </c>
      <c r="AJ143">
        <v>2195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>
      <c r="B144" t="s">
        <v>179</v>
      </c>
      <c r="C144" s="31">
        <v>43982</v>
      </c>
      <c r="D144" s="15">
        <v>655.04</v>
      </c>
      <c r="E144" s="15">
        <v>0</v>
      </c>
      <c r="F144" s="53" t="s">
        <v>134</v>
      </c>
      <c r="G144" t="s">
        <v>268</v>
      </c>
      <c r="H144" s="41" t="s">
        <v>136</v>
      </c>
      <c r="I144" t="s">
        <v>269</v>
      </c>
      <c r="J144" t="s">
        <v>165</v>
      </c>
      <c r="K144" t="s">
        <v>139</v>
      </c>
      <c r="L144" s="17"/>
      <c r="M144" s="17"/>
      <c r="N144" s="17" t="s">
        <v>187</v>
      </c>
      <c r="O144" s="36"/>
      <c r="P144" s="17"/>
      <c r="Q144" s="17"/>
      <c r="U144" t="s">
        <v>270</v>
      </c>
      <c r="V144" t="s">
        <v>270</v>
      </c>
      <c r="X144" s="31">
        <v>43985</v>
      </c>
      <c r="Y144" s="31">
        <v>43985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50020</v>
      </c>
      <c r="AJ144">
        <v>2195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>
      <c r="B145" t="s">
        <v>162</v>
      </c>
      <c r="C145" s="31">
        <v>43982</v>
      </c>
      <c r="D145" s="15">
        <v>1802.31</v>
      </c>
      <c r="E145" s="15">
        <v>0</v>
      </c>
      <c r="F145" s="53" t="s">
        <v>134</v>
      </c>
      <c r="G145" t="s">
        <v>268</v>
      </c>
      <c r="H145" s="41" t="s">
        <v>136</v>
      </c>
      <c r="I145" t="s">
        <v>269</v>
      </c>
      <c r="J145" t="s">
        <v>165</v>
      </c>
      <c r="K145" t="s">
        <v>139</v>
      </c>
      <c r="L145" s="17"/>
      <c r="M145" s="17"/>
      <c r="N145" s="17" t="s">
        <v>248</v>
      </c>
      <c r="O145" s="36"/>
      <c r="P145" s="17"/>
      <c r="Q145" s="17"/>
      <c r="U145" t="s">
        <v>270</v>
      </c>
      <c r="V145" t="s">
        <v>270</v>
      </c>
      <c r="X145" s="31">
        <v>43985</v>
      </c>
      <c r="Y145" s="31">
        <v>43985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50036</v>
      </c>
      <c r="AJ145">
        <v>2195</v>
      </c>
      <c r="AK145">
        <v>100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>
      <c r="B146" t="s">
        <v>168</v>
      </c>
      <c r="C146" s="31">
        <v>43982</v>
      </c>
      <c r="D146" s="15">
        <v>6434.72</v>
      </c>
      <c r="E146" s="15">
        <v>0</v>
      </c>
      <c r="F146" s="53" t="s">
        <v>134</v>
      </c>
      <c r="G146" t="s">
        <v>268</v>
      </c>
      <c r="H146" s="41" t="s">
        <v>136</v>
      </c>
      <c r="I146" t="s">
        <v>269</v>
      </c>
      <c r="J146" t="s">
        <v>165</v>
      </c>
      <c r="K146" t="s">
        <v>139</v>
      </c>
      <c r="L146" s="17"/>
      <c r="M146" s="17"/>
      <c r="N146" s="17" t="s">
        <v>248</v>
      </c>
      <c r="O146" s="36"/>
      <c r="P146" s="17"/>
      <c r="Q146" s="17"/>
      <c r="U146" t="s">
        <v>270</v>
      </c>
      <c r="V146" t="s">
        <v>270</v>
      </c>
      <c r="X146" s="31">
        <v>43985</v>
      </c>
      <c r="Y146" s="31">
        <v>43985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50036</v>
      </c>
      <c r="AJ146">
        <v>2195</v>
      </c>
      <c r="AK146">
        <v>200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>
      <c r="B147" t="s">
        <v>169</v>
      </c>
      <c r="C147" s="31">
        <v>43982</v>
      </c>
      <c r="D147" s="15">
        <v>517.13</v>
      </c>
      <c r="E147" s="15">
        <v>0</v>
      </c>
      <c r="F147" s="53" t="s">
        <v>134</v>
      </c>
      <c r="G147" t="s">
        <v>268</v>
      </c>
      <c r="H147" s="41" t="s">
        <v>136</v>
      </c>
      <c r="I147" t="s">
        <v>269</v>
      </c>
      <c r="J147" t="s">
        <v>165</v>
      </c>
      <c r="K147" t="s">
        <v>139</v>
      </c>
      <c r="L147" s="17"/>
      <c r="M147" s="17"/>
      <c r="N147" s="17" t="s">
        <v>248</v>
      </c>
      <c r="O147" s="36"/>
      <c r="P147" s="17"/>
      <c r="Q147" s="17"/>
      <c r="U147" t="s">
        <v>270</v>
      </c>
      <c r="V147" t="s">
        <v>270</v>
      </c>
      <c r="X147" s="31">
        <v>43985</v>
      </c>
      <c r="Y147" s="31">
        <v>43985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50036</v>
      </c>
      <c r="AJ147">
        <v>2195</v>
      </c>
      <c r="AK147">
        <v>300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>
      <c r="B148" t="s">
        <v>250</v>
      </c>
      <c r="C148" s="31">
        <v>43982</v>
      </c>
      <c r="D148" s="15">
        <v>165.4</v>
      </c>
      <c r="E148" s="15">
        <v>0</v>
      </c>
      <c r="F148" s="53" t="s">
        <v>134</v>
      </c>
      <c r="G148" t="s">
        <v>268</v>
      </c>
      <c r="H148" s="41" t="s">
        <v>136</v>
      </c>
      <c r="I148" t="s">
        <v>269</v>
      </c>
      <c r="J148" t="s">
        <v>165</v>
      </c>
      <c r="K148" t="s">
        <v>139</v>
      </c>
      <c r="L148" s="17"/>
      <c r="M148" s="17"/>
      <c r="N148" s="17" t="s">
        <v>248</v>
      </c>
      <c r="O148" s="36"/>
      <c r="P148" s="17"/>
      <c r="Q148" s="17"/>
      <c r="U148" t="s">
        <v>270</v>
      </c>
      <c r="V148" t="s">
        <v>270</v>
      </c>
      <c r="X148" s="31">
        <v>43985</v>
      </c>
      <c r="Y148" s="31">
        <v>43985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50036</v>
      </c>
      <c r="AJ148">
        <v>2195</v>
      </c>
      <c r="AK148">
        <v>400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>
      <c r="B149" t="s">
        <v>153</v>
      </c>
      <c r="C149" s="31">
        <v>43982</v>
      </c>
      <c r="D149" s="15">
        <v>663.47</v>
      </c>
      <c r="E149" s="15">
        <v>0</v>
      </c>
      <c r="F149" s="53" t="s">
        <v>134</v>
      </c>
      <c r="G149" t="s">
        <v>268</v>
      </c>
      <c r="H149" s="41" t="s">
        <v>136</v>
      </c>
      <c r="I149" t="s">
        <v>269</v>
      </c>
      <c r="J149" t="s">
        <v>165</v>
      </c>
      <c r="K149" t="s">
        <v>139</v>
      </c>
      <c r="L149" s="17"/>
      <c r="M149" s="17"/>
      <c r="N149" s="17" t="s">
        <v>248</v>
      </c>
      <c r="O149" s="36"/>
      <c r="P149" s="17"/>
      <c r="Q149" s="17"/>
      <c r="U149" t="s">
        <v>270</v>
      </c>
      <c r="V149" t="s">
        <v>270</v>
      </c>
      <c r="X149" s="31">
        <v>43985</v>
      </c>
      <c r="Y149" s="31">
        <v>43985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52036</v>
      </c>
      <c r="AJ149">
        <v>2195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>
      <c r="B150" t="s">
        <v>170</v>
      </c>
      <c r="C150" s="31">
        <v>43982</v>
      </c>
      <c r="D150" s="15">
        <v>1153.96</v>
      </c>
      <c r="E150" s="15">
        <v>0</v>
      </c>
      <c r="F150" s="53" t="s">
        <v>134</v>
      </c>
      <c r="G150" t="s">
        <v>268</v>
      </c>
      <c r="H150" s="41" t="s">
        <v>136</v>
      </c>
      <c r="I150" t="s">
        <v>269</v>
      </c>
      <c r="J150" t="s">
        <v>165</v>
      </c>
      <c r="K150" t="s">
        <v>139</v>
      </c>
      <c r="L150" s="17"/>
      <c r="M150" s="17"/>
      <c r="N150" s="17" t="s">
        <v>248</v>
      </c>
      <c r="O150" s="36"/>
      <c r="P150" s="17"/>
      <c r="Q150" s="17"/>
      <c r="U150" t="s">
        <v>270</v>
      </c>
      <c r="V150" t="s">
        <v>270</v>
      </c>
      <c r="X150" s="31">
        <v>43985</v>
      </c>
      <c r="Y150" s="31">
        <v>43985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52036</v>
      </c>
      <c r="AJ150">
        <v>2195</v>
      </c>
      <c r="AK150">
        <v>200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>
      <c r="B151" t="s">
        <v>172</v>
      </c>
      <c r="C151" s="31">
        <v>43982</v>
      </c>
      <c r="D151" s="15">
        <v>361.4</v>
      </c>
      <c r="E151" s="15">
        <v>0</v>
      </c>
      <c r="F151" s="53" t="s">
        <v>134</v>
      </c>
      <c r="G151" t="s">
        <v>268</v>
      </c>
      <c r="H151" s="41" t="s">
        <v>136</v>
      </c>
      <c r="I151" t="s">
        <v>269</v>
      </c>
      <c r="J151" t="s">
        <v>165</v>
      </c>
      <c r="K151" t="s">
        <v>139</v>
      </c>
      <c r="L151" s="17"/>
      <c r="M151" s="17"/>
      <c r="N151" s="17" t="s">
        <v>248</v>
      </c>
      <c r="O151" s="36"/>
      <c r="P151" s="17"/>
      <c r="Q151" s="17"/>
      <c r="U151" t="s">
        <v>270</v>
      </c>
      <c r="V151" t="s">
        <v>270</v>
      </c>
      <c r="X151" s="31">
        <v>43985</v>
      </c>
      <c r="Y151" s="31">
        <v>43985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55036</v>
      </c>
      <c r="AJ151">
        <v>2195</v>
      </c>
      <c r="AK151">
        <v>200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>
      <c r="B152" t="s">
        <v>155</v>
      </c>
      <c r="C152" s="31">
        <v>43982</v>
      </c>
      <c r="D152" s="15">
        <v>250</v>
      </c>
      <c r="E152" s="15">
        <v>0</v>
      </c>
      <c r="F152" s="53" t="s">
        <v>134</v>
      </c>
      <c r="G152" t="s">
        <v>268</v>
      </c>
      <c r="H152" s="41" t="s">
        <v>136</v>
      </c>
      <c r="I152" t="s">
        <v>269</v>
      </c>
      <c r="J152" t="s">
        <v>165</v>
      </c>
      <c r="K152" t="s">
        <v>139</v>
      </c>
      <c r="L152" s="17"/>
      <c r="M152" s="17"/>
      <c r="N152" s="17" t="s">
        <v>248</v>
      </c>
      <c r="O152" s="36"/>
      <c r="P152" s="17"/>
      <c r="Q152" s="17"/>
      <c r="U152" t="s">
        <v>270</v>
      </c>
      <c r="V152" t="s">
        <v>270</v>
      </c>
      <c r="X152" s="31">
        <v>43985</v>
      </c>
      <c r="Y152" s="31">
        <v>43985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56036</v>
      </c>
      <c r="AJ152">
        <v>2195</v>
      </c>
      <c r="AK152">
        <v>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>
      <c r="B153" t="s">
        <v>173</v>
      </c>
      <c r="C153" s="31">
        <v>43982</v>
      </c>
      <c r="D153" s="15">
        <v>500</v>
      </c>
      <c r="E153" s="15">
        <v>0</v>
      </c>
      <c r="F153" s="53" t="s">
        <v>134</v>
      </c>
      <c r="G153" t="s">
        <v>268</v>
      </c>
      <c r="H153" s="41" t="s">
        <v>136</v>
      </c>
      <c r="I153" t="s">
        <v>269</v>
      </c>
      <c r="J153" t="s">
        <v>165</v>
      </c>
      <c r="K153" t="s">
        <v>139</v>
      </c>
      <c r="L153" s="17"/>
      <c r="M153" s="17"/>
      <c r="N153" s="17" t="s">
        <v>248</v>
      </c>
      <c r="O153" s="36"/>
      <c r="P153" s="17"/>
      <c r="Q153" s="17"/>
      <c r="U153" t="s">
        <v>270</v>
      </c>
      <c r="V153" t="s">
        <v>270</v>
      </c>
      <c r="X153" s="31">
        <v>43985</v>
      </c>
      <c r="Y153" s="31">
        <v>43985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56036</v>
      </c>
      <c r="AJ153">
        <v>2195</v>
      </c>
      <c r="AK153">
        <v>200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>
      <c r="B154" t="s">
        <v>156</v>
      </c>
      <c r="C154" s="31">
        <v>43982</v>
      </c>
      <c r="D154" s="15">
        <v>1397.07</v>
      </c>
      <c r="E154" s="15">
        <v>0</v>
      </c>
      <c r="F154" s="53" t="s">
        <v>134</v>
      </c>
      <c r="G154" t="s">
        <v>268</v>
      </c>
      <c r="H154" s="41" t="s">
        <v>136</v>
      </c>
      <c r="I154" t="s">
        <v>269</v>
      </c>
      <c r="J154" t="s">
        <v>165</v>
      </c>
      <c r="K154" t="s">
        <v>139</v>
      </c>
      <c r="L154" s="17"/>
      <c r="M154" s="17"/>
      <c r="N154" s="17" t="s">
        <v>248</v>
      </c>
      <c r="O154" s="36"/>
      <c r="P154" s="17"/>
      <c r="Q154" s="17"/>
      <c r="U154" t="s">
        <v>270</v>
      </c>
      <c r="V154" t="s">
        <v>270</v>
      </c>
      <c r="X154" s="31">
        <v>43985</v>
      </c>
      <c r="Y154" s="31">
        <v>43985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70036</v>
      </c>
      <c r="AJ154">
        <v>2195</v>
      </c>
      <c r="AK154">
        <v>0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>
      <c r="B155" t="s">
        <v>142</v>
      </c>
      <c r="C155" s="31">
        <v>43982</v>
      </c>
      <c r="D155" s="15">
        <v>175</v>
      </c>
      <c r="E155" s="15">
        <v>0</v>
      </c>
      <c r="F155" s="53" t="s">
        <v>134</v>
      </c>
      <c r="G155" t="s">
        <v>268</v>
      </c>
      <c r="H155" s="41" t="s">
        <v>136</v>
      </c>
      <c r="I155" t="s">
        <v>269</v>
      </c>
      <c r="J155" t="s">
        <v>165</v>
      </c>
      <c r="K155" t="s">
        <v>139</v>
      </c>
      <c r="L155" s="17"/>
      <c r="M155" s="17"/>
      <c r="N155" s="17" t="s">
        <v>241</v>
      </c>
      <c r="O155" s="36"/>
      <c r="P155" s="17"/>
      <c r="Q155" s="17"/>
      <c r="U155" t="s">
        <v>270</v>
      </c>
      <c r="V155" t="s">
        <v>270</v>
      </c>
      <c r="X155" s="31">
        <v>43985</v>
      </c>
      <c r="Y155" s="31">
        <v>43985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70165</v>
      </c>
      <c r="AJ155">
        <v>2195</v>
      </c>
      <c r="AK155">
        <v>0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>
      <c r="B156" t="s">
        <v>162</v>
      </c>
      <c r="C156" s="31">
        <v>43982</v>
      </c>
      <c r="D156" s="15">
        <v>-1697.03</v>
      </c>
      <c r="E156" s="15">
        <v>0</v>
      </c>
      <c r="F156" s="53" t="s">
        <v>134</v>
      </c>
      <c r="G156" t="s">
        <v>271</v>
      </c>
      <c r="H156" s="41" t="s">
        <v>136</v>
      </c>
      <c r="I156" t="s">
        <v>272</v>
      </c>
      <c r="J156" t="s">
        <v>165</v>
      </c>
      <c r="K156" t="s">
        <v>139</v>
      </c>
      <c r="L156" s="17"/>
      <c r="M156" s="17"/>
      <c r="N156" s="17" t="s">
        <v>253</v>
      </c>
      <c r="O156" s="36"/>
      <c r="P156" s="17"/>
      <c r="Q156" s="17"/>
      <c r="U156" t="s">
        <v>273</v>
      </c>
      <c r="V156" t="s">
        <v>273</v>
      </c>
      <c r="X156" s="31">
        <v>43985</v>
      </c>
      <c r="Y156" s="31">
        <v>43985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50036</v>
      </c>
      <c r="AJ156">
        <v>2195</v>
      </c>
      <c r="AK156">
        <v>100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>
      <c r="B157" t="s">
        <v>162</v>
      </c>
      <c r="C157" s="31">
        <v>43982</v>
      </c>
      <c r="D157" s="15">
        <v>-937.45</v>
      </c>
      <c r="E157" s="15">
        <v>0</v>
      </c>
      <c r="F157" s="53" t="s">
        <v>134</v>
      </c>
      <c r="G157" t="s">
        <v>271</v>
      </c>
      <c r="H157" s="41" t="s">
        <v>136</v>
      </c>
      <c r="I157" t="s">
        <v>272</v>
      </c>
      <c r="J157" t="s">
        <v>165</v>
      </c>
      <c r="K157" t="s">
        <v>139</v>
      </c>
      <c r="L157" s="17"/>
      <c r="M157" s="17"/>
      <c r="N157" s="17" t="s">
        <v>255</v>
      </c>
      <c r="O157" s="36"/>
      <c r="P157" s="17"/>
      <c r="Q157" s="17"/>
      <c r="U157" t="s">
        <v>273</v>
      </c>
      <c r="V157" t="s">
        <v>273</v>
      </c>
      <c r="X157" s="31">
        <v>43985</v>
      </c>
      <c r="Y157" s="31">
        <v>43985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50036</v>
      </c>
      <c r="AJ157">
        <v>2195</v>
      </c>
      <c r="AK157">
        <v>100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>
      <c r="B158" t="s">
        <v>168</v>
      </c>
      <c r="C158" s="31">
        <v>43982</v>
      </c>
      <c r="D158" s="15">
        <v>-6381.87</v>
      </c>
      <c r="E158" s="15">
        <v>0</v>
      </c>
      <c r="F158" s="53" t="s">
        <v>134</v>
      </c>
      <c r="G158" t="s">
        <v>271</v>
      </c>
      <c r="H158" s="41" t="s">
        <v>136</v>
      </c>
      <c r="I158" t="s">
        <v>272</v>
      </c>
      <c r="J158" t="s">
        <v>165</v>
      </c>
      <c r="K158" t="s">
        <v>139</v>
      </c>
      <c r="L158" s="17"/>
      <c r="M158" s="17"/>
      <c r="N158" s="17" t="s">
        <v>253</v>
      </c>
      <c r="O158" s="36"/>
      <c r="P158" s="17"/>
      <c r="Q158" s="17"/>
      <c r="U158" t="s">
        <v>273</v>
      </c>
      <c r="V158" t="s">
        <v>273</v>
      </c>
      <c r="X158" s="31">
        <v>43985</v>
      </c>
      <c r="Y158" s="31">
        <v>43985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50036</v>
      </c>
      <c r="AJ158">
        <v>2195</v>
      </c>
      <c r="AK158">
        <v>200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>
      <c r="B159" t="s">
        <v>168</v>
      </c>
      <c r="C159" s="31">
        <v>43982</v>
      </c>
      <c r="D159" s="15">
        <v>-3062.81</v>
      </c>
      <c r="E159" s="15">
        <v>0</v>
      </c>
      <c r="F159" s="53" t="s">
        <v>134</v>
      </c>
      <c r="G159" t="s">
        <v>271</v>
      </c>
      <c r="H159" s="41" t="s">
        <v>136</v>
      </c>
      <c r="I159" t="s">
        <v>272</v>
      </c>
      <c r="J159" t="s">
        <v>165</v>
      </c>
      <c r="K159" t="s">
        <v>139</v>
      </c>
      <c r="L159" s="17"/>
      <c r="M159" s="17"/>
      <c r="N159" s="17" t="s">
        <v>255</v>
      </c>
      <c r="O159" s="36"/>
      <c r="P159" s="17"/>
      <c r="Q159" s="17"/>
      <c r="U159" t="s">
        <v>273</v>
      </c>
      <c r="V159" t="s">
        <v>273</v>
      </c>
      <c r="X159" s="31">
        <v>43985</v>
      </c>
      <c r="Y159" s="31">
        <v>43985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50036</v>
      </c>
      <c r="AJ159">
        <v>2195</v>
      </c>
      <c r="AK159">
        <v>200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>
      <c r="B160" t="s">
        <v>169</v>
      </c>
      <c r="C160" s="31">
        <v>43982</v>
      </c>
      <c r="D160" s="15">
        <v>-546.70000000000005</v>
      </c>
      <c r="E160" s="15">
        <v>0</v>
      </c>
      <c r="F160" s="53" t="s">
        <v>134</v>
      </c>
      <c r="G160" t="s">
        <v>271</v>
      </c>
      <c r="H160" s="41" t="s">
        <v>136</v>
      </c>
      <c r="I160" t="s">
        <v>272</v>
      </c>
      <c r="J160" t="s">
        <v>165</v>
      </c>
      <c r="K160" t="s">
        <v>139</v>
      </c>
      <c r="L160" s="17"/>
      <c r="M160" s="17"/>
      <c r="N160" s="17" t="s">
        <v>253</v>
      </c>
      <c r="O160" s="36"/>
      <c r="P160" s="17"/>
      <c r="Q160" s="17"/>
      <c r="U160" t="s">
        <v>273</v>
      </c>
      <c r="V160" t="s">
        <v>273</v>
      </c>
      <c r="X160" s="31">
        <v>43985</v>
      </c>
      <c r="Y160" s="31">
        <v>43985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50036</v>
      </c>
      <c r="AJ160">
        <v>2195</v>
      </c>
      <c r="AK160">
        <v>300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>
      <c r="B161" t="s">
        <v>169</v>
      </c>
      <c r="C161" s="31">
        <v>43982</v>
      </c>
      <c r="D161" s="15">
        <v>-271.66000000000003</v>
      </c>
      <c r="E161" s="15">
        <v>0</v>
      </c>
      <c r="F161" s="53" t="s">
        <v>134</v>
      </c>
      <c r="G161" t="s">
        <v>271</v>
      </c>
      <c r="H161" s="41" t="s">
        <v>136</v>
      </c>
      <c r="I161" t="s">
        <v>272</v>
      </c>
      <c r="J161" t="s">
        <v>165</v>
      </c>
      <c r="K161" t="s">
        <v>139</v>
      </c>
      <c r="L161" s="17"/>
      <c r="M161" s="17"/>
      <c r="N161" s="17" t="s">
        <v>255</v>
      </c>
      <c r="O161" s="36"/>
      <c r="P161" s="17"/>
      <c r="Q161" s="17"/>
      <c r="U161" t="s">
        <v>273</v>
      </c>
      <c r="V161" t="s">
        <v>273</v>
      </c>
      <c r="X161" s="31">
        <v>43985</v>
      </c>
      <c r="Y161" s="31">
        <v>43985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50036</v>
      </c>
      <c r="AJ161">
        <v>2195</v>
      </c>
      <c r="AK161">
        <v>300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>
      <c r="B162" t="s">
        <v>250</v>
      </c>
      <c r="C162" s="31">
        <v>43982</v>
      </c>
      <c r="D162" s="15">
        <v>-183.87</v>
      </c>
      <c r="E162" s="15">
        <v>0</v>
      </c>
      <c r="F162" s="53" t="s">
        <v>134</v>
      </c>
      <c r="G162" t="s">
        <v>271</v>
      </c>
      <c r="H162" s="41" t="s">
        <v>136</v>
      </c>
      <c r="I162" t="s">
        <v>272</v>
      </c>
      <c r="J162" t="s">
        <v>165</v>
      </c>
      <c r="K162" t="s">
        <v>139</v>
      </c>
      <c r="L162" s="17"/>
      <c r="M162" s="17"/>
      <c r="N162" s="17" t="s">
        <v>253</v>
      </c>
      <c r="O162" s="36"/>
      <c r="P162" s="17"/>
      <c r="Q162" s="17"/>
      <c r="U162" t="s">
        <v>273</v>
      </c>
      <c r="V162" t="s">
        <v>273</v>
      </c>
      <c r="X162" s="31">
        <v>43985</v>
      </c>
      <c r="Y162" s="31">
        <v>43985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50036</v>
      </c>
      <c r="AJ162">
        <v>2195</v>
      </c>
      <c r="AK162">
        <v>400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>
      <c r="B163" t="s">
        <v>250</v>
      </c>
      <c r="C163" s="31">
        <v>43982</v>
      </c>
      <c r="D163" s="15">
        <v>-92.1</v>
      </c>
      <c r="E163" s="15">
        <v>0</v>
      </c>
      <c r="F163" s="53" t="s">
        <v>134</v>
      </c>
      <c r="G163" t="s">
        <v>271</v>
      </c>
      <c r="H163" s="41" t="s">
        <v>136</v>
      </c>
      <c r="I163" t="s">
        <v>272</v>
      </c>
      <c r="J163" t="s">
        <v>165</v>
      </c>
      <c r="K163" t="s">
        <v>139</v>
      </c>
      <c r="L163" s="17"/>
      <c r="M163" s="17"/>
      <c r="N163" s="17" t="s">
        <v>255</v>
      </c>
      <c r="O163" s="36"/>
      <c r="P163" s="17"/>
      <c r="Q163" s="17"/>
      <c r="U163" t="s">
        <v>273</v>
      </c>
      <c r="V163" t="s">
        <v>273</v>
      </c>
      <c r="X163" s="31">
        <v>43985</v>
      </c>
      <c r="Y163" s="31">
        <v>43985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50036</v>
      </c>
      <c r="AJ163">
        <v>2195</v>
      </c>
      <c r="AK163">
        <v>400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>
      <c r="B164" t="s">
        <v>174</v>
      </c>
      <c r="C164" s="31">
        <v>43982</v>
      </c>
      <c r="D164" s="15">
        <v>-700.64</v>
      </c>
      <c r="E164" s="15">
        <v>0</v>
      </c>
      <c r="F164" s="53" t="s">
        <v>134</v>
      </c>
      <c r="G164" t="s">
        <v>271</v>
      </c>
      <c r="H164" s="41" t="s">
        <v>136</v>
      </c>
      <c r="I164" t="s">
        <v>272</v>
      </c>
      <c r="J164" t="s">
        <v>165</v>
      </c>
      <c r="K164" t="s">
        <v>139</v>
      </c>
      <c r="L164" s="17"/>
      <c r="M164" s="17"/>
      <c r="N164" s="17" t="s">
        <v>256</v>
      </c>
      <c r="O164" s="36"/>
      <c r="P164" s="17"/>
      <c r="Q164" s="17"/>
      <c r="U164" t="s">
        <v>273</v>
      </c>
      <c r="V164" t="s">
        <v>273</v>
      </c>
      <c r="X164" s="31">
        <v>43985</v>
      </c>
      <c r="Y164" s="31">
        <v>43985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52020</v>
      </c>
      <c r="AJ164">
        <v>2195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>
      <c r="B165" t="s">
        <v>153</v>
      </c>
      <c r="C165" s="31">
        <v>43982</v>
      </c>
      <c r="D165" s="15">
        <v>-718.74</v>
      </c>
      <c r="E165" s="15">
        <v>0</v>
      </c>
      <c r="F165" s="53" t="s">
        <v>134</v>
      </c>
      <c r="G165" t="s">
        <v>271</v>
      </c>
      <c r="H165" s="41" t="s">
        <v>136</v>
      </c>
      <c r="I165" t="s">
        <v>272</v>
      </c>
      <c r="J165" t="s">
        <v>165</v>
      </c>
      <c r="K165" t="s">
        <v>139</v>
      </c>
      <c r="L165" s="17"/>
      <c r="M165" s="17"/>
      <c r="N165" s="17" t="s">
        <v>253</v>
      </c>
      <c r="O165" s="36"/>
      <c r="P165" s="17"/>
      <c r="Q165" s="17"/>
      <c r="U165" t="s">
        <v>273</v>
      </c>
      <c r="V165" t="s">
        <v>273</v>
      </c>
      <c r="X165" s="31">
        <v>43985</v>
      </c>
      <c r="Y165" s="31">
        <v>43985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52036</v>
      </c>
      <c r="AJ165">
        <v>2195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>
      <c r="B166" t="s">
        <v>153</v>
      </c>
      <c r="C166" s="31">
        <v>43982</v>
      </c>
      <c r="D166" s="15">
        <v>-398.26</v>
      </c>
      <c r="E166" s="15">
        <v>0</v>
      </c>
      <c r="F166" s="53" t="s">
        <v>134</v>
      </c>
      <c r="G166" t="s">
        <v>271</v>
      </c>
      <c r="H166" s="41" t="s">
        <v>136</v>
      </c>
      <c r="I166" t="s">
        <v>272</v>
      </c>
      <c r="J166" t="s">
        <v>165</v>
      </c>
      <c r="K166" t="s">
        <v>139</v>
      </c>
      <c r="L166" s="17"/>
      <c r="M166" s="17"/>
      <c r="N166" s="17" t="s">
        <v>255</v>
      </c>
      <c r="O166" s="36"/>
      <c r="P166" s="17"/>
      <c r="Q166" s="17"/>
      <c r="U166" t="s">
        <v>273</v>
      </c>
      <c r="V166" t="s">
        <v>273</v>
      </c>
      <c r="X166" s="31">
        <v>43985</v>
      </c>
      <c r="Y166" s="31">
        <v>43985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52036</v>
      </c>
      <c r="AJ166">
        <v>2195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>
      <c r="B167" t="s">
        <v>170</v>
      </c>
      <c r="C167" s="31">
        <v>43982</v>
      </c>
      <c r="D167" s="15">
        <v>-1024.6600000000001</v>
      </c>
      <c r="E167" s="15">
        <v>0</v>
      </c>
      <c r="F167" s="53" t="s">
        <v>134</v>
      </c>
      <c r="G167" t="s">
        <v>271</v>
      </c>
      <c r="H167" s="41" t="s">
        <v>136</v>
      </c>
      <c r="I167" t="s">
        <v>272</v>
      </c>
      <c r="J167" t="s">
        <v>165</v>
      </c>
      <c r="K167" t="s">
        <v>139</v>
      </c>
      <c r="L167" s="17"/>
      <c r="M167" s="17"/>
      <c r="N167" s="17" t="s">
        <v>253</v>
      </c>
      <c r="O167" s="36"/>
      <c r="P167" s="17"/>
      <c r="Q167" s="17"/>
      <c r="U167" t="s">
        <v>273</v>
      </c>
      <c r="V167" t="s">
        <v>273</v>
      </c>
      <c r="X167" s="31">
        <v>43985</v>
      </c>
      <c r="Y167" s="31">
        <v>43985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52036</v>
      </c>
      <c r="AJ167">
        <v>2195</v>
      </c>
      <c r="AK167">
        <v>200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>
      <c r="B168" t="s">
        <v>170</v>
      </c>
      <c r="C168" s="31">
        <v>43982</v>
      </c>
      <c r="D168" s="15">
        <v>-491.89</v>
      </c>
      <c r="E168" s="15">
        <v>0</v>
      </c>
      <c r="F168" s="53" t="s">
        <v>134</v>
      </c>
      <c r="G168" t="s">
        <v>271</v>
      </c>
      <c r="H168" s="41" t="s">
        <v>136</v>
      </c>
      <c r="I168" t="s">
        <v>272</v>
      </c>
      <c r="J168" t="s">
        <v>165</v>
      </c>
      <c r="K168" t="s">
        <v>139</v>
      </c>
      <c r="L168" s="17"/>
      <c r="M168" s="17"/>
      <c r="N168" s="17" t="s">
        <v>255</v>
      </c>
      <c r="O168" s="36"/>
      <c r="P168" s="17"/>
      <c r="Q168" s="17"/>
      <c r="U168" t="s">
        <v>273</v>
      </c>
      <c r="V168" t="s">
        <v>273</v>
      </c>
      <c r="X168" s="31">
        <v>43985</v>
      </c>
      <c r="Y168" s="31">
        <v>43985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52036</v>
      </c>
      <c r="AJ168">
        <v>2195</v>
      </c>
      <c r="AK168">
        <v>200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>
      <c r="B169" t="s">
        <v>172</v>
      </c>
      <c r="C169" s="31">
        <v>43982</v>
      </c>
      <c r="D169" s="15">
        <v>-306.26</v>
      </c>
      <c r="E169" s="15">
        <v>0</v>
      </c>
      <c r="F169" s="53" t="s">
        <v>134</v>
      </c>
      <c r="G169" t="s">
        <v>271</v>
      </c>
      <c r="H169" s="41" t="s">
        <v>136</v>
      </c>
      <c r="I169" t="s">
        <v>272</v>
      </c>
      <c r="J169" t="s">
        <v>165</v>
      </c>
      <c r="K169" t="s">
        <v>139</v>
      </c>
      <c r="L169" s="17"/>
      <c r="M169" s="17"/>
      <c r="N169" s="17" t="s">
        <v>253</v>
      </c>
      <c r="O169" s="36"/>
      <c r="P169" s="17"/>
      <c r="Q169" s="17"/>
      <c r="U169" t="s">
        <v>273</v>
      </c>
      <c r="V169" t="s">
        <v>273</v>
      </c>
      <c r="X169" s="31">
        <v>43985</v>
      </c>
      <c r="Y169" s="31">
        <v>43985</v>
      </c>
      <c r="AA169" s="31"/>
      <c r="AB169" t="s">
        <v>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55036</v>
      </c>
      <c r="AJ169">
        <v>2195</v>
      </c>
      <c r="AK169">
        <v>200</v>
      </c>
      <c r="AL169">
        <v>19</v>
      </c>
      <c r="AO169" s="41"/>
      <c r="AP169" s="41"/>
      <c r="AQ169" t="str">
        <f t="shared" si="4"/>
        <v/>
      </c>
      <c r="AS169" t="str">
        <f t="shared" si="5"/>
        <v>wci_corp</v>
      </c>
    </row>
    <row r="170" spans="2:45">
      <c r="B170" t="s">
        <v>172</v>
      </c>
      <c r="C170" s="31">
        <v>43982</v>
      </c>
      <c r="D170" s="15">
        <v>-162.07</v>
      </c>
      <c r="E170" s="15">
        <v>0</v>
      </c>
      <c r="F170" s="53" t="s">
        <v>134</v>
      </c>
      <c r="G170" t="s">
        <v>271</v>
      </c>
      <c r="H170" s="41" t="s">
        <v>136</v>
      </c>
      <c r="I170" t="s">
        <v>272</v>
      </c>
      <c r="J170" t="s">
        <v>165</v>
      </c>
      <c r="K170" t="s">
        <v>139</v>
      </c>
      <c r="L170" s="17"/>
      <c r="M170" s="17"/>
      <c r="N170" s="17" t="s">
        <v>255</v>
      </c>
      <c r="O170" s="36"/>
      <c r="P170" s="17"/>
      <c r="Q170" s="17"/>
      <c r="U170" t="s">
        <v>273</v>
      </c>
      <c r="V170" t="s">
        <v>273</v>
      </c>
      <c r="X170" s="31">
        <v>43985</v>
      </c>
      <c r="Y170" s="31">
        <v>43985</v>
      </c>
      <c r="AA170" s="31"/>
      <c r="AB170" t="s">
        <v>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55036</v>
      </c>
      <c r="AJ170">
        <v>2195</v>
      </c>
      <c r="AK170">
        <v>200</v>
      </c>
      <c r="AL170">
        <v>19</v>
      </c>
      <c r="AO170" s="41"/>
      <c r="AP170" s="41"/>
      <c r="AQ170" t="str">
        <f t="shared" si="4"/>
        <v/>
      </c>
      <c r="AS170" t="str">
        <f t="shared" si="5"/>
        <v>wci_corp</v>
      </c>
    </row>
    <row r="171" spans="2:45">
      <c r="B171" t="s">
        <v>155</v>
      </c>
      <c r="C171" s="31">
        <v>43982</v>
      </c>
      <c r="D171" s="15">
        <v>-250</v>
      </c>
      <c r="E171" s="15">
        <v>0</v>
      </c>
      <c r="F171" s="53" t="s">
        <v>134</v>
      </c>
      <c r="G171" t="s">
        <v>271</v>
      </c>
      <c r="H171" s="41" t="s">
        <v>136</v>
      </c>
      <c r="I171" t="s">
        <v>272</v>
      </c>
      <c r="J171" t="s">
        <v>165</v>
      </c>
      <c r="K171" t="s">
        <v>139</v>
      </c>
      <c r="L171" s="17"/>
      <c r="M171" s="17"/>
      <c r="N171" s="17" t="s">
        <v>253</v>
      </c>
      <c r="O171" s="36"/>
      <c r="P171" s="17"/>
      <c r="Q171" s="17"/>
      <c r="U171" t="s">
        <v>273</v>
      </c>
      <c r="V171" t="s">
        <v>273</v>
      </c>
      <c r="X171" s="31">
        <v>43985</v>
      </c>
      <c r="Y171" s="31">
        <v>43985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56036</v>
      </c>
      <c r="AJ171">
        <v>2195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>
      <c r="B172" t="s">
        <v>155</v>
      </c>
      <c r="C172" s="31">
        <v>43982</v>
      </c>
      <c r="D172" s="15">
        <v>-125</v>
      </c>
      <c r="E172" s="15">
        <v>0</v>
      </c>
      <c r="F172" s="53" t="s">
        <v>134</v>
      </c>
      <c r="G172" t="s">
        <v>271</v>
      </c>
      <c r="H172" s="41" t="s">
        <v>136</v>
      </c>
      <c r="I172" t="s">
        <v>272</v>
      </c>
      <c r="J172" t="s">
        <v>165</v>
      </c>
      <c r="K172" t="s">
        <v>139</v>
      </c>
      <c r="L172" s="17"/>
      <c r="M172" s="17"/>
      <c r="N172" s="17" t="s">
        <v>255</v>
      </c>
      <c r="O172" s="36"/>
      <c r="P172" s="17"/>
      <c r="Q172" s="17"/>
      <c r="U172" t="s">
        <v>273</v>
      </c>
      <c r="V172" t="s">
        <v>273</v>
      </c>
      <c r="X172" s="31">
        <v>43985</v>
      </c>
      <c r="Y172" s="31">
        <v>43985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56036</v>
      </c>
      <c r="AJ172">
        <v>2195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>
      <c r="B173" t="s">
        <v>173</v>
      </c>
      <c r="C173" s="31">
        <v>43982</v>
      </c>
      <c r="D173" s="15">
        <v>-500</v>
      </c>
      <c r="E173" s="15">
        <v>0</v>
      </c>
      <c r="F173" s="53" t="s">
        <v>134</v>
      </c>
      <c r="G173" t="s">
        <v>271</v>
      </c>
      <c r="H173" s="41" t="s">
        <v>136</v>
      </c>
      <c r="I173" t="s">
        <v>272</v>
      </c>
      <c r="J173" t="s">
        <v>165</v>
      </c>
      <c r="K173" t="s">
        <v>139</v>
      </c>
      <c r="L173" s="17"/>
      <c r="M173" s="17"/>
      <c r="N173" s="17" t="s">
        <v>253</v>
      </c>
      <c r="O173" s="36"/>
      <c r="P173" s="17"/>
      <c r="Q173" s="17"/>
      <c r="U173" t="s">
        <v>273</v>
      </c>
      <c r="V173" t="s">
        <v>273</v>
      </c>
      <c r="X173" s="31">
        <v>43985</v>
      </c>
      <c r="Y173" s="31">
        <v>43985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</v>
      </c>
      <c r="AI173">
        <v>56036</v>
      </c>
      <c r="AJ173">
        <v>2195</v>
      </c>
      <c r="AK173">
        <v>200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>
      <c r="B174" t="s">
        <v>173</v>
      </c>
      <c r="C174" s="31">
        <v>43982</v>
      </c>
      <c r="D174" s="15">
        <v>-250</v>
      </c>
      <c r="E174" s="15">
        <v>0</v>
      </c>
      <c r="F174" s="53" t="s">
        <v>134</v>
      </c>
      <c r="G174" t="s">
        <v>271</v>
      </c>
      <c r="H174" s="41" t="s">
        <v>136</v>
      </c>
      <c r="I174" t="s">
        <v>272</v>
      </c>
      <c r="J174" t="s">
        <v>165</v>
      </c>
      <c r="K174" t="s">
        <v>139</v>
      </c>
      <c r="L174" s="17"/>
      <c r="M174" s="17"/>
      <c r="N174" s="17" t="s">
        <v>255</v>
      </c>
      <c r="O174" s="36"/>
      <c r="P174" s="17"/>
      <c r="Q174" s="17"/>
      <c r="U174" t="s">
        <v>273</v>
      </c>
      <c r="V174" t="s">
        <v>273</v>
      </c>
      <c r="X174" s="31">
        <v>43985</v>
      </c>
      <c r="Y174" s="31">
        <v>43985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56036</v>
      </c>
      <c r="AJ174">
        <v>2195</v>
      </c>
      <c r="AK174">
        <v>200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>
      <c r="B175" t="s">
        <v>156</v>
      </c>
      <c r="C175" s="31">
        <v>43982</v>
      </c>
      <c r="D175" s="15">
        <v>-1348.73</v>
      </c>
      <c r="E175" s="15">
        <v>0</v>
      </c>
      <c r="F175" s="53" t="s">
        <v>134</v>
      </c>
      <c r="G175" t="s">
        <v>271</v>
      </c>
      <c r="H175" s="41" t="s">
        <v>136</v>
      </c>
      <c r="I175" t="s">
        <v>272</v>
      </c>
      <c r="J175" t="s">
        <v>165</v>
      </c>
      <c r="K175" t="s">
        <v>139</v>
      </c>
      <c r="L175" s="17"/>
      <c r="M175" s="17"/>
      <c r="N175" s="17" t="s">
        <v>253</v>
      </c>
      <c r="O175" s="36"/>
      <c r="P175" s="17"/>
      <c r="Q175" s="17"/>
      <c r="U175" t="s">
        <v>273</v>
      </c>
      <c r="V175" t="s">
        <v>273</v>
      </c>
      <c r="X175" s="31">
        <v>43985</v>
      </c>
      <c r="Y175" s="31">
        <v>43985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70036</v>
      </c>
      <c r="AJ175">
        <v>2195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>
      <c r="B176" t="s">
        <v>156</v>
      </c>
      <c r="C176" s="31">
        <v>43982</v>
      </c>
      <c r="D176" s="15">
        <v>-694.36</v>
      </c>
      <c r="E176" s="15">
        <v>0</v>
      </c>
      <c r="F176" s="53" t="s">
        <v>134</v>
      </c>
      <c r="G176" t="s">
        <v>271</v>
      </c>
      <c r="H176" s="41" t="s">
        <v>136</v>
      </c>
      <c r="I176" t="s">
        <v>272</v>
      </c>
      <c r="J176" t="s">
        <v>165</v>
      </c>
      <c r="K176" t="s">
        <v>139</v>
      </c>
      <c r="L176" s="17"/>
      <c r="M176" s="17"/>
      <c r="N176" s="17" t="s">
        <v>255</v>
      </c>
      <c r="O176" s="36"/>
      <c r="P176" s="17"/>
      <c r="Q176" s="17"/>
      <c r="U176" t="s">
        <v>273</v>
      </c>
      <c r="V176" t="s">
        <v>273</v>
      </c>
      <c r="X176" s="31">
        <v>43985</v>
      </c>
      <c r="Y176" s="31">
        <v>43985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</v>
      </c>
      <c r="AI176">
        <v>70036</v>
      </c>
      <c r="AJ176">
        <v>2195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>
      <c r="B177" t="s">
        <v>142</v>
      </c>
      <c r="C177" s="31">
        <v>43982</v>
      </c>
      <c r="D177" s="15">
        <v>-175</v>
      </c>
      <c r="E177" s="15">
        <v>0</v>
      </c>
      <c r="F177" s="53" t="s">
        <v>134</v>
      </c>
      <c r="G177" t="s">
        <v>271</v>
      </c>
      <c r="H177" s="41" t="s">
        <v>136</v>
      </c>
      <c r="I177" t="s">
        <v>272</v>
      </c>
      <c r="J177" t="s">
        <v>165</v>
      </c>
      <c r="K177" t="s">
        <v>139</v>
      </c>
      <c r="L177" s="17"/>
      <c r="M177" s="17"/>
      <c r="N177" s="17" t="s">
        <v>257</v>
      </c>
      <c r="O177" s="36"/>
      <c r="P177" s="17"/>
      <c r="Q177" s="17"/>
      <c r="U177" t="s">
        <v>273</v>
      </c>
      <c r="V177" t="s">
        <v>273</v>
      </c>
      <c r="X177" s="31">
        <v>43985</v>
      </c>
      <c r="Y177" s="31">
        <v>43985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70165</v>
      </c>
      <c r="AJ177">
        <v>2195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>
      <c r="B178" t="s">
        <v>142</v>
      </c>
      <c r="C178" s="31">
        <v>43982</v>
      </c>
      <c r="D178" s="15">
        <v>-175</v>
      </c>
      <c r="E178" s="15">
        <v>0</v>
      </c>
      <c r="F178" s="53" t="s">
        <v>134</v>
      </c>
      <c r="G178" t="s">
        <v>271</v>
      </c>
      <c r="H178" s="41" t="s">
        <v>136</v>
      </c>
      <c r="I178" t="s">
        <v>272</v>
      </c>
      <c r="J178" t="s">
        <v>165</v>
      </c>
      <c r="K178" t="s">
        <v>139</v>
      </c>
      <c r="L178" s="17"/>
      <c r="M178" s="17"/>
      <c r="N178" s="17" t="s">
        <v>258</v>
      </c>
      <c r="O178" s="36"/>
      <c r="P178" s="17"/>
      <c r="Q178" s="17"/>
      <c r="U178" t="s">
        <v>273</v>
      </c>
      <c r="V178" t="s">
        <v>273</v>
      </c>
      <c r="X178" s="31">
        <v>43985</v>
      </c>
      <c r="Y178" s="31">
        <v>43985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70165</v>
      </c>
      <c r="AJ178">
        <v>2195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>
      <c r="B179" t="s">
        <v>162</v>
      </c>
      <c r="C179" s="31">
        <v>43982</v>
      </c>
      <c r="D179" s="15">
        <v>1697.03</v>
      </c>
      <c r="E179" s="15">
        <v>0</v>
      </c>
      <c r="F179" s="53" t="s">
        <v>134</v>
      </c>
      <c r="G179" t="s">
        <v>274</v>
      </c>
      <c r="H179" s="41" t="s">
        <v>136</v>
      </c>
      <c r="I179" t="s">
        <v>275</v>
      </c>
      <c r="J179" t="s">
        <v>165</v>
      </c>
      <c r="K179" t="s">
        <v>139</v>
      </c>
      <c r="L179" s="17"/>
      <c r="M179" s="17"/>
      <c r="N179" s="17" t="s">
        <v>253</v>
      </c>
      <c r="O179" s="36"/>
      <c r="P179" s="17"/>
      <c r="Q179" s="17"/>
      <c r="U179" t="s">
        <v>276</v>
      </c>
      <c r="V179" t="s">
        <v>276</v>
      </c>
      <c r="X179" s="31">
        <v>43985</v>
      </c>
      <c r="Y179" s="31">
        <v>43986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50036</v>
      </c>
      <c r="AJ179">
        <v>2195</v>
      </c>
      <c r="AK179">
        <v>100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>
      <c r="B180" t="s">
        <v>162</v>
      </c>
      <c r="C180" s="31">
        <v>43982</v>
      </c>
      <c r="D180" s="15">
        <v>937.45</v>
      </c>
      <c r="E180" s="15">
        <v>0</v>
      </c>
      <c r="F180" s="53" t="s">
        <v>134</v>
      </c>
      <c r="G180" t="s">
        <v>274</v>
      </c>
      <c r="H180" s="41" t="s">
        <v>136</v>
      </c>
      <c r="I180" t="s">
        <v>275</v>
      </c>
      <c r="J180" t="s">
        <v>165</v>
      </c>
      <c r="K180" t="s">
        <v>139</v>
      </c>
      <c r="L180" s="17"/>
      <c r="M180" s="17"/>
      <c r="N180" s="17" t="s">
        <v>255</v>
      </c>
      <c r="O180" s="36"/>
      <c r="P180" s="17"/>
      <c r="Q180" s="17"/>
      <c r="U180" t="s">
        <v>276</v>
      </c>
      <c r="V180" t="s">
        <v>276</v>
      </c>
      <c r="X180" s="31">
        <v>43985</v>
      </c>
      <c r="Y180" s="31">
        <v>43986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50036</v>
      </c>
      <c r="AJ180">
        <v>2195</v>
      </c>
      <c r="AK180">
        <v>100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>
      <c r="B181" t="s">
        <v>168</v>
      </c>
      <c r="C181" s="31">
        <v>43982</v>
      </c>
      <c r="D181" s="15">
        <v>6381.87</v>
      </c>
      <c r="E181" s="15">
        <v>0</v>
      </c>
      <c r="F181" s="53" t="s">
        <v>134</v>
      </c>
      <c r="G181" t="s">
        <v>274</v>
      </c>
      <c r="H181" s="41" t="s">
        <v>136</v>
      </c>
      <c r="I181" t="s">
        <v>275</v>
      </c>
      <c r="J181" t="s">
        <v>165</v>
      </c>
      <c r="K181" t="s">
        <v>139</v>
      </c>
      <c r="L181" s="17"/>
      <c r="M181" s="17"/>
      <c r="N181" s="17" t="s">
        <v>253</v>
      </c>
      <c r="O181" s="36"/>
      <c r="P181" s="17"/>
      <c r="Q181" s="17"/>
      <c r="U181" t="s">
        <v>276</v>
      </c>
      <c r="V181" t="s">
        <v>276</v>
      </c>
      <c r="X181" s="31">
        <v>43985</v>
      </c>
      <c r="Y181" s="31">
        <v>43986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50036</v>
      </c>
      <c r="AJ181">
        <v>2195</v>
      </c>
      <c r="AK181">
        <v>200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>
      <c r="B182" t="s">
        <v>168</v>
      </c>
      <c r="C182" s="31">
        <v>43982</v>
      </c>
      <c r="D182" s="15">
        <v>3062.81</v>
      </c>
      <c r="E182" s="15">
        <v>0</v>
      </c>
      <c r="F182" s="53" t="s">
        <v>134</v>
      </c>
      <c r="G182" t="s">
        <v>274</v>
      </c>
      <c r="H182" s="41" t="s">
        <v>136</v>
      </c>
      <c r="I182" t="s">
        <v>275</v>
      </c>
      <c r="J182" t="s">
        <v>165</v>
      </c>
      <c r="K182" t="s">
        <v>139</v>
      </c>
      <c r="L182" s="17"/>
      <c r="M182" s="17"/>
      <c r="N182" s="17" t="s">
        <v>255</v>
      </c>
      <c r="O182" s="36"/>
      <c r="P182" s="17"/>
      <c r="Q182" s="17"/>
      <c r="U182" t="s">
        <v>276</v>
      </c>
      <c r="V182" t="s">
        <v>276</v>
      </c>
      <c r="X182" s="31">
        <v>43985</v>
      </c>
      <c r="Y182" s="31">
        <v>43986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50036</v>
      </c>
      <c r="AJ182">
        <v>2195</v>
      </c>
      <c r="AK182">
        <v>200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>
      <c r="B183" t="s">
        <v>169</v>
      </c>
      <c r="C183" s="31">
        <v>43982</v>
      </c>
      <c r="D183" s="15">
        <v>546.70000000000005</v>
      </c>
      <c r="E183" s="15">
        <v>0</v>
      </c>
      <c r="F183" s="53" t="s">
        <v>134</v>
      </c>
      <c r="G183" t="s">
        <v>274</v>
      </c>
      <c r="H183" s="41" t="s">
        <v>136</v>
      </c>
      <c r="I183" t="s">
        <v>275</v>
      </c>
      <c r="J183" t="s">
        <v>165</v>
      </c>
      <c r="K183" t="s">
        <v>139</v>
      </c>
      <c r="L183" s="17"/>
      <c r="M183" s="17"/>
      <c r="N183" s="17" t="s">
        <v>253</v>
      </c>
      <c r="O183" s="36"/>
      <c r="P183" s="17"/>
      <c r="Q183" s="17"/>
      <c r="U183" t="s">
        <v>276</v>
      </c>
      <c r="V183" t="s">
        <v>276</v>
      </c>
      <c r="X183" s="31">
        <v>43985</v>
      </c>
      <c r="Y183" s="31">
        <v>43986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50036</v>
      </c>
      <c r="AJ183">
        <v>2195</v>
      </c>
      <c r="AK183">
        <v>300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>
      <c r="B184" t="s">
        <v>169</v>
      </c>
      <c r="C184" s="31">
        <v>43982</v>
      </c>
      <c r="D184" s="15">
        <v>271.66000000000003</v>
      </c>
      <c r="E184" s="15">
        <v>0</v>
      </c>
      <c r="F184" s="53" t="s">
        <v>134</v>
      </c>
      <c r="G184" t="s">
        <v>274</v>
      </c>
      <c r="H184" s="41" t="s">
        <v>136</v>
      </c>
      <c r="I184" t="s">
        <v>275</v>
      </c>
      <c r="J184" t="s">
        <v>165</v>
      </c>
      <c r="K184" t="s">
        <v>139</v>
      </c>
      <c r="L184" s="17"/>
      <c r="M184" s="17"/>
      <c r="N184" s="17" t="s">
        <v>255</v>
      </c>
      <c r="O184" s="36"/>
      <c r="P184" s="17"/>
      <c r="Q184" s="17"/>
      <c r="U184" t="s">
        <v>276</v>
      </c>
      <c r="V184" t="s">
        <v>276</v>
      </c>
      <c r="X184" s="31">
        <v>43985</v>
      </c>
      <c r="Y184" s="31">
        <v>43986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50036</v>
      </c>
      <c r="AJ184">
        <v>2195</v>
      </c>
      <c r="AK184">
        <v>300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>
      <c r="B185" t="s">
        <v>250</v>
      </c>
      <c r="C185" s="31">
        <v>43982</v>
      </c>
      <c r="D185" s="15">
        <v>183.87</v>
      </c>
      <c r="E185" s="15">
        <v>0</v>
      </c>
      <c r="F185" s="53" t="s">
        <v>134</v>
      </c>
      <c r="G185" t="s">
        <v>274</v>
      </c>
      <c r="H185" s="41" t="s">
        <v>136</v>
      </c>
      <c r="I185" t="s">
        <v>275</v>
      </c>
      <c r="J185" t="s">
        <v>165</v>
      </c>
      <c r="K185" t="s">
        <v>139</v>
      </c>
      <c r="L185" s="17"/>
      <c r="M185" s="17"/>
      <c r="N185" s="17" t="s">
        <v>253</v>
      </c>
      <c r="O185" s="36"/>
      <c r="P185" s="17"/>
      <c r="Q185" s="17"/>
      <c r="U185" t="s">
        <v>276</v>
      </c>
      <c r="V185" t="s">
        <v>276</v>
      </c>
      <c r="X185" s="31">
        <v>43985</v>
      </c>
      <c r="Y185" s="31">
        <v>43986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50036</v>
      </c>
      <c r="AJ185">
        <v>2195</v>
      </c>
      <c r="AK185">
        <v>400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>
      <c r="B186" t="s">
        <v>250</v>
      </c>
      <c r="C186" s="31">
        <v>43982</v>
      </c>
      <c r="D186" s="15">
        <v>92.1</v>
      </c>
      <c r="E186" s="15">
        <v>0</v>
      </c>
      <c r="F186" s="53" t="s">
        <v>134</v>
      </c>
      <c r="G186" t="s">
        <v>274</v>
      </c>
      <c r="H186" s="41" t="s">
        <v>136</v>
      </c>
      <c r="I186" t="s">
        <v>275</v>
      </c>
      <c r="J186" t="s">
        <v>165</v>
      </c>
      <c r="K186" t="s">
        <v>139</v>
      </c>
      <c r="L186" s="17"/>
      <c r="M186" s="17"/>
      <c r="N186" s="17" t="s">
        <v>255</v>
      </c>
      <c r="O186" s="36"/>
      <c r="P186" s="17"/>
      <c r="Q186" s="17"/>
      <c r="U186" t="s">
        <v>276</v>
      </c>
      <c r="V186" t="s">
        <v>276</v>
      </c>
      <c r="X186" s="31">
        <v>43985</v>
      </c>
      <c r="Y186" s="31">
        <v>43986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50036</v>
      </c>
      <c r="AJ186">
        <v>2195</v>
      </c>
      <c r="AK186">
        <v>400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>
      <c r="B187" t="s">
        <v>174</v>
      </c>
      <c r="C187" s="31">
        <v>43982</v>
      </c>
      <c r="D187" s="15">
        <v>700.64</v>
      </c>
      <c r="E187" s="15">
        <v>0</v>
      </c>
      <c r="F187" s="53" t="s">
        <v>134</v>
      </c>
      <c r="G187" t="s">
        <v>274</v>
      </c>
      <c r="H187" s="41" t="s">
        <v>136</v>
      </c>
      <c r="I187" t="s">
        <v>275</v>
      </c>
      <c r="J187" t="s">
        <v>165</v>
      </c>
      <c r="K187" t="s">
        <v>139</v>
      </c>
      <c r="L187" s="17"/>
      <c r="M187" s="17"/>
      <c r="N187" s="17" t="s">
        <v>256</v>
      </c>
      <c r="O187" s="36"/>
      <c r="P187" s="17"/>
      <c r="Q187" s="17"/>
      <c r="U187" t="s">
        <v>276</v>
      </c>
      <c r="V187" t="s">
        <v>276</v>
      </c>
      <c r="X187" s="31">
        <v>43985</v>
      </c>
      <c r="Y187" s="31">
        <v>43986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52020</v>
      </c>
      <c r="AJ187">
        <v>2195</v>
      </c>
      <c r="AK187">
        <v>0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>
      <c r="B188" t="s">
        <v>153</v>
      </c>
      <c r="C188" s="31">
        <v>43982</v>
      </c>
      <c r="D188" s="15">
        <v>718.74</v>
      </c>
      <c r="E188" s="15">
        <v>0</v>
      </c>
      <c r="F188" s="53" t="s">
        <v>134</v>
      </c>
      <c r="G188" t="s">
        <v>274</v>
      </c>
      <c r="H188" s="41" t="s">
        <v>136</v>
      </c>
      <c r="I188" t="s">
        <v>275</v>
      </c>
      <c r="J188" t="s">
        <v>165</v>
      </c>
      <c r="K188" t="s">
        <v>139</v>
      </c>
      <c r="L188" s="17"/>
      <c r="M188" s="17"/>
      <c r="N188" s="17" t="s">
        <v>253</v>
      </c>
      <c r="O188" s="36"/>
      <c r="P188" s="17"/>
      <c r="Q188" s="17"/>
      <c r="U188" t="s">
        <v>276</v>
      </c>
      <c r="V188" t="s">
        <v>276</v>
      </c>
      <c r="X188" s="31">
        <v>43985</v>
      </c>
      <c r="Y188" s="31">
        <v>43986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52036</v>
      </c>
      <c r="AJ188">
        <v>2195</v>
      </c>
      <c r="AK188">
        <v>0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>
      <c r="B189" t="s">
        <v>153</v>
      </c>
      <c r="C189" s="31">
        <v>43982</v>
      </c>
      <c r="D189" s="15">
        <v>398.26</v>
      </c>
      <c r="E189" s="15">
        <v>0</v>
      </c>
      <c r="F189" s="53" t="s">
        <v>134</v>
      </c>
      <c r="G189" t="s">
        <v>274</v>
      </c>
      <c r="H189" s="41" t="s">
        <v>136</v>
      </c>
      <c r="I189" t="s">
        <v>275</v>
      </c>
      <c r="J189" t="s">
        <v>165</v>
      </c>
      <c r="K189" t="s">
        <v>139</v>
      </c>
      <c r="L189" s="17"/>
      <c r="M189" s="17"/>
      <c r="N189" s="17" t="s">
        <v>255</v>
      </c>
      <c r="O189" s="36"/>
      <c r="P189" s="17"/>
      <c r="Q189" s="17"/>
      <c r="U189" t="s">
        <v>276</v>
      </c>
      <c r="V189" t="s">
        <v>276</v>
      </c>
      <c r="X189" s="31">
        <v>43985</v>
      </c>
      <c r="Y189" s="31">
        <v>43986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52036</v>
      </c>
      <c r="AJ189">
        <v>2195</v>
      </c>
      <c r="AK189">
        <v>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>
      <c r="B190" t="s">
        <v>170</v>
      </c>
      <c r="C190" s="31">
        <v>43982</v>
      </c>
      <c r="D190" s="15">
        <v>1024.6600000000001</v>
      </c>
      <c r="E190" s="15">
        <v>0</v>
      </c>
      <c r="F190" s="53" t="s">
        <v>134</v>
      </c>
      <c r="G190" t="s">
        <v>274</v>
      </c>
      <c r="H190" s="41" t="s">
        <v>136</v>
      </c>
      <c r="I190" t="s">
        <v>275</v>
      </c>
      <c r="J190" t="s">
        <v>165</v>
      </c>
      <c r="K190" t="s">
        <v>139</v>
      </c>
      <c r="L190" s="17"/>
      <c r="M190" s="17"/>
      <c r="N190" s="17" t="s">
        <v>253</v>
      </c>
      <c r="O190" s="36"/>
      <c r="P190" s="17"/>
      <c r="Q190" s="17"/>
      <c r="U190" t="s">
        <v>276</v>
      </c>
      <c r="V190" t="s">
        <v>276</v>
      </c>
      <c r="X190" s="31">
        <v>43985</v>
      </c>
      <c r="Y190" s="31">
        <v>43986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52036</v>
      </c>
      <c r="AJ190">
        <v>2195</v>
      </c>
      <c r="AK190">
        <v>200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>
      <c r="B191" t="s">
        <v>170</v>
      </c>
      <c r="C191" s="31">
        <v>43982</v>
      </c>
      <c r="D191" s="15">
        <v>491.89</v>
      </c>
      <c r="E191" s="15">
        <v>0</v>
      </c>
      <c r="F191" s="53" t="s">
        <v>134</v>
      </c>
      <c r="G191" t="s">
        <v>274</v>
      </c>
      <c r="H191" s="41" t="s">
        <v>136</v>
      </c>
      <c r="I191" t="s">
        <v>275</v>
      </c>
      <c r="J191" t="s">
        <v>165</v>
      </c>
      <c r="K191" t="s">
        <v>139</v>
      </c>
      <c r="L191" s="17"/>
      <c r="M191" s="17"/>
      <c r="N191" s="17" t="s">
        <v>255</v>
      </c>
      <c r="O191" s="36"/>
      <c r="P191" s="17"/>
      <c r="Q191" s="17"/>
      <c r="U191" t="s">
        <v>276</v>
      </c>
      <c r="V191" t="s">
        <v>276</v>
      </c>
      <c r="X191" s="31">
        <v>43985</v>
      </c>
      <c r="Y191" s="31">
        <v>43986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52036</v>
      </c>
      <c r="AJ191">
        <v>2195</v>
      </c>
      <c r="AK191">
        <v>200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>
      <c r="B192" t="s">
        <v>172</v>
      </c>
      <c r="C192" s="31">
        <v>43982</v>
      </c>
      <c r="D192" s="15">
        <v>306.26</v>
      </c>
      <c r="E192" s="15">
        <v>0</v>
      </c>
      <c r="F192" s="53" t="s">
        <v>134</v>
      </c>
      <c r="G192" t="s">
        <v>274</v>
      </c>
      <c r="H192" s="41" t="s">
        <v>136</v>
      </c>
      <c r="I192" t="s">
        <v>275</v>
      </c>
      <c r="J192" t="s">
        <v>165</v>
      </c>
      <c r="K192" t="s">
        <v>139</v>
      </c>
      <c r="L192" s="17"/>
      <c r="M192" s="17"/>
      <c r="N192" s="17" t="s">
        <v>253</v>
      </c>
      <c r="O192" s="36"/>
      <c r="P192" s="17"/>
      <c r="Q192" s="17"/>
      <c r="U192" t="s">
        <v>276</v>
      </c>
      <c r="V192" t="s">
        <v>276</v>
      </c>
      <c r="X192" s="31">
        <v>43985</v>
      </c>
      <c r="Y192" s="31">
        <v>43986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55036</v>
      </c>
      <c r="AJ192">
        <v>2195</v>
      </c>
      <c r="AK192">
        <v>200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>
      <c r="B193" t="s">
        <v>172</v>
      </c>
      <c r="C193" s="31">
        <v>43982</v>
      </c>
      <c r="D193" s="15">
        <v>162.07</v>
      </c>
      <c r="E193" s="15">
        <v>0</v>
      </c>
      <c r="F193" s="53" t="s">
        <v>134</v>
      </c>
      <c r="G193" t="s">
        <v>274</v>
      </c>
      <c r="H193" s="41" t="s">
        <v>136</v>
      </c>
      <c r="I193" t="s">
        <v>275</v>
      </c>
      <c r="J193" t="s">
        <v>165</v>
      </c>
      <c r="K193" t="s">
        <v>139</v>
      </c>
      <c r="L193" s="17"/>
      <c r="M193" s="17"/>
      <c r="N193" s="17" t="s">
        <v>255</v>
      </c>
      <c r="O193" s="36"/>
      <c r="P193" s="17"/>
      <c r="Q193" s="17"/>
      <c r="U193" t="s">
        <v>276</v>
      </c>
      <c r="V193" t="s">
        <v>276</v>
      </c>
      <c r="X193" s="31">
        <v>43985</v>
      </c>
      <c r="Y193" s="31">
        <v>43986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55036</v>
      </c>
      <c r="AJ193">
        <v>2195</v>
      </c>
      <c r="AK193">
        <v>200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>
      <c r="B194" t="s">
        <v>155</v>
      </c>
      <c r="C194" s="31">
        <v>43982</v>
      </c>
      <c r="D194" s="15">
        <v>250</v>
      </c>
      <c r="E194" s="15">
        <v>0</v>
      </c>
      <c r="F194" s="53" t="s">
        <v>134</v>
      </c>
      <c r="G194" t="s">
        <v>274</v>
      </c>
      <c r="H194" s="41" t="s">
        <v>136</v>
      </c>
      <c r="I194" t="s">
        <v>275</v>
      </c>
      <c r="J194" t="s">
        <v>165</v>
      </c>
      <c r="K194" t="s">
        <v>139</v>
      </c>
      <c r="L194" s="17"/>
      <c r="M194" s="17"/>
      <c r="N194" s="17" t="s">
        <v>253</v>
      </c>
      <c r="O194" s="36"/>
      <c r="P194" s="17"/>
      <c r="Q194" s="17"/>
      <c r="U194" t="s">
        <v>276</v>
      </c>
      <c r="V194" t="s">
        <v>276</v>
      </c>
      <c r="X194" s="31">
        <v>43985</v>
      </c>
      <c r="Y194" s="31">
        <v>43986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56036</v>
      </c>
      <c r="AJ194">
        <v>2195</v>
      </c>
      <c r="AK194">
        <v>0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>
      <c r="B195" t="s">
        <v>155</v>
      </c>
      <c r="C195" s="31">
        <v>43982</v>
      </c>
      <c r="D195" s="15">
        <v>125</v>
      </c>
      <c r="E195" s="15">
        <v>0</v>
      </c>
      <c r="F195" s="53" t="s">
        <v>134</v>
      </c>
      <c r="G195" t="s">
        <v>274</v>
      </c>
      <c r="H195" s="41" t="s">
        <v>136</v>
      </c>
      <c r="I195" t="s">
        <v>275</v>
      </c>
      <c r="J195" t="s">
        <v>165</v>
      </c>
      <c r="K195" t="s">
        <v>139</v>
      </c>
      <c r="L195" s="17"/>
      <c r="M195" s="17"/>
      <c r="N195" s="17" t="s">
        <v>255</v>
      </c>
      <c r="O195" s="36"/>
      <c r="P195" s="17"/>
      <c r="Q195" s="17"/>
      <c r="U195" t="s">
        <v>276</v>
      </c>
      <c r="V195" t="s">
        <v>276</v>
      </c>
      <c r="X195" s="31">
        <v>43985</v>
      </c>
      <c r="Y195" s="31">
        <v>43986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56036</v>
      </c>
      <c r="AJ195">
        <v>2195</v>
      </c>
      <c r="AK195">
        <v>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>
      <c r="B196" t="s">
        <v>173</v>
      </c>
      <c r="C196" s="31">
        <v>43982</v>
      </c>
      <c r="D196" s="15">
        <v>500</v>
      </c>
      <c r="E196" s="15">
        <v>0</v>
      </c>
      <c r="F196" s="53" t="s">
        <v>134</v>
      </c>
      <c r="G196" t="s">
        <v>274</v>
      </c>
      <c r="H196" s="41" t="s">
        <v>136</v>
      </c>
      <c r="I196" t="s">
        <v>275</v>
      </c>
      <c r="J196" t="s">
        <v>165</v>
      </c>
      <c r="K196" t="s">
        <v>139</v>
      </c>
      <c r="L196" s="17"/>
      <c r="M196" s="17"/>
      <c r="N196" s="17" t="s">
        <v>253</v>
      </c>
      <c r="O196" s="36"/>
      <c r="P196" s="17"/>
      <c r="Q196" s="17"/>
      <c r="U196" t="s">
        <v>276</v>
      </c>
      <c r="V196" t="s">
        <v>276</v>
      </c>
      <c r="X196" s="31">
        <v>43985</v>
      </c>
      <c r="Y196" s="31">
        <v>43986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56036</v>
      </c>
      <c r="AJ196">
        <v>2195</v>
      </c>
      <c r="AK196">
        <v>200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>
      <c r="B197" t="s">
        <v>173</v>
      </c>
      <c r="C197" s="31">
        <v>43982</v>
      </c>
      <c r="D197" s="15">
        <v>250</v>
      </c>
      <c r="E197" s="15">
        <v>0</v>
      </c>
      <c r="F197" s="53" t="s">
        <v>134</v>
      </c>
      <c r="G197" t="s">
        <v>274</v>
      </c>
      <c r="H197" s="41" t="s">
        <v>136</v>
      </c>
      <c r="I197" t="s">
        <v>275</v>
      </c>
      <c r="J197" t="s">
        <v>165</v>
      </c>
      <c r="K197" t="s">
        <v>139</v>
      </c>
      <c r="L197" s="17"/>
      <c r="M197" s="17"/>
      <c r="N197" s="17" t="s">
        <v>255</v>
      </c>
      <c r="O197" s="36"/>
      <c r="P197" s="17"/>
      <c r="Q197" s="17"/>
      <c r="U197" t="s">
        <v>276</v>
      </c>
      <c r="V197" t="s">
        <v>276</v>
      </c>
      <c r="X197" s="31">
        <v>43985</v>
      </c>
      <c r="Y197" s="31">
        <v>43986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56036</v>
      </c>
      <c r="AJ197">
        <v>2195</v>
      </c>
      <c r="AK197">
        <v>200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>
      <c r="B198" t="s">
        <v>156</v>
      </c>
      <c r="C198" s="31">
        <v>43982</v>
      </c>
      <c r="D198" s="15">
        <v>1348.73</v>
      </c>
      <c r="E198" s="15">
        <v>0</v>
      </c>
      <c r="F198" s="53" t="s">
        <v>134</v>
      </c>
      <c r="G198" t="s">
        <v>274</v>
      </c>
      <c r="H198" s="41" t="s">
        <v>136</v>
      </c>
      <c r="I198" t="s">
        <v>275</v>
      </c>
      <c r="J198" t="s">
        <v>165</v>
      </c>
      <c r="K198" t="s">
        <v>139</v>
      </c>
      <c r="L198" s="17"/>
      <c r="M198" s="17"/>
      <c r="N198" s="17" t="s">
        <v>253</v>
      </c>
      <c r="O198" s="36"/>
      <c r="P198" s="17"/>
      <c r="Q198" s="17"/>
      <c r="U198" t="s">
        <v>276</v>
      </c>
      <c r="V198" t="s">
        <v>276</v>
      </c>
      <c r="X198" s="31">
        <v>43985</v>
      </c>
      <c r="Y198" s="31">
        <v>43986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70036</v>
      </c>
      <c r="AJ198">
        <v>2195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>
      <c r="B199" t="s">
        <v>156</v>
      </c>
      <c r="C199" s="31">
        <v>43982</v>
      </c>
      <c r="D199" s="15">
        <v>694.36</v>
      </c>
      <c r="E199" s="15">
        <v>0</v>
      </c>
      <c r="F199" s="53" t="s">
        <v>134</v>
      </c>
      <c r="G199" t="s">
        <v>274</v>
      </c>
      <c r="H199" s="41" t="s">
        <v>136</v>
      </c>
      <c r="I199" t="s">
        <v>275</v>
      </c>
      <c r="J199" t="s">
        <v>165</v>
      </c>
      <c r="K199" t="s">
        <v>139</v>
      </c>
      <c r="L199" s="17"/>
      <c r="M199" s="17"/>
      <c r="N199" s="17" t="s">
        <v>255</v>
      </c>
      <c r="O199" s="36"/>
      <c r="P199" s="17"/>
      <c r="Q199" s="17"/>
      <c r="U199" t="s">
        <v>276</v>
      </c>
      <c r="V199" t="s">
        <v>276</v>
      </c>
      <c r="X199" s="31">
        <v>43985</v>
      </c>
      <c r="Y199" s="31">
        <v>43986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70036</v>
      </c>
      <c r="AJ199">
        <v>2195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>
      <c r="B200" t="s">
        <v>142</v>
      </c>
      <c r="C200" s="31">
        <v>43982</v>
      </c>
      <c r="D200" s="15">
        <v>175</v>
      </c>
      <c r="E200" s="15">
        <v>0</v>
      </c>
      <c r="F200" s="53" t="s">
        <v>134</v>
      </c>
      <c r="G200" t="s">
        <v>274</v>
      </c>
      <c r="H200" s="41" t="s">
        <v>136</v>
      </c>
      <c r="I200" t="s">
        <v>275</v>
      </c>
      <c r="J200" t="s">
        <v>165</v>
      </c>
      <c r="K200" t="s">
        <v>139</v>
      </c>
      <c r="L200" s="17"/>
      <c r="M200" s="17"/>
      <c r="N200" s="17" t="s">
        <v>257</v>
      </c>
      <c r="O200" s="36"/>
      <c r="P200" s="17"/>
      <c r="Q200" s="17"/>
      <c r="U200" t="s">
        <v>276</v>
      </c>
      <c r="V200" t="s">
        <v>276</v>
      </c>
      <c r="X200" s="31">
        <v>43985</v>
      </c>
      <c r="Y200" s="31">
        <v>43986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70165</v>
      </c>
      <c r="AJ200">
        <v>2195</v>
      </c>
      <c r="AK200">
        <v>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>
      <c r="B201" t="s">
        <v>142</v>
      </c>
      <c r="C201" s="31">
        <v>43982</v>
      </c>
      <c r="D201" s="15">
        <v>175</v>
      </c>
      <c r="E201" s="15">
        <v>0</v>
      </c>
      <c r="F201" s="53" t="s">
        <v>134</v>
      </c>
      <c r="G201" t="s">
        <v>274</v>
      </c>
      <c r="H201" s="41" t="s">
        <v>136</v>
      </c>
      <c r="I201" t="s">
        <v>275</v>
      </c>
      <c r="J201" t="s">
        <v>165</v>
      </c>
      <c r="K201" t="s">
        <v>139</v>
      </c>
      <c r="L201" s="17"/>
      <c r="M201" s="17"/>
      <c r="N201" s="17" t="s">
        <v>258</v>
      </c>
      <c r="O201" s="36"/>
      <c r="P201" s="17"/>
      <c r="Q201" s="17"/>
      <c r="U201" t="s">
        <v>276</v>
      </c>
      <c r="V201" t="s">
        <v>276</v>
      </c>
      <c r="X201" s="31">
        <v>43985</v>
      </c>
      <c r="Y201" s="31">
        <v>43986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70165</v>
      </c>
      <c r="AJ201">
        <v>2195</v>
      </c>
      <c r="AK201">
        <v>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>
      <c r="B202" t="s">
        <v>148</v>
      </c>
      <c r="C202" s="31">
        <v>43982</v>
      </c>
      <c r="D202" s="15">
        <v>4364.07</v>
      </c>
      <c r="E202" s="15">
        <v>0</v>
      </c>
      <c r="F202" s="53" t="s">
        <v>134</v>
      </c>
      <c r="G202" t="s">
        <v>277</v>
      </c>
      <c r="H202" s="41" t="s">
        <v>136</v>
      </c>
      <c r="I202" t="s">
        <v>278</v>
      </c>
      <c r="J202" t="s">
        <v>138</v>
      </c>
      <c r="K202" t="s">
        <v>139</v>
      </c>
      <c r="L202" s="17"/>
      <c r="M202" s="17"/>
      <c r="N202" s="17" t="s">
        <v>279</v>
      </c>
      <c r="O202" s="36"/>
      <c r="P202" s="17"/>
      <c r="Q202" s="17"/>
      <c r="U202" t="s">
        <v>280</v>
      </c>
      <c r="V202" t="s">
        <v>280</v>
      </c>
      <c r="X202" s="31">
        <v>43986</v>
      </c>
      <c r="Y202" s="31">
        <v>43986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50036</v>
      </c>
      <c r="AJ202">
        <v>2195</v>
      </c>
      <c r="AK202">
        <v>0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>
      <c r="B203" t="s">
        <v>153</v>
      </c>
      <c r="C203" s="31">
        <v>43982</v>
      </c>
      <c r="D203" s="15">
        <v>1052.23</v>
      </c>
      <c r="E203" s="15">
        <v>0</v>
      </c>
      <c r="F203" s="53" t="s">
        <v>134</v>
      </c>
      <c r="G203" t="s">
        <v>277</v>
      </c>
      <c r="H203" s="41" t="s">
        <v>136</v>
      </c>
      <c r="I203" t="s">
        <v>278</v>
      </c>
      <c r="J203" t="s">
        <v>138</v>
      </c>
      <c r="K203" t="s">
        <v>139</v>
      </c>
      <c r="L203" s="17"/>
      <c r="M203" s="17"/>
      <c r="N203" s="17" t="s">
        <v>279</v>
      </c>
      <c r="O203" s="36"/>
      <c r="P203" s="17"/>
      <c r="Q203" s="17"/>
      <c r="U203" t="s">
        <v>280</v>
      </c>
      <c r="V203" t="s">
        <v>280</v>
      </c>
      <c r="X203" s="31">
        <v>43986</v>
      </c>
      <c r="Y203" s="31">
        <v>43986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52036</v>
      </c>
      <c r="AJ203">
        <v>2195</v>
      </c>
      <c r="AK203">
        <v>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>
      <c r="B204" t="s">
        <v>155</v>
      </c>
      <c r="C204" s="31">
        <v>43982</v>
      </c>
      <c r="D204" s="15">
        <v>375</v>
      </c>
      <c r="E204" s="15">
        <v>0</v>
      </c>
      <c r="F204" s="53" t="s">
        <v>134</v>
      </c>
      <c r="G204" t="s">
        <v>277</v>
      </c>
      <c r="H204" s="41" t="s">
        <v>136</v>
      </c>
      <c r="I204" t="s">
        <v>278</v>
      </c>
      <c r="J204" t="s">
        <v>138</v>
      </c>
      <c r="K204" t="s">
        <v>139</v>
      </c>
      <c r="L204" s="17"/>
      <c r="M204" s="17"/>
      <c r="N204" s="17" t="s">
        <v>279</v>
      </c>
      <c r="O204" s="36"/>
      <c r="P204" s="17"/>
      <c r="Q204" s="17"/>
      <c r="U204" t="s">
        <v>280</v>
      </c>
      <c r="V204" t="s">
        <v>280</v>
      </c>
      <c r="X204" s="31">
        <v>43986</v>
      </c>
      <c r="Y204" s="31">
        <v>43986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56036</v>
      </c>
      <c r="AJ204">
        <v>2195</v>
      </c>
      <c r="AK204">
        <v>0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>
      <c r="B205" t="s">
        <v>156</v>
      </c>
      <c r="C205" s="31">
        <v>43982</v>
      </c>
      <c r="D205" s="15">
        <v>694.37</v>
      </c>
      <c r="E205" s="15">
        <v>0</v>
      </c>
      <c r="F205" s="53" t="s">
        <v>134</v>
      </c>
      <c r="G205" t="s">
        <v>277</v>
      </c>
      <c r="H205" s="41" t="s">
        <v>136</v>
      </c>
      <c r="I205" t="s">
        <v>278</v>
      </c>
      <c r="J205" t="s">
        <v>138</v>
      </c>
      <c r="K205" t="s">
        <v>139</v>
      </c>
      <c r="L205" s="17"/>
      <c r="M205" s="17"/>
      <c r="N205" s="17" t="s">
        <v>279</v>
      </c>
      <c r="O205" s="36"/>
      <c r="P205" s="17"/>
      <c r="Q205" s="17"/>
      <c r="U205" t="s">
        <v>280</v>
      </c>
      <c r="V205" t="s">
        <v>280</v>
      </c>
      <c r="X205" s="31">
        <v>43986</v>
      </c>
      <c r="Y205" s="31">
        <v>43986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70036</v>
      </c>
      <c r="AJ205">
        <v>2195</v>
      </c>
      <c r="AK205">
        <v>0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>
      <c r="B206" t="s">
        <v>148</v>
      </c>
      <c r="C206" s="31">
        <v>43982</v>
      </c>
      <c r="D206" s="15">
        <v>-4364.07</v>
      </c>
      <c r="E206" s="15">
        <v>0</v>
      </c>
      <c r="F206" s="53" t="s">
        <v>134</v>
      </c>
      <c r="G206" t="s">
        <v>281</v>
      </c>
      <c r="H206" s="41" t="s">
        <v>136</v>
      </c>
      <c r="I206" t="s">
        <v>207</v>
      </c>
      <c r="J206" t="s">
        <v>138</v>
      </c>
      <c r="K206" t="s">
        <v>139</v>
      </c>
      <c r="L206" s="17"/>
      <c r="M206" s="17"/>
      <c r="N206" s="17" t="s">
        <v>282</v>
      </c>
      <c r="O206" s="36"/>
      <c r="P206" s="17"/>
      <c r="Q206" s="17"/>
      <c r="U206" t="s">
        <v>283</v>
      </c>
      <c r="V206" t="s">
        <v>283</v>
      </c>
      <c r="X206" s="31">
        <v>43987</v>
      </c>
      <c r="Y206" s="31">
        <v>43987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50036</v>
      </c>
      <c r="AJ206">
        <v>2195</v>
      </c>
      <c r="AK206">
        <v>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>
      <c r="B207" t="s">
        <v>153</v>
      </c>
      <c r="C207" s="31">
        <v>43982</v>
      </c>
      <c r="D207" s="15">
        <v>-1052.23</v>
      </c>
      <c r="E207" s="15">
        <v>0</v>
      </c>
      <c r="F207" s="53" t="s">
        <v>134</v>
      </c>
      <c r="G207" t="s">
        <v>281</v>
      </c>
      <c r="H207" s="41" t="s">
        <v>136</v>
      </c>
      <c r="I207" t="s">
        <v>207</v>
      </c>
      <c r="J207" t="s">
        <v>138</v>
      </c>
      <c r="K207" t="s">
        <v>139</v>
      </c>
      <c r="L207" s="17"/>
      <c r="M207" s="17"/>
      <c r="N207" s="17" t="s">
        <v>282</v>
      </c>
      <c r="O207" s="36"/>
      <c r="P207" s="17"/>
      <c r="Q207" s="17"/>
      <c r="U207" t="s">
        <v>283</v>
      </c>
      <c r="V207" t="s">
        <v>283</v>
      </c>
      <c r="X207" s="31">
        <v>43987</v>
      </c>
      <c r="Y207" s="31">
        <v>43987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52036</v>
      </c>
      <c r="AJ207">
        <v>2195</v>
      </c>
      <c r="AK207">
        <v>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>
      <c r="B208" t="s">
        <v>155</v>
      </c>
      <c r="C208" s="31">
        <v>43982</v>
      </c>
      <c r="D208" s="15">
        <v>-375</v>
      </c>
      <c r="E208" s="15">
        <v>0</v>
      </c>
      <c r="F208" s="53" t="s">
        <v>134</v>
      </c>
      <c r="G208" t="s">
        <v>281</v>
      </c>
      <c r="H208" s="41" t="s">
        <v>136</v>
      </c>
      <c r="I208" t="s">
        <v>207</v>
      </c>
      <c r="J208" t="s">
        <v>138</v>
      </c>
      <c r="K208" t="s">
        <v>139</v>
      </c>
      <c r="L208" s="17"/>
      <c r="M208" s="17"/>
      <c r="N208" s="17" t="s">
        <v>282</v>
      </c>
      <c r="O208" s="36"/>
      <c r="P208" s="17"/>
      <c r="Q208" s="17"/>
      <c r="U208" t="s">
        <v>283</v>
      </c>
      <c r="V208" t="s">
        <v>283</v>
      </c>
      <c r="X208" s="31">
        <v>43987</v>
      </c>
      <c r="Y208" s="31">
        <v>43987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56036</v>
      </c>
      <c r="AJ208">
        <v>2195</v>
      </c>
      <c r="AK208">
        <v>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>
      <c r="B209" t="s">
        <v>156</v>
      </c>
      <c r="C209" s="31">
        <v>43982</v>
      </c>
      <c r="D209" s="15">
        <v>-694.37</v>
      </c>
      <c r="E209" s="15">
        <v>0</v>
      </c>
      <c r="F209" s="53" t="s">
        <v>134</v>
      </c>
      <c r="G209" t="s">
        <v>281</v>
      </c>
      <c r="H209" s="41" t="s">
        <v>136</v>
      </c>
      <c r="I209" t="s">
        <v>207</v>
      </c>
      <c r="J209" t="s">
        <v>138</v>
      </c>
      <c r="K209" t="s">
        <v>139</v>
      </c>
      <c r="L209" s="17"/>
      <c r="M209" s="17"/>
      <c r="N209" s="17" t="s">
        <v>282</v>
      </c>
      <c r="O209" s="36"/>
      <c r="P209" s="17"/>
      <c r="Q209" s="17"/>
      <c r="U209" t="s">
        <v>283</v>
      </c>
      <c r="V209" t="s">
        <v>283</v>
      </c>
      <c r="X209" s="31">
        <v>43987</v>
      </c>
      <c r="Y209" s="31">
        <v>43987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70036</v>
      </c>
      <c r="AJ209">
        <v>2195</v>
      </c>
      <c r="AK209">
        <v>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>
      <c r="B210" t="s">
        <v>142</v>
      </c>
      <c r="C210" s="31">
        <v>44012</v>
      </c>
      <c r="D210" s="15">
        <v>-200</v>
      </c>
      <c r="E210" s="15">
        <v>0</v>
      </c>
      <c r="F210" s="53" t="s">
        <v>134</v>
      </c>
      <c r="G210" t="s">
        <v>284</v>
      </c>
      <c r="H210" s="41" t="s">
        <v>136</v>
      </c>
      <c r="I210" t="s">
        <v>203</v>
      </c>
      <c r="J210" t="s">
        <v>260</v>
      </c>
      <c r="K210" t="s">
        <v>285</v>
      </c>
      <c r="L210" s="17"/>
      <c r="M210" s="17"/>
      <c r="N210" s="17" t="s">
        <v>204</v>
      </c>
      <c r="O210" s="36"/>
      <c r="P210" s="17"/>
      <c r="Q210" s="17"/>
      <c r="U210" t="s">
        <v>259</v>
      </c>
      <c r="X210" s="31">
        <v>43985</v>
      </c>
      <c r="Y210" s="31">
        <v>43985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5</v>
      </c>
      <c r="AH210">
        <v>1</v>
      </c>
      <c r="AI210">
        <v>70165</v>
      </c>
      <c r="AJ210">
        <v>2195</v>
      </c>
      <c r="AK210">
        <v>0</v>
      </c>
      <c r="AL210">
        <v>19</v>
      </c>
      <c r="AO210" s="41"/>
      <c r="AP210" s="41"/>
      <c r="AQ210" t="str">
        <f t="shared" si="4"/>
        <v/>
      </c>
      <c r="AS210" t="str">
        <f t="shared" si="5"/>
        <v>wci_wa</v>
      </c>
    </row>
    <row r="211" spans="2:45">
      <c r="B211" t="s">
        <v>148</v>
      </c>
      <c r="C211" s="31">
        <v>44012</v>
      </c>
      <c r="D211" s="15">
        <v>-4364.07</v>
      </c>
      <c r="E211" s="15">
        <v>0</v>
      </c>
      <c r="F211" s="53" t="s">
        <v>134</v>
      </c>
      <c r="G211" t="s">
        <v>286</v>
      </c>
      <c r="H211" s="41" t="s">
        <v>136</v>
      </c>
      <c r="I211" t="s">
        <v>278</v>
      </c>
      <c r="J211" t="s">
        <v>138</v>
      </c>
      <c r="K211" t="s">
        <v>139</v>
      </c>
      <c r="L211" s="17"/>
      <c r="M211" s="17"/>
      <c r="N211" s="17" t="s">
        <v>279</v>
      </c>
      <c r="O211" s="36"/>
      <c r="P211" s="17"/>
      <c r="Q211" s="17"/>
      <c r="U211" t="s">
        <v>280</v>
      </c>
      <c r="V211" t="s">
        <v>287</v>
      </c>
      <c r="X211" s="31">
        <v>43986</v>
      </c>
      <c r="Y211" s="31">
        <v>43986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5</v>
      </c>
      <c r="AH211">
        <v>1</v>
      </c>
      <c r="AI211">
        <v>50036</v>
      </c>
      <c r="AJ211">
        <v>2195</v>
      </c>
      <c r="AK211">
        <v>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>
      <c r="B212" t="s">
        <v>153</v>
      </c>
      <c r="C212" s="31">
        <v>44012</v>
      </c>
      <c r="D212" s="15">
        <v>-1052.23</v>
      </c>
      <c r="E212" s="15">
        <v>0</v>
      </c>
      <c r="F212" s="53" t="s">
        <v>134</v>
      </c>
      <c r="G212" t="s">
        <v>286</v>
      </c>
      <c r="H212" s="41" t="s">
        <v>136</v>
      </c>
      <c r="I212" t="s">
        <v>278</v>
      </c>
      <c r="J212" t="s">
        <v>138</v>
      </c>
      <c r="K212" t="s">
        <v>139</v>
      </c>
      <c r="L212" s="17"/>
      <c r="M212" s="17"/>
      <c r="N212" s="17" t="s">
        <v>279</v>
      </c>
      <c r="O212" s="36"/>
      <c r="P212" s="17"/>
      <c r="Q212" s="17"/>
      <c r="U212" t="s">
        <v>280</v>
      </c>
      <c r="V212" t="s">
        <v>287</v>
      </c>
      <c r="X212" s="31">
        <v>43986</v>
      </c>
      <c r="Y212" s="31">
        <v>43986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5</v>
      </c>
      <c r="AH212">
        <v>1</v>
      </c>
      <c r="AI212">
        <v>52036</v>
      </c>
      <c r="AJ212">
        <v>2195</v>
      </c>
      <c r="AK212">
        <v>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>
      <c r="B213" t="s">
        <v>155</v>
      </c>
      <c r="C213" s="31">
        <v>44012</v>
      </c>
      <c r="D213" s="15">
        <v>-375</v>
      </c>
      <c r="E213" s="15">
        <v>0</v>
      </c>
      <c r="F213" s="53" t="s">
        <v>134</v>
      </c>
      <c r="G213" t="s">
        <v>286</v>
      </c>
      <c r="H213" s="41" t="s">
        <v>136</v>
      </c>
      <c r="I213" t="s">
        <v>278</v>
      </c>
      <c r="J213" t="s">
        <v>138</v>
      </c>
      <c r="K213" t="s">
        <v>139</v>
      </c>
      <c r="L213" s="17"/>
      <c r="M213" s="17"/>
      <c r="N213" s="17" t="s">
        <v>279</v>
      </c>
      <c r="O213" s="36"/>
      <c r="P213" s="17"/>
      <c r="Q213" s="17"/>
      <c r="U213" t="s">
        <v>280</v>
      </c>
      <c r="V213" t="s">
        <v>287</v>
      </c>
      <c r="X213" s="31">
        <v>43986</v>
      </c>
      <c r="Y213" s="31">
        <v>43986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5</v>
      </c>
      <c r="AH213">
        <v>1</v>
      </c>
      <c r="AI213">
        <v>56036</v>
      </c>
      <c r="AJ213">
        <v>2195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>
      <c r="B214" t="s">
        <v>156</v>
      </c>
      <c r="C214" s="31">
        <v>44012</v>
      </c>
      <c r="D214" s="15">
        <v>-694.37</v>
      </c>
      <c r="E214" s="15">
        <v>0</v>
      </c>
      <c r="F214" s="53" t="s">
        <v>134</v>
      </c>
      <c r="G214" t="s">
        <v>286</v>
      </c>
      <c r="H214" s="41" t="s">
        <v>136</v>
      </c>
      <c r="I214" t="s">
        <v>278</v>
      </c>
      <c r="J214" t="s">
        <v>138</v>
      </c>
      <c r="K214" t="s">
        <v>139</v>
      </c>
      <c r="L214" s="17"/>
      <c r="M214" s="17"/>
      <c r="N214" s="17" t="s">
        <v>279</v>
      </c>
      <c r="O214" s="36"/>
      <c r="P214" s="17"/>
      <c r="Q214" s="17"/>
      <c r="U214" t="s">
        <v>280</v>
      </c>
      <c r="V214" t="s">
        <v>287</v>
      </c>
      <c r="X214" s="31">
        <v>43986</v>
      </c>
      <c r="Y214" s="31">
        <v>43986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5</v>
      </c>
      <c r="AH214">
        <v>1</v>
      </c>
      <c r="AI214">
        <v>70036</v>
      </c>
      <c r="AJ214">
        <v>2195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>
      <c r="B215" t="s">
        <v>148</v>
      </c>
      <c r="C215" s="31">
        <v>44012</v>
      </c>
      <c r="D215" s="15">
        <v>4364.07</v>
      </c>
      <c r="E215" s="15">
        <v>0</v>
      </c>
      <c r="F215" s="53" t="s">
        <v>134</v>
      </c>
      <c r="G215" t="s">
        <v>288</v>
      </c>
      <c r="H215" s="41" t="s">
        <v>136</v>
      </c>
      <c r="I215" t="s">
        <v>207</v>
      </c>
      <c r="J215" t="s">
        <v>138</v>
      </c>
      <c r="K215" t="s">
        <v>139</v>
      </c>
      <c r="L215" s="17"/>
      <c r="M215" s="17"/>
      <c r="N215" s="17" t="s">
        <v>282</v>
      </c>
      <c r="O215" s="36"/>
      <c r="P215" s="17"/>
      <c r="Q215" s="17"/>
      <c r="U215" t="s">
        <v>283</v>
      </c>
      <c r="V215" t="s">
        <v>289</v>
      </c>
      <c r="X215" s="31">
        <v>43987</v>
      </c>
      <c r="Y215" s="31">
        <v>43987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5</v>
      </c>
      <c r="AH215">
        <v>1</v>
      </c>
      <c r="AI215">
        <v>50036</v>
      </c>
      <c r="AJ215">
        <v>2195</v>
      </c>
      <c r="AK215">
        <v>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>
      <c r="B216" t="s">
        <v>153</v>
      </c>
      <c r="C216" s="31">
        <v>44012</v>
      </c>
      <c r="D216" s="15">
        <v>1052.23</v>
      </c>
      <c r="E216" s="15">
        <v>0</v>
      </c>
      <c r="F216" s="53" t="s">
        <v>134</v>
      </c>
      <c r="G216" t="s">
        <v>288</v>
      </c>
      <c r="H216" s="41" t="s">
        <v>136</v>
      </c>
      <c r="I216" t="s">
        <v>207</v>
      </c>
      <c r="J216" t="s">
        <v>138</v>
      </c>
      <c r="K216" t="s">
        <v>139</v>
      </c>
      <c r="L216" s="17"/>
      <c r="M216" s="17"/>
      <c r="N216" s="17" t="s">
        <v>282</v>
      </c>
      <c r="O216" s="36"/>
      <c r="P216" s="17"/>
      <c r="Q216" s="17"/>
      <c r="U216" t="s">
        <v>283</v>
      </c>
      <c r="V216" t="s">
        <v>289</v>
      </c>
      <c r="X216" s="31">
        <v>43987</v>
      </c>
      <c r="Y216" s="31">
        <v>43987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5</v>
      </c>
      <c r="AH216">
        <v>1</v>
      </c>
      <c r="AI216">
        <v>52036</v>
      </c>
      <c r="AJ216">
        <v>2195</v>
      </c>
      <c r="AK216">
        <v>0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>
      <c r="B217" t="s">
        <v>155</v>
      </c>
      <c r="C217" s="31">
        <v>44012</v>
      </c>
      <c r="D217" s="15">
        <v>375</v>
      </c>
      <c r="E217" s="15">
        <v>0</v>
      </c>
      <c r="F217" s="53" t="s">
        <v>134</v>
      </c>
      <c r="G217" t="s">
        <v>288</v>
      </c>
      <c r="H217" s="41" t="s">
        <v>136</v>
      </c>
      <c r="I217" t="s">
        <v>207</v>
      </c>
      <c r="J217" t="s">
        <v>138</v>
      </c>
      <c r="K217" t="s">
        <v>139</v>
      </c>
      <c r="L217" s="17"/>
      <c r="M217" s="17"/>
      <c r="N217" s="17" t="s">
        <v>282</v>
      </c>
      <c r="O217" s="36"/>
      <c r="P217" s="17"/>
      <c r="Q217" s="17"/>
      <c r="U217" t="s">
        <v>283</v>
      </c>
      <c r="V217" t="s">
        <v>289</v>
      </c>
      <c r="X217" s="31">
        <v>43987</v>
      </c>
      <c r="Y217" s="31">
        <v>43987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5</v>
      </c>
      <c r="AH217">
        <v>1</v>
      </c>
      <c r="AI217">
        <v>56036</v>
      </c>
      <c r="AJ217">
        <v>2195</v>
      </c>
      <c r="AK217">
        <v>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>
      <c r="B218" t="s">
        <v>156</v>
      </c>
      <c r="C218" s="31">
        <v>44012</v>
      </c>
      <c r="D218" s="15">
        <v>694.37</v>
      </c>
      <c r="E218" s="15">
        <v>0</v>
      </c>
      <c r="F218" s="53" t="s">
        <v>134</v>
      </c>
      <c r="G218" t="s">
        <v>288</v>
      </c>
      <c r="H218" s="41" t="s">
        <v>136</v>
      </c>
      <c r="I218" t="s">
        <v>207</v>
      </c>
      <c r="J218" t="s">
        <v>138</v>
      </c>
      <c r="K218" t="s">
        <v>139</v>
      </c>
      <c r="L218" s="17"/>
      <c r="M218" s="17"/>
      <c r="N218" s="17" t="s">
        <v>282</v>
      </c>
      <c r="O218" s="36"/>
      <c r="P218" s="17"/>
      <c r="Q218" s="17"/>
      <c r="U218" t="s">
        <v>283</v>
      </c>
      <c r="V218" t="s">
        <v>289</v>
      </c>
      <c r="X218" s="31">
        <v>43987</v>
      </c>
      <c r="Y218" s="31">
        <v>43987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5</v>
      </c>
      <c r="AH218">
        <v>1</v>
      </c>
      <c r="AI218">
        <v>70036</v>
      </c>
      <c r="AJ218">
        <v>2195</v>
      </c>
      <c r="AK218">
        <v>0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>
      <c r="B219" t="s">
        <v>179</v>
      </c>
      <c r="C219" s="31">
        <v>44012</v>
      </c>
      <c r="D219" s="15">
        <v>1183.68</v>
      </c>
      <c r="E219" s="15">
        <v>0</v>
      </c>
      <c r="F219" s="53" t="s">
        <v>134</v>
      </c>
      <c r="G219" t="s">
        <v>290</v>
      </c>
      <c r="H219" s="41" t="s">
        <v>136</v>
      </c>
      <c r="I219" t="s">
        <v>291</v>
      </c>
      <c r="J219" t="s">
        <v>138</v>
      </c>
      <c r="K219" t="s">
        <v>139</v>
      </c>
      <c r="L219" s="17"/>
      <c r="M219" s="17"/>
      <c r="N219" s="17" t="s">
        <v>292</v>
      </c>
      <c r="O219" s="36"/>
      <c r="P219" s="17"/>
      <c r="Q219" s="17"/>
      <c r="U219" t="s">
        <v>293</v>
      </c>
      <c r="V219" t="s">
        <v>293</v>
      </c>
      <c r="X219" s="31">
        <v>44013</v>
      </c>
      <c r="Y219" s="31">
        <v>44013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50020</v>
      </c>
      <c r="AJ219">
        <v>2195</v>
      </c>
      <c r="AK219">
        <v>0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>
      <c r="B220" t="s">
        <v>142</v>
      </c>
      <c r="C220" s="31">
        <v>44012</v>
      </c>
      <c r="D220" s="15">
        <v>175</v>
      </c>
      <c r="E220" s="15">
        <v>0</v>
      </c>
      <c r="F220" s="53" t="s">
        <v>134</v>
      </c>
      <c r="G220" t="s">
        <v>290</v>
      </c>
      <c r="H220" s="41" t="s">
        <v>136</v>
      </c>
      <c r="I220" t="s">
        <v>291</v>
      </c>
      <c r="J220" t="s">
        <v>138</v>
      </c>
      <c r="K220" t="s">
        <v>139</v>
      </c>
      <c r="L220" s="17"/>
      <c r="M220" s="17"/>
      <c r="N220" s="17" t="s">
        <v>294</v>
      </c>
      <c r="O220" s="36"/>
      <c r="P220" s="17"/>
      <c r="Q220" s="17"/>
      <c r="U220" t="s">
        <v>293</v>
      </c>
      <c r="V220" t="s">
        <v>293</v>
      </c>
      <c r="X220" s="31">
        <v>44013</v>
      </c>
      <c r="Y220" s="31">
        <v>44013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70165</v>
      </c>
      <c r="AJ220">
        <v>2195</v>
      </c>
      <c r="AK220">
        <v>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>
      <c r="B221" t="s">
        <v>179</v>
      </c>
      <c r="C221" s="31">
        <v>44012</v>
      </c>
      <c r="D221" s="15">
        <v>4142.88</v>
      </c>
      <c r="E221" s="15">
        <v>0</v>
      </c>
      <c r="F221" s="53" t="s">
        <v>134</v>
      </c>
      <c r="G221" t="s">
        <v>295</v>
      </c>
      <c r="H221" s="41" t="s">
        <v>136</v>
      </c>
      <c r="I221" t="s">
        <v>296</v>
      </c>
      <c r="J221" t="s">
        <v>138</v>
      </c>
      <c r="K221" t="s">
        <v>139</v>
      </c>
      <c r="L221" s="17"/>
      <c r="M221" s="17"/>
      <c r="N221" s="17" t="s">
        <v>297</v>
      </c>
      <c r="O221" s="36"/>
      <c r="P221" s="17"/>
      <c r="Q221" s="17"/>
      <c r="U221" t="s">
        <v>298</v>
      </c>
      <c r="V221" t="s">
        <v>298</v>
      </c>
      <c r="X221" s="31">
        <v>44013</v>
      </c>
      <c r="Y221" s="31">
        <v>44013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50020</v>
      </c>
      <c r="AJ221">
        <v>2195</v>
      </c>
      <c r="AK221">
        <v>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>
      <c r="B222" t="s">
        <v>142</v>
      </c>
      <c r="C222" s="31">
        <v>44012</v>
      </c>
      <c r="D222" s="15">
        <v>200</v>
      </c>
      <c r="E222" s="15">
        <v>0</v>
      </c>
      <c r="F222" s="53" t="s">
        <v>134</v>
      </c>
      <c r="G222" t="s">
        <v>295</v>
      </c>
      <c r="H222" s="41" t="s">
        <v>136</v>
      </c>
      <c r="I222" t="s">
        <v>296</v>
      </c>
      <c r="J222" t="s">
        <v>138</v>
      </c>
      <c r="K222" t="s">
        <v>139</v>
      </c>
      <c r="L222" s="17"/>
      <c r="M222" s="17"/>
      <c r="N222" s="17" t="s">
        <v>299</v>
      </c>
      <c r="O222" s="36"/>
      <c r="P222" s="17"/>
      <c r="Q222" s="17"/>
      <c r="U222" t="s">
        <v>298</v>
      </c>
      <c r="V222" t="s">
        <v>298</v>
      </c>
      <c r="X222" s="31">
        <v>44013</v>
      </c>
      <c r="Y222" s="31">
        <v>44013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70165</v>
      </c>
      <c r="AJ222">
        <v>2195</v>
      </c>
      <c r="AK222">
        <v>0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>
      <c r="B223" t="s">
        <v>142</v>
      </c>
      <c r="C223" s="31">
        <v>44012</v>
      </c>
      <c r="D223" s="15">
        <v>150</v>
      </c>
      <c r="E223" s="15">
        <v>0</v>
      </c>
      <c r="F223" s="53" t="s">
        <v>134</v>
      </c>
      <c r="G223" t="s">
        <v>300</v>
      </c>
      <c r="H223" s="41" t="s">
        <v>136</v>
      </c>
      <c r="I223" t="s">
        <v>301</v>
      </c>
      <c r="J223" t="s">
        <v>177</v>
      </c>
      <c r="K223" t="s">
        <v>139</v>
      </c>
      <c r="L223" s="17"/>
      <c r="M223" s="17"/>
      <c r="N223" s="17" t="s">
        <v>302</v>
      </c>
      <c r="O223" s="36"/>
      <c r="P223" s="17"/>
      <c r="Q223" s="17"/>
      <c r="U223" t="s">
        <v>303</v>
      </c>
      <c r="V223" t="s">
        <v>303</v>
      </c>
      <c r="X223" s="31">
        <v>44018</v>
      </c>
      <c r="Y223" s="31">
        <v>44018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70165</v>
      </c>
      <c r="AJ223">
        <v>2195</v>
      </c>
      <c r="AK223">
        <v>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>
      <c r="B224" t="s">
        <v>142</v>
      </c>
      <c r="C224" s="31">
        <v>44012</v>
      </c>
      <c r="D224" s="15">
        <v>150</v>
      </c>
      <c r="E224" s="15">
        <v>0</v>
      </c>
      <c r="F224" s="53" t="s">
        <v>134</v>
      </c>
      <c r="G224" t="s">
        <v>300</v>
      </c>
      <c r="H224" s="41" t="s">
        <v>136</v>
      </c>
      <c r="I224" t="s">
        <v>301</v>
      </c>
      <c r="J224" t="s">
        <v>177</v>
      </c>
      <c r="K224" t="s">
        <v>139</v>
      </c>
      <c r="L224" s="17"/>
      <c r="M224" s="17"/>
      <c r="N224" s="17" t="s">
        <v>302</v>
      </c>
      <c r="O224" s="36"/>
      <c r="P224" s="17"/>
      <c r="Q224" s="17"/>
      <c r="U224" t="s">
        <v>303</v>
      </c>
      <c r="V224" t="s">
        <v>303</v>
      </c>
      <c r="X224" s="31">
        <v>44018</v>
      </c>
      <c r="Y224" s="31">
        <v>44018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70165</v>
      </c>
      <c r="AJ224">
        <v>2195</v>
      </c>
      <c r="AK224">
        <v>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>
      <c r="B225" t="s">
        <v>179</v>
      </c>
      <c r="C225" s="31">
        <v>44043</v>
      </c>
      <c r="D225" s="15">
        <v>3156.48</v>
      </c>
      <c r="E225" s="15">
        <v>0</v>
      </c>
      <c r="F225" s="53" t="s">
        <v>134</v>
      </c>
      <c r="G225" t="s">
        <v>304</v>
      </c>
      <c r="H225" s="41" t="s">
        <v>136</v>
      </c>
      <c r="I225" t="s">
        <v>305</v>
      </c>
      <c r="J225" t="s">
        <v>165</v>
      </c>
      <c r="K225" t="s">
        <v>139</v>
      </c>
      <c r="L225" s="17"/>
      <c r="M225" s="17"/>
      <c r="N225" s="17" t="s">
        <v>306</v>
      </c>
      <c r="O225" s="36"/>
      <c r="P225" s="17"/>
      <c r="Q225" s="17"/>
      <c r="U225" t="s">
        <v>307</v>
      </c>
      <c r="V225" t="s">
        <v>307</v>
      </c>
      <c r="X225" s="31">
        <v>44049</v>
      </c>
      <c r="Y225" s="31">
        <v>44049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50020</v>
      </c>
      <c r="AJ225">
        <v>2195</v>
      </c>
      <c r="AK225">
        <v>0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>
      <c r="B226" t="s">
        <v>174</v>
      </c>
      <c r="C226" s="31">
        <v>44043</v>
      </c>
      <c r="D226" s="15">
        <v>1056</v>
      </c>
      <c r="E226" s="15">
        <v>0</v>
      </c>
      <c r="F226" s="53" t="s">
        <v>134</v>
      </c>
      <c r="G226" t="s">
        <v>304</v>
      </c>
      <c r="H226" s="41" t="s">
        <v>136</v>
      </c>
      <c r="I226" t="s">
        <v>305</v>
      </c>
      <c r="J226" t="s">
        <v>165</v>
      </c>
      <c r="K226" t="s">
        <v>139</v>
      </c>
      <c r="L226" s="17"/>
      <c r="M226" s="17"/>
      <c r="N226" s="17" t="s">
        <v>306</v>
      </c>
      <c r="O226" s="36"/>
      <c r="P226" s="17"/>
      <c r="Q226" s="17"/>
      <c r="U226" t="s">
        <v>307</v>
      </c>
      <c r="V226" t="s">
        <v>307</v>
      </c>
      <c r="X226" s="31">
        <v>44049</v>
      </c>
      <c r="Y226" s="31">
        <v>44049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52020</v>
      </c>
      <c r="AJ226">
        <v>2195</v>
      </c>
      <c r="AK226">
        <v>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>
      <c r="B227" t="s">
        <v>174</v>
      </c>
      <c r="C227" s="31">
        <v>44043</v>
      </c>
      <c r="D227" s="15">
        <v>619.44000000000005</v>
      </c>
      <c r="E227" s="15">
        <v>0</v>
      </c>
      <c r="F227" s="53" t="s">
        <v>134</v>
      </c>
      <c r="G227" t="s">
        <v>304</v>
      </c>
      <c r="H227" s="41" t="s">
        <v>136</v>
      </c>
      <c r="I227" t="s">
        <v>305</v>
      </c>
      <c r="J227" t="s">
        <v>165</v>
      </c>
      <c r="K227" t="s">
        <v>139</v>
      </c>
      <c r="L227" s="17"/>
      <c r="M227" s="17"/>
      <c r="N227" s="17" t="s">
        <v>306</v>
      </c>
      <c r="O227" s="36"/>
      <c r="P227" s="17"/>
      <c r="Q227" s="17"/>
      <c r="U227" t="s">
        <v>307</v>
      </c>
      <c r="V227" t="s">
        <v>307</v>
      </c>
      <c r="X227" s="31">
        <v>44049</v>
      </c>
      <c r="Y227" s="31">
        <v>44049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52020</v>
      </c>
      <c r="AJ227">
        <v>2195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>
      <c r="B228" t="s">
        <v>308</v>
      </c>
      <c r="C228" s="31">
        <v>44043</v>
      </c>
      <c r="D228" s="15">
        <v>1433.6</v>
      </c>
      <c r="E228" s="15">
        <v>0</v>
      </c>
      <c r="F228" s="53" t="s">
        <v>134</v>
      </c>
      <c r="G228" t="s">
        <v>304</v>
      </c>
      <c r="H228" s="41" t="s">
        <v>136</v>
      </c>
      <c r="I228" t="s">
        <v>305</v>
      </c>
      <c r="J228" t="s">
        <v>165</v>
      </c>
      <c r="K228" t="s">
        <v>139</v>
      </c>
      <c r="L228" s="17"/>
      <c r="M228" s="17"/>
      <c r="N228" s="17" t="s">
        <v>306</v>
      </c>
      <c r="O228" s="36"/>
      <c r="P228" s="17"/>
      <c r="Q228" s="17"/>
      <c r="U228" t="s">
        <v>307</v>
      </c>
      <c r="V228" t="s">
        <v>307</v>
      </c>
      <c r="X228" s="31">
        <v>44049</v>
      </c>
      <c r="Y228" s="31">
        <v>44049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70020</v>
      </c>
      <c r="AJ228">
        <v>2195</v>
      </c>
      <c r="AK228">
        <v>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>
      <c r="B229" t="s">
        <v>142</v>
      </c>
      <c r="C229" s="31">
        <v>44043</v>
      </c>
      <c r="D229" s="15">
        <v>200</v>
      </c>
      <c r="E229" s="15">
        <v>0</v>
      </c>
      <c r="F229" s="53" t="s">
        <v>134</v>
      </c>
      <c r="G229" t="s">
        <v>304</v>
      </c>
      <c r="H229" s="41" t="s">
        <v>136</v>
      </c>
      <c r="I229" t="s">
        <v>305</v>
      </c>
      <c r="J229" t="s">
        <v>165</v>
      </c>
      <c r="K229" t="s">
        <v>139</v>
      </c>
      <c r="L229" s="17"/>
      <c r="M229" s="17"/>
      <c r="N229" s="17" t="s">
        <v>309</v>
      </c>
      <c r="O229" s="36"/>
      <c r="P229" s="17"/>
      <c r="Q229" s="17"/>
      <c r="U229" t="s">
        <v>307</v>
      </c>
      <c r="V229" t="s">
        <v>307</v>
      </c>
      <c r="X229" s="31">
        <v>44049</v>
      </c>
      <c r="Y229" s="31">
        <v>44049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70165</v>
      </c>
      <c r="AJ229">
        <v>2195</v>
      </c>
      <c r="AK229">
        <v>0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>
      <c r="B230" t="s">
        <v>179</v>
      </c>
      <c r="C230" s="31">
        <v>44043</v>
      </c>
      <c r="D230" s="15">
        <v>591.84</v>
      </c>
      <c r="E230" s="15">
        <v>0</v>
      </c>
      <c r="F230" s="53" t="s">
        <v>134</v>
      </c>
      <c r="G230" t="s">
        <v>310</v>
      </c>
      <c r="H230" s="41" t="s">
        <v>136</v>
      </c>
      <c r="I230" t="s">
        <v>311</v>
      </c>
      <c r="J230" t="s">
        <v>165</v>
      </c>
      <c r="K230" t="s">
        <v>139</v>
      </c>
      <c r="L230" s="17"/>
      <c r="M230" s="17"/>
      <c r="N230" s="17" t="s">
        <v>312</v>
      </c>
      <c r="O230" s="36"/>
      <c r="P230" s="17"/>
      <c r="Q230" s="17"/>
      <c r="U230" t="s">
        <v>313</v>
      </c>
      <c r="V230" t="s">
        <v>313</v>
      </c>
      <c r="X230" s="31">
        <v>44049</v>
      </c>
      <c r="Y230" s="31">
        <v>44049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50020</v>
      </c>
      <c r="AJ230">
        <v>2195</v>
      </c>
      <c r="AK230">
        <v>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>
      <c r="B231" t="s">
        <v>179</v>
      </c>
      <c r="C231" s="31">
        <v>44043</v>
      </c>
      <c r="D231" s="15">
        <v>933.2</v>
      </c>
      <c r="E231" s="15">
        <v>0</v>
      </c>
      <c r="F231" s="53" t="s">
        <v>134</v>
      </c>
      <c r="G231" t="s">
        <v>310</v>
      </c>
      <c r="H231" s="41" t="s">
        <v>136</v>
      </c>
      <c r="I231" t="s">
        <v>311</v>
      </c>
      <c r="J231" t="s">
        <v>165</v>
      </c>
      <c r="K231" t="s">
        <v>139</v>
      </c>
      <c r="L231" s="17"/>
      <c r="M231" s="17"/>
      <c r="N231" s="17" t="s">
        <v>312</v>
      </c>
      <c r="O231" s="36"/>
      <c r="P231" s="17"/>
      <c r="Q231" s="17"/>
      <c r="U231" t="s">
        <v>313</v>
      </c>
      <c r="V231" t="s">
        <v>313</v>
      </c>
      <c r="X231" s="31">
        <v>44049</v>
      </c>
      <c r="Y231" s="31">
        <v>44049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50020</v>
      </c>
      <c r="AJ231">
        <v>2195</v>
      </c>
      <c r="AK231">
        <v>0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>
      <c r="B232" t="s">
        <v>142</v>
      </c>
      <c r="C232" s="31">
        <v>44043</v>
      </c>
      <c r="D232" s="15">
        <v>200</v>
      </c>
      <c r="E232" s="15">
        <v>0</v>
      </c>
      <c r="F232" s="53" t="s">
        <v>134</v>
      </c>
      <c r="G232" t="s">
        <v>310</v>
      </c>
      <c r="H232" s="41" t="s">
        <v>136</v>
      </c>
      <c r="I232" t="s">
        <v>311</v>
      </c>
      <c r="J232" t="s">
        <v>165</v>
      </c>
      <c r="K232" t="s">
        <v>139</v>
      </c>
      <c r="L232" s="17"/>
      <c r="M232" s="17"/>
      <c r="N232" s="17" t="s">
        <v>314</v>
      </c>
      <c r="O232" s="36"/>
      <c r="P232" s="17"/>
      <c r="Q232" s="17"/>
      <c r="U232" t="s">
        <v>313</v>
      </c>
      <c r="V232" t="s">
        <v>313</v>
      </c>
      <c r="X232" s="31">
        <v>44049</v>
      </c>
      <c r="Y232" s="31">
        <v>44049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70165</v>
      </c>
      <c r="AJ232">
        <v>2195</v>
      </c>
      <c r="AK232">
        <v>0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>
      <c r="B233" t="s">
        <v>189</v>
      </c>
      <c r="C233" s="31">
        <v>44074</v>
      </c>
      <c r="D233" s="15">
        <v>262.05</v>
      </c>
      <c r="E233" s="15">
        <v>0</v>
      </c>
      <c r="F233" s="53" t="s">
        <v>134</v>
      </c>
      <c r="G233" t="s">
        <v>315</v>
      </c>
      <c r="H233" s="41" t="s">
        <v>136</v>
      </c>
      <c r="I233" t="s">
        <v>316</v>
      </c>
      <c r="J233" t="s">
        <v>177</v>
      </c>
      <c r="K233" t="s">
        <v>139</v>
      </c>
      <c r="L233" s="17"/>
      <c r="M233" s="17"/>
      <c r="N233" s="17" t="s">
        <v>317</v>
      </c>
      <c r="O233" s="36"/>
      <c r="P233" s="17"/>
      <c r="Q233" s="17"/>
      <c r="U233" t="s">
        <v>318</v>
      </c>
      <c r="V233" t="s">
        <v>318</v>
      </c>
      <c r="X233" s="31">
        <v>44076</v>
      </c>
      <c r="Y233" s="31">
        <v>44076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50086</v>
      </c>
      <c r="AJ233">
        <v>2195</v>
      </c>
      <c r="AK233">
        <v>0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>
      <c r="B234" t="s">
        <v>179</v>
      </c>
      <c r="C234" s="31">
        <v>44074</v>
      </c>
      <c r="D234" s="15">
        <v>746.56</v>
      </c>
      <c r="E234" s="15">
        <v>0</v>
      </c>
      <c r="F234" s="53" t="s">
        <v>134</v>
      </c>
      <c r="G234" t="s">
        <v>319</v>
      </c>
      <c r="H234" s="41" t="s">
        <v>136</v>
      </c>
      <c r="I234" t="s">
        <v>320</v>
      </c>
      <c r="J234" t="s">
        <v>138</v>
      </c>
      <c r="K234" t="s">
        <v>139</v>
      </c>
      <c r="L234" s="17"/>
      <c r="M234" s="17"/>
      <c r="N234" s="17" t="s">
        <v>321</v>
      </c>
      <c r="O234" s="36"/>
      <c r="P234" s="17"/>
      <c r="Q234" s="17"/>
      <c r="U234" t="s">
        <v>322</v>
      </c>
      <c r="V234" t="s">
        <v>322</v>
      </c>
      <c r="X234" s="31">
        <v>44077</v>
      </c>
      <c r="Y234" s="31">
        <v>44077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50020</v>
      </c>
      <c r="AJ234">
        <v>2195</v>
      </c>
      <c r="AK234">
        <v>0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>
      <c r="B235" t="s">
        <v>142</v>
      </c>
      <c r="C235" s="31">
        <v>44074</v>
      </c>
      <c r="D235" s="15">
        <v>200</v>
      </c>
      <c r="E235" s="15">
        <v>0</v>
      </c>
      <c r="F235" s="53" t="s">
        <v>134</v>
      </c>
      <c r="G235" t="s">
        <v>319</v>
      </c>
      <c r="H235" s="41" t="s">
        <v>136</v>
      </c>
      <c r="I235" t="s">
        <v>320</v>
      </c>
      <c r="J235" t="s">
        <v>138</v>
      </c>
      <c r="K235" t="s">
        <v>139</v>
      </c>
      <c r="L235" s="17"/>
      <c r="M235" s="17"/>
      <c r="N235" s="17" t="s">
        <v>323</v>
      </c>
      <c r="O235" s="36"/>
      <c r="P235" s="17"/>
      <c r="Q235" s="17"/>
      <c r="U235" t="s">
        <v>322</v>
      </c>
      <c r="V235" t="s">
        <v>322</v>
      </c>
      <c r="X235" s="31">
        <v>44077</v>
      </c>
      <c r="Y235" s="31">
        <v>44077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70165</v>
      </c>
      <c r="AJ235">
        <v>2195</v>
      </c>
      <c r="AK235">
        <v>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>
      <c r="B236" t="s">
        <v>179</v>
      </c>
      <c r="C236" s="31">
        <v>44074</v>
      </c>
      <c r="D236" s="15">
        <v>1425.12</v>
      </c>
      <c r="E236" s="15">
        <v>0</v>
      </c>
      <c r="F236" s="53" t="s">
        <v>134</v>
      </c>
      <c r="G236" t="s">
        <v>324</v>
      </c>
      <c r="H236" s="41" t="s">
        <v>136</v>
      </c>
      <c r="I236" t="s">
        <v>325</v>
      </c>
      <c r="J236" t="s">
        <v>138</v>
      </c>
      <c r="K236" t="s">
        <v>139</v>
      </c>
      <c r="L236" s="17"/>
      <c r="M236" s="17"/>
      <c r="N236" s="17" t="s">
        <v>326</v>
      </c>
      <c r="O236" s="36"/>
      <c r="P236" s="17"/>
      <c r="Q236" s="17"/>
      <c r="U236" t="s">
        <v>327</v>
      </c>
      <c r="V236" t="s">
        <v>327</v>
      </c>
      <c r="X236" s="31">
        <v>44077</v>
      </c>
      <c r="Y236" s="31">
        <v>44077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50020</v>
      </c>
      <c r="AJ236">
        <v>2195</v>
      </c>
      <c r="AK236">
        <v>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>
      <c r="B237" t="s">
        <v>142</v>
      </c>
      <c r="C237" s="31">
        <v>44074</v>
      </c>
      <c r="D237" s="15">
        <v>200</v>
      </c>
      <c r="E237" s="15">
        <v>0</v>
      </c>
      <c r="F237" s="53" t="s">
        <v>134</v>
      </c>
      <c r="G237" t="s">
        <v>324</v>
      </c>
      <c r="H237" s="41" t="s">
        <v>136</v>
      </c>
      <c r="I237" t="s">
        <v>325</v>
      </c>
      <c r="J237" t="s">
        <v>138</v>
      </c>
      <c r="K237" t="s">
        <v>139</v>
      </c>
      <c r="L237" s="17"/>
      <c r="M237" s="17"/>
      <c r="N237" s="17" t="s">
        <v>328</v>
      </c>
      <c r="O237" s="36"/>
      <c r="P237" s="17"/>
      <c r="Q237" s="17"/>
      <c r="U237" t="s">
        <v>327</v>
      </c>
      <c r="V237" t="s">
        <v>327</v>
      </c>
      <c r="X237" s="31">
        <v>44077</v>
      </c>
      <c r="Y237" s="31">
        <v>44077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70165</v>
      </c>
      <c r="AJ237">
        <v>2195</v>
      </c>
      <c r="AK237">
        <v>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>
      <c r="B238" t="s">
        <v>179</v>
      </c>
      <c r="C238" s="31">
        <v>44074</v>
      </c>
      <c r="D238" s="15">
        <v>559.91999999999996</v>
      </c>
      <c r="E238" s="15">
        <v>0</v>
      </c>
      <c r="F238" s="53" t="s">
        <v>134</v>
      </c>
      <c r="G238" t="s">
        <v>329</v>
      </c>
      <c r="H238" s="41" t="s">
        <v>136</v>
      </c>
      <c r="I238" t="s">
        <v>330</v>
      </c>
      <c r="J238" t="s">
        <v>331</v>
      </c>
      <c r="K238" t="s">
        <v>139</v>
      </c>
      <c r="L238" s="17"/>
      <c r="M238" s="17"/>
      <c r="N238" s="17" t="s">
        <v>332</v>
      </c>
      <c r="O238" s="36"/>
      <c r="P238" s="17"/>
      <c r="Q238" s="17"/>
      <c r="U238" t="s">
        <v>333</v>
      </c>
      <c r="V238" t="s">
        <v>333</v>
      </c>
      <c r="X238" s="31">
        <v>44077</v>
      </c>
      <c r="Y238" s="31">
        <v>44077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50020</v>
      </c>
      <c r="AJ238">
        <v>2195</v>
      </c>
      <c r="AK238">
        <v>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>
      <c r="B239" t="s">
        <v>179</v>
      </c>
      <c r="C239" s="31">
        <v>44104</v>
      </c>
      <c r="D239" s="15">
        <v>-559.91999999999996</v>
      </c>
      <c r="E239" s="15">
        <v>0</v>
      </c>
      <c r="F239" s="53" t="s">
        <v>134</v>
      </c>
      <c r="G239" t="s">
        <v>334</v>
      </c>
      <c r="H239" s="41" t="s">
        <v>136</v>
      </c>
      <c r="I239" t="s">
        <v>330</v>
      </c>
      <c r="J239" t="s">
        <v>331</v>
      </c>
      <c r="K239" t="s">
        <v>139</v>
      </c>
      <c r="L239" s="17"/>
      <c r="M239" s="17"/>
      <c r="N239" s="17" t="s">
        <v>332</v>
      </c>
      <c r="O239" s="36"/>
      <c r="P239" s="17"/>
      <c r="Q239" s="17"/>
      <c r="U239" t="s">
        <v>333</v>
      </c>
      <c r="V239" t="s">
        <v>335</v>
      </c>
      <c r="X239" s="31">
        <v>44077</v>
      </c>
      <c r="Y239" s="31">
        <v>44078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5</v>
      </c>
      <c r="AH239">
        <v>1</v>
      </c>
      <c r="AI239">
        <v>50020</v>
      </c>
      <c r="AJ239">
        <v>2195</v>
      </c>
      <c r="AK239">
        <v>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>
      <c r="B240" t="s">
        <v>179</v>
      </c>
      <c r="C240" s="31">
        <v>44104</v>
      </c>
      <c r="D240" s="15">
        <v>746.56</v>
      </c>
      <c r="E240" s="15">
        <v>0</v>
      </c>
      <c r="F240" s="53" t="s">
        <v>134</v>
      </c>
      <c r="G240" t="s">
        <v>336</v>
      </c>
      <c r="H240" s="41" t="s">
        <v>136</v>
      </c>
      <c r="I240" t="s">
        <v>337</v>
      </c>
      <c r="J240" t="s">
        <v>138</v>
      </c>
      <c r="K240" t="s">
        <v>139</v>
      </c>
      <c r="L240" s="17"/>
      <c r="M240" s="17"/>
      <c r="N240" s="17" t="s">
        <v>332</v>
      </c>
      <c r="O240" s="36"/>
      <c r="P240" s="17"/>
      <c r="Q240" s="17"/>
      <c r="U240" t="s">
        <v>338</v>
      </c>
      <c r="V240" t="s">
        <v>338</v>
      </c>
      <c r="X240" s="31">
        <v>44109</v>
      </c>
      <c r="Y240" s="31">
        <v>44109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50020</v>
      </c>
      <c r="AJ240">
        <v>2195</v>
      </c>
      <c r="AK240">
        <v>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>
      <c r="B241" t="s">
        <v>339</v>
      </c>
      <c r="C241" s="31">
        <v>44104</v>
      </c>
      <c r="D241" s="15">
        <v>200</v>
      </c>
      <c r="E241" s="15">
        <v>0</v>
      </c>
      <c r="F241" s="53" t="s">
        <v>134</v>
      </c>
      <c r="G241" t="s">
        <v>336</v>
      </c>
      <c r="H241" s="41" t="s">
        <v>136</v>
      </c>
      <c r="I241" t="s">
        <v>337</v>
      </c>
      <c r="J241" t="s">
        <v>138</v>
      </c>
      <c r="K241" t="s">
        <v>139</v>
      </c>
      <c r="L241" s="17"/>
      <c r="M241" s="17"/>
      <c r="N241" s="17" t="s">
        <v>340</v>
      </c>
      <c r="O241" s="36"/>
      <c r="P241" s="17"/>
      <c r="Q241" s="17"/>
      <c r="U241" t="s">
        <v>338</v>
      </c>
      <c r="V241" t="s">
        <v>338</v>
      </c>
      <c r="X241" s="31">
        <v>44109</v>
      </c>
      <c r="Y241" s="31">
        <v>44109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70105</v>
      </c>
      <c r="AJ241">
        <v>2195</v>
      </c>
      <c r="AK241">
        <v>0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>
      <c r="B242" t="s">
        <v>179</v>
      </c>
      <c r="C242" s="31">
        <v>44104</v>
      </c>
      <c r="D242" s="15">
        <v>1380.96</v>
      </c>
      <c r="E242" s="15">
        <v>0</v>
      </c>
      <c r="F242" s="53" t="s">
        <v>134</v>
      </c>
      <c r="G242" t="s">
        <v>341</v>
      </c>
      <c r="H242" s="41" t="s">
        <v>136</v>
      </c>
      <c r="I242" t="s">
        <v>342</v>
      </c>
      <c r="J242" t="s">
        <v>138</v>
      </c>
      <c r="K242" t="s">
        <v>139</v>
      </c>
      <c r="L242" s="17"/>
      <c r="M242" s="17"/>
      <c r="N242" s="17" t="s">
        <v>343</v>
      </c>
      <c r="O242" s="36"/>
      <c r="P242" s="17"/>
      <c r="Q242" s="17"/>
      <c r="U242" t="s">
        <v>344</v>
      </c>
      <c r="V242" t="s">
        <v>344</v>
      </c>
      <c r="X242" s="31">
        <v>44109</v>
      </c>
      <c r="Y242" s="31">
        <v>44109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50020</v>
      </c>
      <c r="AJ242">
        <v>2195</v>
      </c>
      <c r="AK242">
        <v>0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>
      <c r="B243" t="s">
        <v>142</v>
      </c>
      <c r="C243" s="31">
        <v>44104</v>
      </c>
      <c r="D243" s="15">
        <v>200</v>
      </c>
      <c r="E243" s="15">
        <v>0</v>
      </c>
      <c r="F243" s="53" t="s">
        <v>134</v>
      </c>
      <c r="G243" t="s">
        <v>341</v>
      </c>
      <c r="H243" s="41" t="s">
        <v>136</v>
      </c>
      <c r="I243" t="s">
        <v>342</v>
      </c>
      <c r="J243" t="s">
        <v>138</v>
      </c>
      <c r="K243" t="s">
        <v>139</v>
      </c>
      <c r="L243" s="17"/>
      <c r="M243" s="17"/>
      <c r="N243" s="17" t="s">
        <v>345</v>
      </c>
      <c r="O243" s="36"/>
      <c r="P243" s="17"/>
      <c r="Q243" s="17"/>
      <c r="U243" t="s">
        <v>344</v>
      </c>
      <c r="V243" t="s">
        <v>344</v>
      </c>
      <c r="X243" s="31">
        <v>44109</v>
      </c>
      <c r="Y243" s="31">
        <v>44109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70165</v>
      </c>
      <c r="AJ243">
        <v>2195</v>
      </c>
      <c r="AK243">
        <v>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>
      <c r="B244" t="s">
        <v>179</v>
      </c>
      <c r="C244" s="31">
        <v>44104</v>
      </c>
      <c r="D244" s="15">
        <v>819.42</v>
      </c>
      <c r="E244" s="15">
        <v>0</v>
      </c>
      <c r="F244" s="53" t="s">
        <v>134</v>
      </c>
      <c r="G244" t="s">
        <v>346</v>
      </c>
      <c r="H244" s="41" t="s">
        <v>136</v>
      </c>
      <c r="I244" t="s">
        <v>347</v>
      </c>
      <c r="J244" t="s">
        <v>165</v>
      </c>
      <c r="K244" t="s">
        <v>139</v>
      </c>
      <c r="L244" s="17"/>
      <c r="M244" s="17"/>
      <c r="N244" s="17" t="s">
        <v>348</v>
      </c>
      <c r="O244" s="36"/>
      <c r="P244" s="17"/>
      <c r="Q244" s="17"/>
      <c r="U244" t="s">
        <v>349</v>
      </c>
      <c r="V244" t="s">
        <v>349</v>
      </c>
      <c r="X244" s="31">
        <v>44109</v>
      </c>
      <c r="Y244" s="31">
        <v>44109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50020</v>
      </c>
      <c r="AJ244">
        <v>2195</v>
      </c>
      <c r="AK244">
        <v>0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>
      <c r="B245" t="s">
        <v>179</v>
      </c>
      <c r="C245" s="31">
        <v>44135</v>
      </c>
      <c r="D245" s="15">
        <v>-819.42</v>
      </c>
      <c r="E245" s="15">
        <v>0</v>
      </c>
      <c r="F245" s="53" t="s">
        <v>134</v>
      </c>
      <c r="G245" t="s">
        <v>350</v>
      </c>
      <c r="H245" s="41" t="s">
        <v>136</v>
      </c>
      <c r="I245" t="s">
        <v>347</v>
      </c>
      <c r="J245" t="s">
        <v>351</v>
      </c>
      <c r="K245" t="s">
        <v>139</v>
      </c>
      <c r="L245" s="17"/>
      <c r="M245" s="17"/>
      <c r="N245" s="17" t="s">
        <v>348</v>
      </c>
      <c r="O245" s="36"/>
      <c r="P245" s="17"/>
      <c r="Q245" s="17"/>
      <c r="U245" t="s">
        <v>349</v>
      </c>
      <c r="V245" t="s">
        <v>352</v>
      </c>
      <c r="X245" s="31">
        <v>44109</v>
      </c>
      <c r="Y245" s="31">
        <v>44109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5</v>
      </c>
      <c r="AH245">
        <v>1</v>
      </c>
      <c r="AI245">
        <v>50020</v>
      </c>
      <c r="AJ245">
        <v>2195</v>
      </c>
      <c r="AK245">
        <v>0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>
      <c r="B246" t="s">
        <v>339</v>
      </c>
      <c r="C246" s="31">
        <v>44135</v>
      </c>
      <c r="D246" s="15">
        <v>-200</v>
      </c>
      <c r="E246" s="15">
        <v>0</v>
      </c>
      <c r="F246" s="53" t="s">
        <v>134</v>
      </c>
      <c r="G246" t="s">
        <v>353</v>
      </c>
      <c r="H246" s="41" t="s">
        <v>136</v>
      </c>
      <c r="I246" t="s">
        <v>354</v>
      </c>
      <c r="J246" t="s">
        <v>177</v>
      </c>
      <c r="K246" t="s">
        <v>139</v>
      </c>
      <c r="L246" s="17"/>
      <c r="M246" s="17"/>
      <c r="N246" s="17" t="s">
        <v>355</v>
      </c>
      <c r="O246" s="36"/>
      <c r="P246" s="17"/>
      <c r="Q246" s="17"/>
      <c r="U246" t="s">
        <v>356</v>
      </c>
      <c r="V246" t="s">
        <v>356</v>
      </c>
      <c r="X246" s="31">
        <v>44137</v>
      </c>
      <c r="Y246" s="31">
        <v>44137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70105</v>
      </c>
      <c r="AJ246">
        <v>2195</v>
      </c>
      <c r="AK246">
        <v>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>
      <c r="B247" t="s">
        <v>142</v>
      </c>
      <c r="C247" s="31">
        <v>44135</v>
      </c>
      <c r="D247" s="15">
        <v>200</v>
      </c>
      <c r="E247" s="15">
        <v>0</v>
      </c>
      <c r="F247" s="53" t="s">
        <v>134</v>
      </c>
      <c r="G247" t="s">
        <v>353</v>
      </c>
      <c r="H247" s="41" t="s">
        <v>136</v>
      </c>
      <c r="I247" t="s">
        <v>354</v>
      </c>
      <c r="J247" t="s">
        <v>177</v>
      </c>
      <c r="K247" t="s">
        <v>139</v>
      </c>
      <c r="L247" s="17"/>
      <c r="M247" s="17"/>
      <c r="N247" s="17" t="s">
        <v>355</v>
      </c>
      <c r="O247" s="36"/>
      <c r="P247" s="17"/>
      <c r="Q247" s="17"/>
      <c r="U247" t="s">
        <v>356</v>
      </c>
      <c r="V247" t="s">
        <v>356</v>
      </c>
      <c r="X247" s="31">
        <v>44137</v>
      </c>
      <c r="Y247" s="31">
        <v>44137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70165</v>
      </c>
      <c r="AJ247">
        <v>2195</v>
      </c>
      <c r="AK247">
        <v>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>
      <c r="B248" t="s">
        <v>179</v>
      </c>
      <c r="C248" s="31">
        <v>44135</v>
      </c>
      <c r="D248" s="15">
        <v>819.42</v>
      </c>
      <c r="E248" s="15">
        <v>0</v>
      </c>
      <c r="F248" s="53" t="s">
        <v>134</v>
      </c>
      <c r="G248" t="s">
        <v>357</v>
      </c>
      <c r="H248" s="41" t="s">
        <v>136</v>
      </c>
      <c r="I248" t="s">
        <v>358</v>
      </c>
      <c r="J248" t="s">
        <v>165</v>
      </c>
      <c r="K248" t="s">
        <v>139</v>
      </c>
      <c r="L248" s="17"/>
      <c r="M248" s="17"/>
      <c r="N248" s="17" t="s">
        <v>348</v>
      </c>
      <c r="O248" s="36"/>
      <c r="P248" s="17"/>
      <c r="Q248" s="17"/>
      <c r="U248" t="s">
        <v>359</v>
      </c>
      <c r="V248" t="s">
        <v>359</v>
      </c>
      <c r="X248" s="31">
        <v>44139</v>
      </c>
      <c r="Y248" s="31">
        <v>44139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50020</v>
      </c>
      <c r="AJ248">
        <v>2195</v>
      </c>
      <c r="AK248">
        <v>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>
      <c r="B249" t="s">
        <v>360</v>
      </c>
      <c r="C249" s="31">
        <v>44135</v>
      </c>
      <c r="D249" s="15">
        <v>1148.8</v>
      </c>
      <c r="E249" s="15">
        <v>0</v>
      </c>
      <c r="F249" s="53" t="s">
        <v>134</v>
      </c>
      <c r="G249" t="s">
        <v>357</v>
      </c>
      <c r="H249" s="41" t="s">
        <v>136</v>
      </c>
      <c r="I249" t="s">
        <v>358</v>
      </c>
      <c r="J249" t="s">
        <v>165</v>
      </c>
      <c r="K249" t="s">
        <v>139</v>
      </c>
      <c r="L249" s="17"/>
      <c r="M249" s="17"/>
      <c r="N249" s="17" t="s">
        <v>348</v>
      </c>
      <c r="O249" s="36"/>
      <c r="P249" s="17"/>
      <c r="Q249" s="17"/>
      <c r="U249" t="s">
        <v>359</v>
      </c>
      <c r="V249" t="s">
        <v>359</v>
      </c>
      <c r="X249" s="31">
        <v>44139</v>
      </c>
      <c r="Y249" s="31">
        <v>44139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55020</v>
      </c>
      <c r="AJ249">
        <v>2195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>
      <c r="B250" t="s">
        <v>142</v>
      </c>
      <c r="C250" s="31">
        <v>44135</v>
      </c>
      <c r="D250" s="15">
        <v>150</v>
      </c>
      <c r="E250" s="15">
        <v>0</v>
      </c>
      <c r="F250" s="53" t="s">
        <v>134</v>
      </c>
      <c r="G250" t="s">
        <v>357</v>
      </c>
      <c r="H250" s="41" t="s">
        <v>136</v>
      </c>
      <c r="I250" t="s">
        <v>358</v>
      </c>
      <c r="J250" t="s">
        <v>165</v>
      </c>
      <c r="K250" t="s">
        <v>139</v>
      </c>
      <c r="L250" s="17"/>
      <c r="M250" s="17"/>
      <c r="N250" s="17" t="s">
        <v>361</v>
      </c>
      <c r="O250" s="36"/>
      <c r="P250" s="17"/>
      <c r="Q250" s="17"/>
      <c r="U250" t="s">
        <v>359</v>
      </c>
      <c r="V250" t="s">
        <v>359</v>
      </c>
      <c r="X250" s="31">
        <v>44139</v>
      </c>
      <c r="Y250" s="31">
        <v>44139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70165</v>
      </c>
      <c r="AJ250">
        <v>2195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>
      <c r="B251" t="s">
        <v>142</v>
      </c>
      <c r="C251" s="31">
        <v>44135</v>
      </c>
      <c r="D251" s="15">
        <v>150</v>
      </c>
      <c r="E251" s="15">
        <v>0</v>
      </c>
      <c r="F251" s="53" t="s">
        <v>134</v>
      </c>
      <c r="G251" t="s">
        <v>362</v>
      </c>
      <c r="H251" s="41" t="s">
        <v>136</v>
      </c>
      <c r="I251" t="s">
        <v>363</v>
      </c>
      <c r="J251" t="s">
        <v>165</v>
      </c>
      <c r="K251" t="s">
        <v>139</v>
      </c>
      <c r="L251" s="17"/>
      <c r="M251" s="17"/>
      <c r="N251" s="17" t="s">
        <v>364</v>
      </c>
      <c r="O251" s="36"/>
      <c r="P251" s="17"/>
      <c r="Q251" s="17"/>
      <c r="U251" t="s">
        <v>365</v>
      </c>
      <c r="V251" t="s">
        <v>365</v>
      </c>
      <c r="X251" s="31">
        <v>44139</v>
      </c>
      <c r="Y251" s="31">
        <v>44140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70165</v>
      </c>
      <c r="AJ251">
        <v>2195</v>
      </c>
      <c r="AK251">
        <v>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>
      <c r="B252" t="s">
        <v>142</v>
      </c>
      <c r="C252" s="31">
        <v>44135</v>
      </c>
      <c r="D252" s="15">
        <v>150</v>
      </c>
      <c r="E252" s="15">
        <v>0</v>
      </c>
      <c r="F252" s="53" t="s">
        <v>134</v>
      </c>
      <c r="G252" t="s">
        <v>366</v>
      </c>
      <c r="H252" s="41" t="s">
        <v>136</v>
      </c>
      <c r="I252" t="s">
        <v>367</v>
      </c>
      <c r="J252" t="s">
        <v>165</v>
      </c>
      <c r="K252" t="s">
        <v>139</v>
      </c>
      <c r="L252" s="17"/>
      <c r="M252" s="17"/>
      <c r="N252" s="17" t="s">
        <v>368</v>
      </c>
      <c r="O252" s="36"/>
      <c r="P252" s="17"/>
      <c r="Q252" s="17"/>
      <c r="U252" t="s">
        <v>369</v>
      </c>
      <c r="V252" t="s">
        <v>369</v>
      </c>
      <c r="X252" s="31">
        <v>44139</v>
      </c>
      <c r="Y252" s="31">
        <v>44140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70165</v>
      </c>
      <c r="AJ252">
        <v>2195</v>
      </c>
      <c r="AK252">
        <v>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>
      <c r="B253" t="s">
        <v>142</v>
      </c>
      <c r="C253" s="31">
        <v>44165</v>
      </c>
      <c r="D253" s="15">
        <v>150</v>
      </c>
      <c r="E253" s="15">
        <v>0</v>
      </c>
      <c r="F253" s="53" t="s">
        <v>134</v>
      </c>
      <c r="G253" t="s">
        <v>370</v>
      </c>
      <c r="H253" s="41" t="s">
        <v>136</v>
      </c>
      <c r="I253" t="s">
        <v>371</v>
      </c>
      <c r="J253" t="s">
        <v>165</v>
      </c>
      <c r="K253" t="s">
        <v>139</v>
      </c>
      <c r="L253" s="17"/>
      <c r="M253" s="17"/>
      <c r="N253" s="17" t="s">
        <v>372</v>
      </c>
      <c r="O253" s="36"/>
      <c r="P253" s="17"/>
      <c r="Q253" s="17"/>
      <c r="U253" t="s">
        <v>373</v>
      </c>
      <c r="V253" t="s">
        <v>373</v>
      </c>
      <c r="X253" s="31">
        <v>44169</v>
      </c>
      <c r="Y253" s="31">
        <v>44169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70165</v>
      </c>
      <c r="AJ253">
        <v>2195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>
      <c r="B254" t="s">
        <v>179</v>
      </c>
      <c r="C254" s="31">
        <v>44165</v>
      </c>
      <c r="D254" s="15">
        <v>1342.72</v>
      </c>
      <c r="E254" s="15">
        <v>0</v>
      </c>
      <c r="F254" s="53" t="s">
        <v>134</v>
      </c>
      <c r="G254" t="s">
        <v>374</v>
      </c>
      <c r="H254" s="41" t="s">
        <v>136</v>
      </c>
      <c r="I254" t="s">
        <v>375</v>
      </c>
      <c r="J254" t="s">
        <v>165</v>
      </c>
      <c r="K254" t="s">
        <v>139</v>
      </c>
      <c r="L254" s="17"/>
      <c r="M254" s="17"/>
      <c r="N254" s="17" t="s">
        <v>376</v>
      </c>
      <c r="O254" s="36"/>
      <c r="P254" s="17"/>
      <c r="Q254" s="17"/>
      <c r="U254" t="s">
        <v>377</v>
      </c>
      <c r="V254" t="s">
        <v>377</v>
      </c>
      <c r="X254" s="31">
        <v>44169</v>
      </c>
      <c r="Y254" s="31">
        <v>44171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50020</v>
      </c>
      <c r="AJ254">
        <v>2195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>
      <c r="B255" t="s">
        <v>179</v>
      </c>
      <c r="C255" s="31">
        <v>44165</v>
      </c>
      <c r="D255" s="15">
        <v>1510.56</v>
      </c>
      <c r="E255" s="15">
        <v>0</v>
      </c>
      <c r="F255" s="53" t="s">
        <v>134</v>
      </c>
      <c r="G255" t="s">
        <v>374</v>
      </c>
      <c r="H255" s="41" t="s">
        <v>136</v>
      </c>
      <c r="I255" t="s">
        <v>375</v>
      </c>
      <c r="J255" t="s">
        <v>165</v>
      </c>
      <c r="K255" t="s">
        <v>139</v>
      </c>
      <c r="L255" s="17"/>
      <c r="M255" s="17"/>
      <c r="N255" s="17" t="s">
        <v>376</v>
      </c>
      <c r="O255" s="36"/>
      <c r="P255" s="17"/>
      <c r="Q255" s="17"/>
      <c r="U255" t="s">
        <v>377</v>
      </c>
      <c r="V255" t="s">
        <v>377</v>
      </c>
      <c r="X255" s="31">
        <v>44169</v>
      </c>
      <c r="Y255" s="31">
        <v>44171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50020</v>
      </c>
      <c r="AJ255">
        <v>2195</v>
      </c>
      <c r="AK255">
        <v>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>
      <c r="B256" t="s">
        <v>142</v>
      </c>
      <c r="C256" s="31">
        <v>44165</v>
      </c>
      <c r="D256" s="15">
        <v>175</v>
      </c>
      <c r="E256" s="15">
        <v>0</v>
      </c>
      <c r="F256" s="53" t="s">
        <v>134</v>
      </c>
      <c r="G256" t="s">
        <v>374</v>
      </c>
      <c r="H256" s="41" t="s">
        <v>136</v>
      </c>
      <c r="I256" t="s">
        <v>375</v>
      </c>
      <c r="J256" t="s">
        <v>165</v>
      </c>
      <c r="K256" t="s">
        <v>139</v>
      </c>
      <c r="L256" s="17"/>
      <c r="M256" s="17"/>
      <c r="N256" s="17" t="s">
        <v>378</v>
      </c>
      <c r="O256" s="36"/>
      <c r="P256" s="17"/>
      <c r="Q256" s="17"/>
      <c r="U256" t="s">
        <v>377</v>
      </c>
      <c r="V256" t="s">
        <v>377</v>
      </c>
      <c r="X256" s="31">
        <v>44169</v>
      </c>
      <c r="Y256" s="31">
        <v>44171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70165</v>
      </c>
      <c r="AJ256">
        <v>2195</v>
      </c>
      <c r="AK256">
        <v>0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>
      <c r="B257" t="s">
        <v>379</v>
      </c>
      <c r="C257" s="31">
        <v>44165</v>
      </c>
      <c r="D257" s="15">
        <v>496</v>
      </c>
      <c r="E257" s="15">
        <v>0</v>
      </c>
      <c r="F257" s="53" t="s">
        <v>134</v>
      </c>
      <c r="G257" t="s">
        <v>380</v>
      </c>
      <c r="H257" s="41" t="s">
        <v>136</v>
      </c>
      <c r="I257" t="s">
        <v>381</v>
      </c>
      <c r="J257" t="s">
        <v>165</v>
      </c>
      <c r="K257" t="s">
        <v>139</v>
      </c>
      <c r="L257" s="17"/>
      <c r="M257" s="17"/>
      <c r="N257" s="17" t="s">
        <v>382</v>
      </c>
      <c r="O257" s="36"/>
      <c r="P257" s="17"/>
      <c r="Q257" s="17"/>
      <c r="U257" t="s">
        <v>383</v>
      </c>
      <c r="V257" t="s">
        <v>383</v>
      </c>
      <c r="X257" s="31">
        <v>44169</v>
      </c>
      <c r="Y257" s="31">
        <v>44171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50050</v>
      </c>
      <c r="AJ257">
        <v>2195</v>
      </c>
      <c r="AK257">
        <v>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>
      <c r="B258" t="s">
        <v>379</v>
      </c>
      <c r="C258" s="31">
        <v>44165</v>
      </c>
      <c r="D258" s="15">
        <v>1760.8</v>
      </c>
      <c r="E258" s="15">
        <v>0</v>
      </c>
      <c r="F258" s="53" t="s">
        <v>134</v>
      </c>
      <c r="G258" t="s">
        <v>380</v>
      </c>
      <c r="H258" s="41" t="s">
        <v>136</v>
      </c>
      <c r="I258" t="s">
        <v>381</v>
      </c>
      <c r="J258" t="s">
        <v>165</v>
      </c>
      <c r="K258" t="s">
        <v>139</v>
      </c>
      <c r="L258" s="17"/>
      <c r="M258" s="17"/>
      <c r="N258" s="17" t="s">
        <v>382</v>
      </c>
      <c r="O258" s="36"/>
      <c r="P258" s="17"/>
      <c r="Q258" s="17"/>
      <c r="U258" t="s">
        <v>383</v>
      </c>
      <c r="V258" t="s">
        <v>383</v>
      </c>
      <c r="X258" s="31">
        <v>44169</v>
      </c>
      <c r="Y258" s="31">
        <v>44171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50050</v>
      </c>
      <c r="AJ258">
        <v>2195</v>
      </c>
      <c r="AK258">
        <v>0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>
      <c r="B259" t="s">
        <v>379</v>
      </c>
      <c r="C259" s="31">
        <v>44165</v>
      </c>
      <c r="D259" s="15">
        <v>99.2</v>
      </c>
      <c r="E259" s="15">
        <v>0</v>
      </c>
      <c r="F259" s="53" t="s">
        <v>134</v>
      </c>
      <c r="G259" t="s">
        <v>380</v>
      </c>
      <c r="H259" s="41" t="s">
        <v>136</v>
      </c>
      <c r="I259" t="s">
        <v>381</v>
      </c>
      <c r="J259" t="s">
        <v>165</v>
      </c>
      <c r="K259" t="s">
        <v>139</v>
      </c>
      <c r="L259" s="17"/>
      <c r="M259" s="17"/>
      <c r="N259" s="17" t="s">
        <v>382</v>
      </c>
      <c r="O259" s="36"/>
      <c r="P259" s="17"/>
      <c r="Q259" s="17"/>
      <c r="U259" t="s">
        <v>383</v>
      </c>
      <c r="V259" t="s">
        <v>383</v>
      </c>
      <c r="X259" s="31">
        <v>44169</v>
      </c>
      <c r="Y259" s="31">
        <v>44171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50050</v>
      </c>
      <c r="AJ259">
        <v>2195</v>
      </c>
      <c r="AK259">
        <v>0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>
      <c r="B260" t="s">
        <v>379</v>
      </c>
      <c r="C260" s="31">
        <v>44165</v>
      </c>
      <c r="D260" s="15">
        <v>49.6</v>
      </c>
      <c r="E260" s="15">
        <v>0</v>
      </c>
      <c r="F260" s="53" t="s">
        <v>134</v>
      </c>
      <c r="G260" t="s">
        <v>380</v>
      </c>
      <c r="H260" s="41" t="s">
        <v>136</v>
      </c>
      <c r="I260" t="s">
        <v>381</v>
      </c>
      <c r="J260" t="s">
        <v>165</v>
      </c>
      <c r="K260" t="s">
        <v>139</v>
      </c>
      <c r="L260" s="17"/>
      <c r="M260" s="17"/>
      <c r="N260" s="17" t="s">
        <v>382</v>
      </c>
      <c r="O260" s="36"/>
      <c r="P260" s="17"/>
      <c r="Q260" s="17"/>
      <c r="U260" t="s">
        <v>383</v>
      </c>
      <c r="V260" t="s">
        <v>383</v>
      </c>
      <c r="X260" s="31">
        <v>44169</v>
      </c>
      <c r="Y260" s="31">
        <v>44171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50050</v>
      </c>
      <c r="AJ260">
        <v>2195</v>
      </c>
      <c r="AK260">
        <v>0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>
      <c r="B261" t="s">
        <v>379</v>
      </c>
      <c r="C261" s="31">
        <v>44165</v>
      </c>
      <c r="D261" s="15">
        <v>116</v>
      </c>
      <c r="E261" s="15">
        <v>0</v>
      </c>
      <c r="F261" s="53" t="s">
        <v>134</v>
      </c>
      <c r="G261" t="s">
        <v>380</v>
      </c>
      <c r="H261" s="41" t="s">
        <v>136</v>
      </c>
      <c r="I261" t="s">
        <v>381</v>
      </c>
      <c r="J261" t="s">
        <v>165</v>
      </c>
      <c r="K261" t="s">
        <v>139</v>
      </c>
      <c r="L261" s="17"/>
      <c r="M261" s="17"/>
      <c r="N261" s="17" t="s">
        <v>384</v>
      </c>
      <c r="O261" s="36"/>
      <c r="P261" s="17"/>
      <c r="Q261" s="17"/>
      <c r="U261" t="s">
        <v>383</v>
      </c>
      <c r="V261" t="s">
        <v>383</v>
      </c>
      <c r="X261" s="31">
        <v>44169</v>
      </c>
      <c r="Y261" s="31">
        <v>44171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50050</v>
      </c>
      <c r="AJ261">
        <v>2195</v>
      </c>
      <c r="AK261">
        <v>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>
      <c r="B262" t="s">
        <v>379</v>
      </c>
      <c r="C262" s="31">
        <v>44165</v>
      </c>
      <c r="D262" s="15">
        <v>411.8</v>
      </c>
      <c r="E262" s="15">
        <v>0</v>
      </c>
      <c r="F262" s="53" t="s">
        <v>134</v>
      </c>
      <c r="G262" t="s">
        <v>380</v>
      </c>
      <c r="H262" s="41" t="s">
        <v>136</v>
      </c>
      <c r="I262" t="s">
        <v>381</v>
      </c>
      <c r="J262" t="s">
        <v>165</v>
      </c>
      <c r="K262" t="s">
        <v>139</v>
      </c>
      <c r="L262" s="17"/>
      <c r="M262" s="17"/>
      <c r="N262" s="17" t="s">
        <v>384</v>
      </c>
      <c r="O262" s="36"/>
      <c r="P262" s="17"/>
      <c r="Q262" s="17"/>
      <c r="U262" t="s">
        <v>383</v>
      </c>
      <c r="V262" t="s">
        <v>383</v>
      </c>
      <c r="X262" s="31">
        <v>44169</v>
      </c>
      <c r="Y262" s="31">
        <v>44171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50050</v>
      </c>
      <c r="AJ262">
        <v>2195</v>
      </c>
      <c r="AK262">
        <v>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>
      <c r="B263" t="s">
        <v>379</v>
      </c>
      <c r="C263" s="31">
        <v>44165</v>
      </c>
      <c r="D263" s="15">
        <v>23.2</v>
      </c>
      <c r="E263" s="15">
        <v>0</v>
      </c>
      <c r="F263" s="53" t="s">
        <v>134</v>
      </c>
      <c r="G263" t="s">
        <v>380</v>
      </c>
      <c r="H263" s="41" t="s">
        <v>136</v>
      </c>
      <c r="I263" t="s">
        <v>381</v>
      </c>
      <c r="J263" t="s">
        <v>165</v>
      </c>
      <c r="K263" t="s">
        <v>139</v>
      </c>
      <c r="L263" s="17"/>
      <c r="M263" s="17"/>
      <c r="N263" s="17" t="s">
        <v>384</v>
      </c>
      <c r="O263" s="36"/>
      <c r="P263" s="17"/>
      <c r="Q263" s="17"/>
      <c r="U263" t="s">
        <v>383</v>
      </c>
      <c r="V263" t="s">
        <v>383</v>
      </c>
      <c r="X263" s="31">
        <v>44169</v>
      </c>
      <c r="Y263" s="31">
        <v>44171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50050</v>
      </c>
      <c r="AJ263">
        <v>2195</v>
      </c>
      <c r="AK263">
        <v>0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>
      <c r="B264" t="s">
        <v>379</v>
      </c>
      <c r="C264" s="31">
        <v>44165</v>
      </c>
      <c r="D264" s="15">
        <v>11.6</v>
      </c>
      <c r="E264" s="15">
        <v>0</v>
      </c>
      <c r="F264" s="53" t="s">
        <v>134</v>
      </c>
      <c r="G264" t="s">
        <v>380</v>
      </c>
      <c r="H264" s="41" t="s">
        <v>136</v>
      </c>
      <c r="I264" t="s">
        <v>381</v>
      </c>
      <c r="J264" t="s">
        <v>165</v>
      </c>
      <c r="K264" t="s">
        <v>139</v>
      </c>
      <c r="L264" s="17"/>
      <c r="M264" s="17"/>
      <c r="N264" s="17" t="s">
        <v>384</v>
      </c>
      <c r="O264" s="36"/>
      <c r="P264" s="17"/>
      <c r="Q264" s="17"/>
      <c r="U264" t="s">
        <v>383</v>
      </c>
      <c r="V264" t="s">
        <v>383</v>
      </c>
      <c r="X264" s="31">
        <v>44169</v>
      </c>
      <c r="Y264" s="31">
        <v>44171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50050</v>
      </c>
      <c r="AJ264">
        <v>2195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>
      <c r="B265" t="s">
        <v>385</v>
      </c>
      <c r="C265" s="31">
        <v>44165</v>
      </c>
      <c r="D265" s="15">
        <v>148.80000000000001</v>
      </c>
      <c r="E265" s="15">
        <v>0</v>
      </c>
      <c r="F265" s="53" t="s">
        <v>134</v>
      </c>
      <c r="G265" t="s">
        <v>380</v>
      </c>
      <c r="H265" s="41" t="s">
        <v>136</v>
      </c>
      <c r="I265" t="s">
        <v>381</v>
      </c>
      <c r="J265" t="s">
        <v>165</v>
      </c>
      <c r="K265" t="s">
        <v>139</v>
      </c>
      <c r="L265" s="17"/>
      <c r="M265" s="17"/>
      <c r="N265" s="17" t="s">
        <v>382</v>
      </c>
      <c r="O265" s="36"/>
      <c r="P265" s="17"/>
      <c r="Q265" s="17"/>
      <c r="U265" t="s">
        <v>383</v>
      </c>
      <c r="V265" t="s">
        <v>383</v>
      </c>
      <c r="X265" s="31">
        <v>44169</v>
      </c>
      <c r="Y265" s="31">
        <v>44171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52050</v>
      </c>
      <c r="AJ265">
        <v>2195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>
      <c r="B266" t="s">
        <v>385</v>
      </c>
      <c r="C266" s="31">
        <v>44165</v>
      </c>
      <c r="D266" s="15">
        <v>297.60000000000002</v>
      </c>
      <c r="E266" s="15">
        <v>0</v>
      </c>
      <c r="F266" s="53" t="s">
        <v>134</v>
      </c>
      <c r="G266" t="s">
        <v>380</v>
      </c>
      <c r="H266" s="41" t="s">
        <v>136</v>
      </c>
      <c r="I266" t="s">
        <v>381</v>
      </c>
      <c r="J266" t="s">
        <v>165</v>
      </c>
      <c r="K266" t="s">
        <v>139</v>
      </c>
      <c r="L266" s="17"/>
      <c r="M266" s="17"/>
      <c r="N266" s="17" t="s">
        <v>382</v>
      </c>
      <c r="O266" s="36"/>
      <c r="P266" s="17"/>
      <c r="Q266" s="17"/>
      <c r="U266" t="s">
        <v>383</v>
      </c>
      <c r="V266" t="s">
        <v>383</v>
      </c>
      <c r="X266" s="31">
        <v>44169</v>
      </c>
      <c r="Y266" s="31">
        <v>44171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52050</v>
      </c>
      <c r="AJ266">
        <v>2195</v>
      </c>
      <c r="AK266">
        <v>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>
      <c r="B267" t="s">
        <v>385</v>
      </c>
      <c r="C267" s="31">
        <v>44165</v>
      </c>
      <c r="D267" s="15">
        <v>34.799999999999997</v>
      </c>
      <c r="E267" s="15">
        <v>0</v>
      </c>
      <c r="F267" s="53" t="s">
        <v>134</v>
      </c>
      <c r="G267" t="s">
        <v>380</v>
      </c>
      <c r="H267" s="41" t="s">
        <v>136</v>
      </c>
      <c r="I267" t="s">
        <v>381</v>
      </c>
      <c r="J267" t="s">
        <v>165</v>
      </c>
      <c r="K267" t="s">
        <v>139</v>
      </c>
      <c r="L267" s="17"/>
      <c r="M267" s="17"/>
      <c r="N267" s="17" t="s">
        <v>384</v>
      </c>
      <c r="O267" s="36"/>
      <c r="P267" s="17"/>
      <c r="Q267" s="17"/>
      <c r="U267" t="s">
        <v>383</v>
      </c>
      <c r="V267" t="s">
        <v>383</v>
      </c>
      <c r="X267" s="31">
        <v>44169</v>
      </c>
      <c r="Y267" s="31">
        <v>44171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52050</v>
      </c>
      <c r="AJ267">
        <v>2195</v>
      </c>
      <c r="AK267">
        <v>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>
      <c r="B268" t="s">
        <v>385</v>
      </c>
      <c r="C268" s="31">
        <v>44165</v>
      </c>
      <c r="D268" s="15">
        <v>69.599999999999994</v>
      </c>
      <c r="E268" s="15">
        <v>0</v>
      </c>
      <c r="F268" s="53" t="s">
        <v>134</v>
      </c>
      <c r="G268" t="s">
        <v>380</v>
      </c>
      <c r="H268" s="41" t="s">
        <v>136</v>
      </c>
      <c r="I268" t="s">
        <v>381</v>
      </c>
      <c r="J268" t="s">
        <v>165</v>
      </c>
      <c r="K268" t="s">
        <v>139</v>
      </c>
      <c r="L268" s="17"/>
      <c r="M268" s="17"/>
      <c r="N268" s="17" t="s">
        <v>384</v>
      </c>
      <c r="O268" s="36"/>
      <c r="P268" s="17"/>
      <c r="Q268" s="17"/>
      <c r="U268" t="s">
        <v>383</v>
      </c>
      <c r="V268" t="s">
        <v>383</v>
      </c>
      <c r="X268" s="31">
        <v>44169</v>
      </c>
      <c r="Y268" s="31">
        <v>44171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52050</v>
      </c>
      <c r="AJ268">
        <v>2195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>
      <c r="B269" t="s">
        <v>386</v>
      </c>
      <c r="C269" s="31">
        <v>44165</v>
      </c>
      <c r="D269" s="15">
        <v>99.2</v>
      </c>
      <c r="E269" s="15">
        <v>0</v>
      </c>
      <c r="F269" s="53" t="s">
        <v>134</v>
      </c>
      <c r="G269" t="s">
        <v>380</v>
      </c>
      <c r="H269" s="41" t="s">
        <v>136</v>
      </c>
      <c r="I269" t="s">
        <v>381</v>
      </c>
      <c r="J269" t="s">
        <v>165</v>
      </c>
      <c r="K269" t="s">
        <v>139</v>
      </c>
      <c r="L269" s="17"/>
      <c r="M269" s="17"/>
      <c r="N269" s="17" t="s">
        <v>382</v>
      </c>
      <c r="O269" s="36"/>
      <c r="P269" s="17"/>
      <c r="Q269" s="17"/>
      <c r="U269" t="s">
        <v>383</v>
      </c>
      <c r="V269" t="s">
        <v>383</v>
      </c>
      <c r="X269" s="31">
        <v>44169</v>
      </c>
      <c r="Y269" s="31">
        <v>44171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55050</v>
      </c>
      <c r="AJ269">
        <v>2195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>
      <c r="B270" t="s">
        <v>386</v>
      </c>
      <c r="C270" s="31">
        <v>44165</v>
      </c>
      <c r="D270" s="15">
        <v>23.2</v>
      </c>
      <c r="E270" s="15">
        <v>0</v>
      </c>
      <c r="F270" s="53" t="s">
        <v>134</v>
      </c>
      <c r="G270" t="s">
        <v>380</v>
      </c>
      <c r="H270" s="41" t="s">
        <v>136</v>
      </c>
      <c r="I270" t="s">
        <v>381</v>
      </c>
      <c r="J270" t="s">
        <v>165</v>
      </c>
      <c r="K270" t="s">
        <v>139</v>
      </c>
      <c r="L270" s="17"/>
      <c r="M270" s="17"/>
      <c r="N270" s="17" t="s">
        <v>384</v>
      </c>
      <c r="O270" s="36"/>
      <c r="P270" s="17"/>
      <c r="Q270" s="17"/>
      <c r="U270" t="s">
        <v>383</v>
      </c>
      <c r="V270" t="s">
        <v>383</v>
      </c>
      <c r="X270" s="31">
        <v>44169</v>
      </c>
      <c r="Y270" s="31">
        <v>44171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55050</v>
      </c>
      <c r="AJ270">
        <v>2195</v>
      </c>
      <c r="AK270">
        <v>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>
      <c r="B271" t="s">
        <v>387</v>
      </c>
      <c r="C271" s="31">
        <v>44165</v>
      </c>
      <c r="D271" s="15">
        <v>372</v>
      </c>
      <c r="E271" s="15">
        <v>0</v>
      </c>
      <c r="F271" s="53" t="s">
        <v>134</v>
      </c>
      <c r="G271" t="s">
        <v>380</v>
      </c>
      <c r="H271" s="41" t="s">
        <v>136</v>
      </c>
      <c r="I271" t="s">
        <v>381</v>
      </c>
      <c r="J271" t="s">
        <v>165</v>
      </c>
      <c r="K271" t="s">
        <v>139</v>
      </c>
      <c r="L271" s="17"/>
      <c r="M271" s="17"/>
      <c r="N271" s="17" t="s">
        <v>382</v>
      </c>
      <c r="O271" s="36"/>
      <c r="P271" s="17"/>
      <c r="Q271" s="17"/>
      <c r="U271" t="s">
        <v>383</v>
      </c>
      <c r="V271" t="s">
        <v>383</v>
      </c>
      <c r="X271" s="31">
        <v>44169</v>
      </c>
      <c r="Y271" s="31">
        <v>44171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70050</v>
      </c>
      <c r="AJ271">
        <v>2195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>
      <c r="B272" t="s">
        <v>387</v>
      </c>
      <c r="C272" s="31">
        <v>44165</v>
      </c>
      <c r="D272" s="15">
        <v>87</v>
      </c>
      <c r="E272" s="15">
        <v>0</v>
      </c>
      <c r="F272" s="53" t="s">
        <v>134</v>
      </c>
      <c r="G272" t="s">
        <v>380</v>
      </c>
      <c r="H272" s="41" t="s">
        <v>136</v>
      </c>
      <c r="I272" t="s">
        <v>381</v>
      </c>
      <c r="J272" t="s">
        <v>165</v>
      </c>
      <c r="K272" t="s">
        <v>139</v>
      </c>
      <c r="L272" s="17"/>
      <c r="M272" s="17"/>
      <c r="N272" s="17" t="s">
        <v>384</v>
      </c>
      <c r="O272" s="36"/>
      <c r="P272" s="17"/>
      <c r="Q272" s="17"/>
      <c r="U272" t="s">
        <v>383</v>
      </c>
      <c r="V272" t="s">
        <v>383</v>
      </c>
      <c r="X272" s="31">
        <v>44169</v>
      </c>
      <c r="Y272" s="31">
        <v>44171</v>
      </c>
      <c r="AA272" s="31"/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70050</v>
      </c>
      <c r="AJ272">
        <v>2195</v>
      </c>
      <c r="AK272">
        <v>0</v>
      </c>
      <c r="AL272">
        <v>19</v>
      </c>
      <c r="AO272" s="41"/>
      <c r="AP272" s="41"/>
      <c r="AQ272" t="str">
        <f t="shared" si="6"/>
        <v/>
      </c>
      <c r="AS272" t="str">
        <f t="shared" si="7"/>
        <v>wci_corp</v>
      </c>
    </row>
    <row r="273" spans="2:45">
      <c r="B273" t="s">
        <v>162</v>
      </c>
      <c r="C273" s="31">
        <v>44165</v>
      </c>
      <c r="D273" s="15">
        <v>8000</v>
      </c>
      <c r="E273" s="15">
        <v>0</v>
      </c>
      <c r="F273" s="53" t="s">
        <v>134</v>
      </c>
      <c r="G273" t="s">
        <v>388</v>
      </c>
      <c r="H273" s="41" t="s">
        <v>136</v>
      </c>
      <c r="I273" t="s">
        <v>389</v>
      </c>
      <c r="J273" t="s">
        <v>165</v>
      </c>
      <c r="K273" t="s">
        <v>139</v>
      </c>
      <c r="L273" s="17"/>
      <c r="M273" s="17"/>
      <c r="N273" s="17" t="s">
        <v>390</v>
      </c>
      <c r="O273" s="36"/>
      <c r="P273" s="17"/>
      <c r="Q273" s="17"/>
      <c r="U273" t="s">
        <v>391</v>
      </c>
      <c r="V273" t="s">
        <v>391</v>
      </c>
      <c r="X273" s="31">
        <v>44169</v>
      </c>
      <c r="Y273" s="31">
        <v>44171</v>
      </c>
      <c r="AA273" s="31"/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50036</v>
      </c>
      <c r="AJ273">
        <v>2195</v>
      </c>
      <c r="AK273">
        <v>100</v>
      </c>
      <c r="AL273">
        <v>19</v>
      </c>
      <c r="AO273" s="41"/>
      <c r="AP273" s="41"/>
      <c r="AQ273" t="str">
        <f t="shared" si="6"/>
        <v/>
      </c>
      <c r="AS273" t="str">
        <f t="shared" si="7"/>
        <v>wci_corp</v>
      </c>
    </row>
    <row r="274" spans="2:45">
      <c r="B274" t="s">
        <v>168</v>
      </c>
      <c r="C274" s="31">
        <v>44165</v>
      </c>
      <c r="D274" s="15">
        <v>28400</v>
      </c>
      <c r="E274" s="15">
        <v>0</v>
      </c>
      <c r="F274" s="53" t="s">
        <v>134</v>
      </c>
      <c r="G274" t="s">
        <v>388</v>
      </c>
      <c r="H274" s="41" t="s">
        <v>136</v>
      </c>
      <c r="I274" t="s">
        <v>389</v>
      </c>
      <c r="J274" t="s">
        <v>165</v>
      </c>
      <c r="K274" t="s">
        <v>139</v>
      </c>
      <c r="L274" s="17"/>
      <c r="M274" s="17"/>
      <c r="N274" s="17" t="s">
        <v>390</v>
      </c>
      <c r="O274" s="36"/>
      <c r="P274" s="17"/>
      <c r="Q274" s="17"/>
      <c r="U274" t="s">
        <v>391</v>
      </c>
      <c r="V274" t="s">
        <v>391</v>
      </c>
      <c r="X274" s="31">
        <v>44169</v>
      </c>
      <c r="Y274" s="31">
        <v>44171</v>
      </c>
      <c r="AA274" s="31"/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50036</v>
      </c>
      <c r="AJ274">
        <v>2195</v>
      </c>
      <c r="AK274">
        <v>200</v>
      </c>
      <c r="AL274">
        <v>19</v>
      </c>
      <c r="AO274" s="41"/>
      <c r="AP274" s="41"/>
      <c r="AQ274" t="str">
        <f t="shared" si="6"/>
        <v/>
      </c>
      <c r="AS274" t="str">
        <f t="shared" si="7"/>
        <v>wci_corp</v>
      </c>
    </row>
    <row r="275" spans="2:45">
      <c r="B275" t="s">
        <v>169</v>
      </c>
      <c r="C275" s="31">
        <v>44165</v>
      </c>
      <c r="D275" s="15">
        <v>1600</v>
      </c>
      <c r="E275" s="15">
        <v>0</v>
      </c>
      <c r="F275" s="53" t="s">
        <v>134</v>
      </c>
      <c r="G275" t="s">
        <v>388</v>
      </c>
      <c r="H275" s="41" t="s">
        <v>136</v>
      </c>
      <c r="I275" t="s">
        <v>389</v>
      </c>
      <c r="J275" t="s">
        <v>165</v>
      </c>
      <c r="K275" t="s">
        <v>139</v>
      </c>
      <c r="L275" s="17"/>
      <c r="M275" s="17"/>
      <c r="N275" s="17" t="s">
        <v>390</v>
      </c>
      <c r="O275" s="36"/>
      <c r="P275" s="17"/>
      <c r="Q275" s="17"/>
      <c r="U275" t="s">
        <v>391</v>
      </c>
      <c r="V275" t="s">
        <v>391</v>
      </c>
      <c r="X275" s="31">
        <v>44169</v>
      </c>
      <c r="Y275" s="31">
        <v>44171</v>
      </c>
      <c r="AA275" s="31"/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50036</v>
      </c>
      <c r="AJ275">
        <v>2195</v>
      </c>
      <c r="AK275">
        <v>300</v>
      </c>
      <c r="AL275">
        <v>19</v>
      </c>
      <c r="AO275" s="41"/>
      <c r="AP275" s="41"/>
      <c r="AQ275" t="str">
        <f t="shared" si="6"/>
        <v/>
      </c>
      <c r="AS275" t="str">
        <f t="shared" si="7"/>
        <v>wci_corp</v>
      </c>
    </row>
    <row r="276" spans="2:45">
      <c r="B276" t="s">
        <v>250</v>
      </c>
      <c r="C276" s="31">
        <v>44165</v>
      </c>
      <c r="D276" s="15">
        <v>800</v>
      </c>
      <c r="E276" s="15">
        <v>0</v>
      </c>
      <c r="F276" s="53" t="s">
        <v>134</v>
      </c>
      <c r="G276" t="s">
        <v>388</v>
      </c>
      <c r="H276" s="41" t="s">
        <v>136</v>
      </c>
      <c r="I276" t="s">
        <v>389</v>
      </c>
      <c r="J276" t="s">
        <v>165</v>
      </c>
      <c r="K276" t="s">
        <v>139</v>
      </c>
      <c r="L276" s="17"/>
      <c r="M276" s="17"/>
      <c r="N276" s="17" t="s">
        <v>390</v>
      </c>
      <c r="O276" s="36"/>
      <c r="P276" s="17"/>
      <c r="Q276" s="17"/>
      <c r="U276" t="s">
        <v>391</v>
      </c>
      <c r="V276" t="s">
        <v>391</v>
      </c>
      <c r="X276" s="31">
        <v>44169</v>
      </c>
      <c r="Y276" s="31">
        <v>44171</v>
      </c>
      <c r="AA276" s="31"/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50036</v>
      </c>
      <c r="AJ276">
        <v>2195</v>
      </c>
      <c r="AK276">
        <v>400</v>
      </c>
      <c r="AL276">
        <v>19</v>
      </c>
      <c r="AO276" s="41"/>
      <c r="AP276" s="41"/>
      <c r="AQ276" t="str">
        <f t="shared" si="6"/>
        <v/>
      </c>
      <c r="AS276" t="str">
        <f t="shared" si="7"/>
        <v>wci_corp</v>
      </c>
    </row>
    <row r="277" spans="2:45">
      <c r="B277" t="s">
        <v>153</v>
      </c>
      <c r="C277" s="31">
        <v>44165</v>
      </c>
      <c r="D277" s="15">
        <v>2400</v>
      </c>
      <c r="E277" s="15">
        <v>0</v>
      </c>
      <c r="F277" s="53" t="s">
        <v>134</v>
      </c>
      <c r="G277" t="s">
        <v>388</v>
      </c>
      <c r="H277" s="41" t="s">
        <v>136</v>
      </c>
      <c r="I277" t="s">
        <v>389</v>
      </c>
      <c r="J277" t="s">
        <v>165</v>
      </c>
      <c r="K277" t="s">
        <v>139</v>
      </c>
      <c r="L277" s="17"/>
      <c r="M277" s="17"/>
      <c r="N277" s="17" t="s">
        <v>390</v>
      </c>
      <c r="O277" s="36"/>
      <c r="P277" s="17"/>
      <c r="Q277" s="17"/>
      <c r="U277" t="s">
        <v>391</v>
      </c>
      <c r="V277" t="s">
        <v>391</v>
      </c>
      <c r="X277" s="31">
        <v>44169</v>
      </c>
      <c r="Y277" s="31">
        <v>44171</v>
      </c>
      <c r="AA277" s="31"/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52036</v>
      </c>
      <c r="AJ277">
        <v>2195</v>
      </c>
      <c r="AK277">
        <v>0</v>
      </c>
      <c r="AL277">
        <v>19</v>
      </c>
      <c r="AO277" s="41"/>
      <c r="AP277" s="41"/>
      <c r="AQ277" t="str">
        <f t="shared" ref="AQ277:AQ330" si="8">IF(LEFT(U277,2)="VO",U277,"")</f>
        <v/>
      </c>
      <c r="AS277" t="str">
        <f t="shared" ref="AS277:AS330" si="9">IF(RIGHT(K277,2)="IC",IF(OR(AB277="wci_canada",AB277="wci_can_corp"),"wci_can_Corp","wci_corp"),AB277)</f>
        <v>wci_corp</v>
      </c>
    </row>
    <row r="278" spans="2:45">
      <c r="B278" t="s">
        <v>170</v>
      </c>
      <c r="C278" s="31">
        <v>44165</v>
      </c>
      <c r="D278" s="15">
        <v>4800</v>
      </c>
      <c r="E278" s="15">
        <v>0</v>
      </c>
      <c r="F278" s="53" t="s">
        <v>134</v>
      </c>
      <c r="G278" t="s">
        <v>388</v>
      </c>
      <c r="H278" s="41" t="s">
        <v>136</v>
      </c>
      <c r="I278" t="s">
        <v>389</v>
      </c>
      <c r="J278" t="s">
        <v>165</v>
      </c>
      <c r="K278" t="s">
        <v>139</v>
      </c>
      <c r="L278" s="17"/>
      <c r="M278" s="17"/>
      <c r="N278" s="17" t="s">
        <v>390</v>
      </c>
      <c r="O278" s="36"/>
      <c r="P278" s="17"/>
      <c r="Q278" s="17"/>
      <c r="U278" t="s">
        <v>391</v>
      </c>
      <c r="V278" t="s">
        <v>391</v>
      </c>
      <c r="X278" s="31">
        <v>44169</v>
      </c>
      <c r="Y278" s="31">
        <v>44171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52036</v>
      </c>
      <c r="AJ278">
        <v>2195</v>
      </c>
      <c r="AK278">
        <v>200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>
      <c r="B279" t="s">
        <v>172</v>
      </c>
      <c r="C279" s="31">
        <v>44165</v>
      </c>
      <c r="D279" s="15">
        <v>1600</v>
      </c>
      <c r="E279" s="15">
        <v>0</v>
      </c>
      <c r="F279" s="53" t="s">
        <v>134</v>
      </c>
      <c r="G279" t="s">
        <v>388</v>
      </c>
      <c r="H279" s="41" t="s">
        <v>136</v>
      </c>
      <c r="I279" t="s">
        <v>389</v>
      </c>
      <c r="J279" t="s">
        <v>165</v>
      </c>
      <c r="K279" t="s">
        <v>139</v>
      </c>
      <c r="L279" s="17"/>
      <c r="M279" s="17"/>
      <c r="N279" s="17" t="s">
        <v>390</v>
      </c>
      <c r="O279" s="36"/>
      <c r="P279" s="17"/>
      <c r="Q279" s="17"/>
      <c r="U279" t="s">
        <v>391</v>
      </c>
      <c r="V279" t="s">
        <v>391</v>
      </c>
      <c r="X279" s="31">
        <v>44169</v>
      </c>
      <c r="Y279" s="31">
        <v>44171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55036</v>
      </c>
      <c r="AJ279">
        <v>2195</v>
      </c>
      <c r="AK279">
        <v>200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>
      <c r="B280" t="s">
        <v>156</v>
      </c>
      <c r="C280" s="31">
        <v>44165</v>
      </c>
      <c r="D280" s="15">
        <v>6000</v>
      </c>
      <c r="E280" s="15">
        <v>0</v>
      </c>
      <c r="F280" s="53" t="s">
        <v>134</v>
      </c>
      <c r="G280" t="s">
        <v>388</v>
      </c>
      <c r="H280" s="41" t="s">
        <v>136</v>
      </c>
      <c r="I280" t="s">
        <v>389</v>
      </c>
      <c r="J280" t="s">
        <v>165</v>
      </c>
      <c r="K280" t="s">
        <v>139</v>
      </c>
      <c r="L280" s="17"/>
      <c r="M280" s="17"/>
      <c r="N280" s="17" t="s">
        <v>390</v>
      </c>
      <c r="O280" s="36"/>
      <c r="P280" s="17"/>
      <c r="Q280" s="17"/>
      <c r="U280" t="s">
        <v>391</v>
      </c>
      <c r="V280" t="s">
        <v>391</v>
      </c>
      <c r="X280" s="31">
        <v>44169</v>
      </c>
      <c r="Y280" s="31">
        <v>44171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70036</v>
      </c>
      <c r="AJ280">
        <v>2195</v>
      </c>
      <c r="AK280">
        <v>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>
      <c r="B281" t="s">
        <v>379</v>
      </c>
      <c r="C281" s="31">
        <v>44165</v>
      </c>
      <c r="D281" s="15">
        <v>32.049999999999997</v>
      </c>
      <c r="E281" s="15">
        <v>0</v>
      </c>
      <c r="F281" s="53" t="s">
        <v>134</v>
      </c>
      <c r="G281" t="s">
        <v>392</v>
      </c>
      <c r="H281" s="41" t="s">
        <v>136</v>
      </c>
      <c r="I281" t="s">
        <v>393</v>
      </c>
      <c r="J281" t="s">
        <v>165</v>
      </c>
      <c r="K281" t="s">
        <v>139</v>
      </c>
      <c r="L281" s="17"/>
      <c r="M281" s="17"/>
      <c r="N281" s="17" t="s">
        <v>394</v>
      </c>
      <c r="O281" s="36"/>
      <c r="P281" s="17"/>
      <c r="Q281" s="17"/>
      <c r="U281" t="s">
        <v>395</v>
      </c>
      <c r="V281" t="s">
        <v>395</v>
      </c>
      <c r="X281" s="31">
        <v>44169</v>
      </c>
      <c r="Y281" s="31">
        <v>44171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50050</v>
      </c>
      <c r="AJ281">
        <v>2195</v>
      </c>
      <c r="AK281">
        <v>0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>
      <c r="B282" t="s">
        <v>379</v>
      </c>
      <c r="C282" s="31">
        <v>44165</v>
      </c>
      <c r="D282" s="15">
        <v>2.4</v>
      </c>
      <c r="E282" s="15">
        <v>0</v>
      </c>
      <c r="F282" s="53" t="s">
        <v>134</v>
      </c>
      <c r="G282" t="s">
        <v>392</v>
      </c>
      <c r="H282" s="41" t="s">
        <v>136</v>
      </c>
      <c r="I282" t="s">
        <v>393</v>
      </c>
      <c r="J282" t="s">
        <v>165</v>
      </c>
      <c r="K282" t="s">
        <v>139</v>
      </c>
      <c r="L282" s="17"/>
      <c r="M282" s="17"/>
      <c r="N282" s="17" t="s">
        <v>396</v>
      </c>
      <c r="O282" s="36"/>
      <c r="P282" s="17"/>
      <c r="Q282" s="17"/>
      <c r="U282" t="s">
        <v>395</v>
      </c>
      <c r="V282" t="s">
        <v>395</v>
      </c>
      <c r="X282" s="31">
        <v>44169</v>
      </c>
      <c r="Y282" s="31">
        <v>44171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50050</v>
      </c>
      <c r="AJ282">
        <v>2195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>
      <c r="B283" t="s">
        <v>379</v>
      </c>
      <c r="C283" s="31">
        <v>44165</v>
      </c>
      <c r="D283" s="15">
        <v>2.34</v>
      </c>
      <c r="E283" s="15">
        <v>0</v>
      </c>
      <c r="F283" s="53" t="s">
        <v>134</v>
      </c>
      <c r="G283" t="s">
        <v>392</v>
      </c>
      <c r="H283" s="41" t="s">
        <v>136</v>
      </c>
      <c r="I283" t="s">
        <v>393</v>
      </c>
      <c r="J283" t="s">
        <v>165</v>
      </c>
      <c r="K283" t="s">
        <v>139</v>
      </c>
      <c r="L283" s="17"/>
      <c r="M283" s="17"/>
      <c r="N283" s="17" t="s">
        <v>397</v>
      </c>
      <c r="O283" s="36"/>
      <c r="P283" s="17"/>
      <c r="Q283" s="17"/>
      <c r="U283" t="s">
        <v>395</v>
      </c>
      <c r="V283" t="s">
        <v>395</v>
      </c>
      <c r="X283" s="31">
        <v>44169</v>
      </c>
      <c r="Y283" s="31">
        <v>44171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50050</v>
      </c>
      <c r="AJ283">
        <v>2195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>
      <c r="B284" t="s">
        <v>379</v>
      </c>
      <c r="C284" s="31">
        <v>44165</v>
      </c>
      <c r="D284" s="15">
        <v>3.92</v>
      </c>
      <c r="E284" s="15">
        <v>0</v>
      </c>
      <c r="F284" s="53" t="s">
        <v>134</v>
      </c>
      <c r="G284" t="s">
        <v>392</v>
      </c>
      <c r="H284" s="41" t="s">
        <v>136</v>
      </c>
      <c r="I284" t="s">
        <v>393</v>
      </c>
      <c r="J284" t="s">
        <v>165</v>
      </c>
      <c r="K284" t="s">
        <v>139</v>
      </c>
      <c r="L284" s="17"/>
      <c r="M284" s="17"/>
      <c r="N284" s="17" t="s">
        <v>394</v>
      </c>
      <c r="O284" s="36"/>
      <c r="P284" s="17"/>
      <c r="Q284" s="17"/>
      <c r="U284" t="s">
        <v>395</v>
      </c>
      <c r="V284" t="s">
        <v>395</v>
      </c>
      <c r="X284" s="31">
        <v>44169</v>
      </c>
      <c r="Y284" s="31">
        <v>44171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50050</v>
      </c>
      <c r="AJ284">
        <v>2195</v>
      </c>
      <c r="AK284">
        <v>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>
      <c r="B285" t="s">
        <v>379</v>
      </c>
      <c r="C285" s="31">
        <v>44165</v>
      </c>
      <c r="D285" s="15">
        <v>1.17</v>
      </c>
      <c r="E285" s="15">
        <v>0</v>
      </c>
      <c r="F285" s="53" t="s">
        <v>134</v>
      </c>
      <c r="G285" t="s">
        <v>392</v>
      </c>
      <c r="H285" s="41" t="s">
        <v>136</v>
      </c>
      <c r="I285" t="s">
        <v>393</v>
      </c>
      <c r="J285" t="s">
        <v>165</v>
      </c>
      <c r="K285" t="s">
        <v>139</v>
      </c>
      <c r="L285" s="17"/>
      <c r="M285" s="17"/>
      <c r="N285" s="17" t="s">
        <v>397</v>
      </c>
      <c r="O285" s="36"/>
      <c r="P285" s="17"/>
      <c r="Q285" s="17"/>
      <c r="U285" t="s">
        <v>395</v>
      </c>
      <c r="V285" t="s">
        <v>395</v>
      </c>
      <c r="X285" s="31">
        <v>44169</v>
      </c>
      <c r="Y285" s="31">
        <v>44171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50050</v>
      </c>
      <c r="AJ285">
        <v>2195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>
      <c r="B286" t="s">
        <v>379</v>
      </c>
      <c r="C286" s="31">
        <v>44165</v>
      </c>
      <c r="D286" s="15">
        <v>3.92</v>
      </c>
      <c r="E286" s="15">
        <v>0</v>
      </c>
      <c r="F286" s="53" t="s">
        <v>134</v>
      </c>
      <c r="G286" t="s">
        <v>392</v>
      </c>
      <c r="H286" s="41" t="s">
        <v>136</v>
      </c>
      <c r="I286" t="s">
        <v>393</v>
      </c>
      <c r="J286" t="s">
        <v>165</v>
      </c>
      <c r="K286" t="s">
        <v>139</v>
      </c>
      <c r="L286" s="17"/>
      <c r="M286" s="17"/>
      <c r="N286" s="17" t="s">
        <v>394</v>
      </c>
      <c r="O286" s="36"/>
      <c r="P286" s="17"/>
      <c r="Q286" s="17"/>
      <c r="U286" t="s">
        <v>395</v>
      </c>
      <c r="V286" t="s">
        <v>395</v>
      </c>
      <c r="X286" s="31">
        <v>44169</v>
      </c>
      <c r="Y286" s="31">
        <v>44171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50050</v>
      </c>
      <c r="AJ286">
        <v>2195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>
      <c r="B287" t="s">
        <v>379</v>
      </c>
      <c r="C287" s="31">
        <v>44165</v>
      </c>
      <c r="D287" s="15">
        <v>15.68</v>
      </c>
      <c r="E287" s="15">
        <v>0</v>
      </c>
      <c r="F287" s="53" t="s">
        <v>134</v>
      </c>
      <c r="G287" t="s">
        <v>392</v>
      </c>
      <c r="H287" s="41" t="s">
        <v>136</v>
      </c>
      <c r="I287" t="s">
        <v>393</v>
      </c>
      <c r="J287" t="s">
        <v>165</v>
      </c>
      <c r="K287" t="s">
        <v>139</v>
      </c>
      <c r="L287" s="17"/>
      <c r="M287" s="17"/>
      <c r="N287" s="17" t="s">
        <v>394</v>
      </c>
      <c r="O287" s="36"/>
      <c r="P287" s="17"/>
      <c r="Q287" s="17"/>
      <c r="U287" t="s">
        <v>395</v>
      </c>
      <c r="V287" t="s">
        <v>395</v>
      </c>
      <c r="X287" s="31">
        <v>44169</v>
      </c>
      <c r="Y287" s="31">
        <v>44171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50050</v>
      </c>
      <c r="AJ287">
        <v>2195</v>
      </c>
      <c r="AK287">
        <v>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>
      <c r="B288" t="s">
        <v>379</v>
      </c>
      <c r="C288" s="31">
        <v>44165</v>
      </c>
      <c r="D288" s="15">
        <v>11.7</v>
      </c>
      <c r="E288" s="15">
        <v>0</v>
      </c>
      <c r="F288" s="53" t="s">
        <v>134</v>
      </c>
      <c r="G288" t="s">
        <v>392</v>
      </c>
      <c r="H288" s="41" t="s">
        <v>136</v>
      </c>
      <c r="I288" t="s">
        <v>393</v>
      </c>
      <c r="J288" t="s">
        <v>165</v>
      </c>
      <c r="K288" t="s">
        <v>139</v>
      </c>
      <c r="L288" s="17"/>
      <c r="M288" s="17"/>
      <c r="N288" s="17" t="s">
        <v>397</v>
      </c>
      <c r="O288" s="36"/>
      <c r="P288" s="17"/>
      <c r="Q288" s="17"/>
      <c r="U288" t="s">
        <v>395</v>
      </c>
      <c r="V288" t="s">
        <v>395</v>
      </c>
      <c r="X288" s="31">
        <v>44169</v>
      </c>
      <c r="Y288" s="31">
        <v>44171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50050</v>
      </c>
      <c r="AJ288">
        <v>2195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>
      <c r="B289" t="s">
        <v>379</v>
      </c>
      <c r="C289" s="31">
        <v>44165</v>
      </c>
      <c r="D289" s="15">
        <v>41.54</v>
      </c>
      <c r="E289" s="15">
        <v>0</v>
      </c>
      <c r="F289" s="53" t="s">
        <v>134</v>
      </c>
      <c r="G289" t="s">
        <v>392</v>
      </c>
      <c r="H289" s="41" t="s">
        <v>136</v>
      </c>
      <c r="I289" t="s">
        <v>393</v>
      </c>
      <c r="J289" t="s">
        <v>165</v>
      </c>
      <c r="K289" t="s">
        <v>139</v>
      </c>
      <c r="L289" s="17"/>
      <c r="M289" s="17"/>
      <c r="N289" s="17" t="s">
        <v>397</v>
      </c>
      <c r="O289" s="36"/>
      <c r="P289" s="17"/>
      <c r="Q289" s="17"/>
      <c r="U289" t="s">
        <v>395</v>
      </c>
      <c r="V289" t="s">
        <v>395</v>
      </c>
      <c r="X289" s="31">
        <v>44169</v>
      </c>
      <c r="Y289" s="31">
        <v>44171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50050</v>
      </c>
      <c r="AJ289">
        <v>2195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>
      <c r="B290" t="s">
        <v>385</v>
      </c>
      <c r="C290" s="31">
        <v>44165</v>
      </c>
      <c r="D290" s="15">
        <v>12.59</v>
      </c>
      <c r="E290" s="15">
        <v>0</v>
      </c>
      <c r="F290" s="53" t="s">
        <v>134</v>
      </c>
      <c r="G290" t="s">
        <v>392</v>
      </c>
      <c r="H290" s="41" t="s">
        <v>136</v>
      </c>
      <c r="I290" t="s">
        <v>393</v>
      </c>
      <c r="J290" t="s">
        <v>165</v>
      </c>
      <c r="K290" t="s">
        <v>139</v>
      </c>
      <c r="L290" s="17"/>
      <c r="M290" s="17"/>
      <c r="N290" s="17" t="s">
        <v>394</v>
      </c>
      <c r="O290" s="36"/>
      <c r="P290" s="17"/>
      <c r="Q290" s="17"/>
      <c r="U290" t="s">
        <v>395</v>
      </c>
      <c r="V290" t="s">
        <v>395</v>
      </c>
      <c r="X290" s="31">
        <v>44169</v>
      </c>
      <c r="Y290" s="31">
        <v>44171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52050</v>
      </c>
      <c r="AJ290">
        <v>2195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>
      <c r="B291" t="s">
        <v>385</v>
      </c>
      <c r="C291" s="31">
        <v>44165</v>
      </c>
      <c r="D291" s="15">
        <v>7.02</v>
      </c>
      <c r="E291" s="15">
        <v>0</v>
      </c>
      <c r="F291" s="53" t="s">
        <v>134</v>
      </c>
      <c r="G291" t="s">
        <v>392</v>
      </c>
      <c r="H291" s="41" t="s">
        <v>136</v>
      </c>
      <c r="I291" t="s">
        <v>393</v>
      </c>
      <c r="J291" t="s">
        <v>165</v>
      </c>
      <c r="K291" t="s">
        <v>139</v>
      </c>
      <c r="L291" s="17"/>
      <c r="M291" s="17"/>
      <c r="N291" s="17" t="s">
        <v>397</v>
      </c>
      <c r="O291" s="36"/>
      <c r="P291" s="17"/>
      <c r="Q291" s="17"/>
      <c r="U291" t="s">
        <v>395</v>
      </c>
      <c r="V291" t="s">
        <v>395</v>
      </c>
      <c r="X291" s="31">
        <v>44169</v>
      </c>
      <c r="Y291" s="31">
        <v>44171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52050</v>
      </c>
      <c r="AJ291">
        <v>2195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>
      <c r="B292" t="s">
        <v>385</v>
      </c>
      <c r="C292" s="31">
        <v>44165</v>
      </c>
      <c r="D292" s="15">
        <v>11.76</v>
      </c>
      <c r="E292" s="15">
        <v>0</v>
      </c>
      <c r="F292" s="53" t="s">
        <v>134</v>
      </c>
      <c r="G292" t="s">
        <v>392</v>
      </c>
      <c r="H292" s="41" t="s">
        <v>136</v>
      </c>
      <c r="I292" t="s">
        <v>393</v>
      </c>
      <c r="J292" t="s">
        <v>165</v>
      </c>
      <c r="K292" t="s">
        <v>139</v>
      </c>
      <c r="L292" s="17"/>
      <c r="M292" s="17"/>
      <c r="N292" s="17" t="s">
        <v>394</v>
      </c>
      <c r="O292" s="36"/>
      <c r="P292" s="17"/>
      <c r="Q292" s="17"/>
      <c r="U292" t="s">
        <v>395</v>
      </c>
      <c r="V292" t="s">
        <v>395</v>
      </c>
      <c r="X292" s="31">
        <v>44169</v>
      </c>
      <c r="Y292" s="31">
        <v>44171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52050</v>
      </c>
      <c r="AJ292">
        <v>2195</v>
      </c>
      <c r="AK292">
        <v>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>
      <c r="B293" t="s">
        <v>385</v>
      </c>
      <c r="C293" s="31">
        <v>44165</v>
      </c>
      <c r="D293" s="15">
        <v>3.51</v>
      </c>
      <c r="E293" s="15">
        <v>0</v>
      </c>
      <c r="F293" s="53" t="s">
        <v>134</v>
      </c>
      <c r="G293" t="s">
        <v>392</v>
      </c>
      <c r="H293" s="41" t="s">
        <v>136</v>
      </c>
      <c r="I293" t="s">
        <v>393</v>
      </c>
      <c r="J293" t="s">
        <v>165</v>
      </c>
      <c r="K293" t="s">
        <v>139</v>
      </c>
      <c r="L293" s="17"/>
      <c r="M293" s="17"/>
      <c r="N293" s="17" t="s">
        <v>397</v>
      </c>
      <c r="O293" s="36"/>
      <c r="P293" s="17"/>
      <c r="Q293" s="17"/>
      <c r="U293" t="s">
        <v>395</v>
      </c>
      <c r="V293" t="s">
        <v>395</v>
      </c>
      <c r="X293" s="31">
        <v>44169</v>
      </c>
      <c r="Y293" s="31">
        <v>44171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52050</v>
      </c>
      <c r="AJ293">
        <v>2195</v>
      </c>
      <c r="AK293">
        <v>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>
      <c r="B294" t="s">
        <v>386</v>
      </c>
      <c r="C294" s="31">
        <v>44165</v>
      </c>
      <c r="D294" s="15">
        <v>7.84</v>
      </c>
      <c r="E294" s="15">
        <v>0</v>
      </c>
      <c r="F294" s="53" t="s">
        <v>134</v>
      </c>
      <c r="G294" t="s">
        <v>392</v>
      </c>
      <c r="H294" s="41" t="s">
        <v>136</v>
      </c>
      <c r="I294" t="s">
        <v>393</v>
      </c>
      <c r="J294" t="s">
        <v>165</v>
      </c>
      <c r="K294" t="s">
        <v>139</v>
      </c>
      <c r="L294" s="17"/>
      <c r="M294" s="17"/>
      <c r="N294" s="17" t="s">
        <v>394</v>
      </c>
      <c r="O294" s="36"/>
      <c r="P294" s="17"/>
      <c r="Q294" s="17"/>
      <c r="U294" t="s">
        <v>395</v>
      </c>
      <c r="V294" t="s">
        <v>395</v>
      </c>
      <c r="X294" s="31">
        <v>44169</v>
      </c>
      <c r="Y294" s="31">
        <v>44171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55050</v>
      </c>
      <c r="AJ294">
        <v>2195</v>
      </c>
      <c r="AK294">
        <v>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>
      <c r="B295" t="s">
        <v>386</v>
      </c>
      <c r="C295" s="31">
        <v>44165</v>
      </c>
      <c r="D295" s="15">
        <v>2.34</v>
      </c>
      <c r="E295" s="15">
        <v>0</v>
      </c>
      <c r="F295" s="53" t="s">
        <v>134</v>
      </c>
      <c r="G295" t="s">
        <v>392</v>
      </c>
      <c r="H295" s="41" t="s">
        <v>136</v>
      </c>
      <c r="I295" t="s">
        <v>393</v>
      </c>
      <c r="J295" t="s">
        <v>165</v>
      </c>
      <c r="K295" t="s">
        <v>139</v>
      </c>
      <c r="L295" s="17"/>
      <c r="M295" s="17"/>
      <c r="N295" s="17" t="s">
        <v>397</v>
      </c>
      <c r="O295" s="36"/>
      <c r="P295" s="17"/>
      <c r="Q295" s="17"/>
      <c r="U295" t="s">
        <v>395</v>
      </c>
      <c r="V295" t="s">
        <v>395</v>
      </c>
      <c r="X295" s="31">
        <v>44169</v>
      </c>
      <c r="Y295" s="31">
        <v>44171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55050</v>
      </c>
      <c r="AJ295">
        <v>2195</v>
      </c>
      <c r="AK295">
        <v>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>
      <c r="B296" t="s">
        <v>387</v>
      </c>
      <c r="C296" s="31">
        <v>44165</v>
      </c>
      <c r="D296" s="15">
        <v>29.4</v>
      </c>
      <c r="E296" s="15">
        <v>0</v>
      </c>
      <c r="F296" s="53" t="s">
        <v>134</v>
      </c>
      <c r="G296" t="s">
        <v>392</v>
      </c>
      <c r="H296" s="41" t="s">
        <v>136</v>
      </c>
      <c r="I296" t="s">
        <v>393</v>
      </c>
      <c r="J296" t="s">
        <v>165</v>
      </c>
      <c r="K296" t="s">
        <v>139</v>
      </c>
      <c r="L296" s="17"/>
      <c r="M296" s="17"/>
      <c r="N296" s="17" t="s">
        <v>394</v>
      </c>
      <c r="O296" s="36"/>
      <c r="P296" s="17"/>
      <c r="Q296" s="17"/>
      <c r="U296" t="s">
        <v>395</v>
      </c>
      <c r="V296" t="s">
        <v>395</v>
      </c>
      <c r="X296" s="31">
        <v>44169</v>
      </c>
      <c r="Y296" s="31">
        <v>44171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70050</v>
      </c>
      <c r="AJ296">
        <v>2195</v>
      </c>
      <c r="AK296">
        <v>0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>
      <c r="B297" t="s">
        <v>387</v>
      </c>
      <c r="C297" s="31">
        <v>44165</v>
      </c>
      <c r="D297" s="15">
        <v>8.7799999999999994</v>
      </c>
      <c r="E297" s="15">
        <v>0</v>
      </c>
      <c r="F297" s="53" t="s">
        <v>134</v>
      </c>
      <c r="G297" t="s">
        <v>392</v>
      </c>
      <c r="H297" s="41" t="s">
        <v>136</v>
      </c>
      <c r="I297" t="s">
        <v>393</v>
      </c>
      <c r="J297" t="s">
        <v>165</v>
      </c>
      <c r="K297" t="s">
        <v>139</v>
      </c>
      <c r="L297" s="17"/>
      <c r="M297" s="17"/>
      <c r="N297" s="17" t="s">
        <v>397</v>
      </c>
      <c r="O297" s="36"/>
      <c r="P297" s="17"/>
      <c r="Q297" s="17"/>
      <c r="U297" t="s">
        <v>395</v>
      </c>
      <c r="V297" t="s">
        <v>395</v>
      </c>
      <c r="X297" s="31">
        <v>44169</v>
      </c>
      <c r="Y297" s="31">
        <v>44171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70050</v>
      </c>
      <c r="AJ297">
        <v>2195</v>
      </c>
      <c r="AK297">
        <v>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>
      <c r="B298" t="s">
        <v>179</v>
      </c>
      <c r="C298" s="31">
        <v>44196</v>
      </c>
      <c r="D298" s="15">
        <v>986.4</v>
      </c>
      <c r="E298" s="15">
        <v>0</v>
      </c>
      <c r="F298" s="53" t="s">
        <v>134</v>
      </c>
      <c r="G298" t="s">
        <v>398</v>
      </c>
      <c r="H298" s="41" t="s">
        <v>136</v>
      </c>
      <c r="I298" t="s">
        <v>399</v>
      </c>
      <c r="J298" t="s">
        <v>165</v>
      </c>
      <c r="K298" t="s">
        <v>139</v>
      </c>
      <c r="L298" s="17"/>
      <c r="M298" s="17"/>
      <c r="N298" s="17" t="s">
        <v>400</v>
      </c>
      <c r="O298" s="36"/>
      <c r="P298" s="17"/>
      <c r="Q298" s="17"/>
      <c r="U298" t="s">
        <v>401</v>
      </c>
      <c r="V298" t="s">
        <v>401</v>
      </c>
      <c r="X298" s="31">
        <v>44202</v>
      </c>
      <c r="Y298" s="31">
        <v>44202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50020</v>
      </c>
      <c r="AJ298">
        <v>2195</v>
      </c>
      <c r="AK298">
        <v>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>
      <c r="B299" t="s">
        <v>179</v>
      </c>
      <c r="C299" s="31">
        <v>44196</v>
      </c>
      <c r="D299" s="15">
        <v>360</v>
      </c>
      <c r="E299" s="15">
        <v>0</v>
      </c>
      <c r="F299" s="53" t="s">
        <v>134</v>
      </c>
      <c r="G299" t="s">
        <v>398</v>
      </c>
      <c r="H299" s="41" t="s">
        <v>136</v>
      </c>
      <c r="I299" t="s">
        <v>399</v>
      </c>
      <c r="J299" t="s">
        <v>165</v>
      </c>
      <c r="K299" t="s">
        <v>139</v>
      </c>
      <c r="L299" s="17"/>
      <c r="M299" s="17"/>
      <c r="N299" s="17" t="s">
        <v>400</v>
      </c>
      <c r="O299" s="36"/>
      <c r="P299" s="17"/>
      <c r="Q299" s="17"/>
      <c r="U299" t="s">
        <v>401</v>
      </c>
      <c r="V299" t="s">
        <v>401</v>
      </c>
      <c r="X299" s="31">
        <v>44202</v>
      </c>
      <c r="Y299" s="31">
        <v>44202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50020</v>
      </c>
      <c r="AJ299">
        <v>2195</v>
      </c>
      <c r="AK299">
        <v>0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>
      <c r="B300" t="s">
        <v>308</v>
      </c>
      <c r="C300" s="31">
        <v>44196</v>
      </c>
      <c r="D300" s="15">
        <v>510.37</v>
      </c>
      <c r="E300" s="15">
        <v>0</v>
      </c>
      <c r="F300" s="53" t="s">
        <v>134</v>
      </c>
      <c r="G300" t="s">
        <v>398</v>
      </c>
      <c r="H300" s="41" t="s">
        <v>136</v>
      </c>
      <c r="I300" t="s">
        <v>399</v>
      </c>
      <c r="J300" t="s">
        <v>165</v>
      </c>
      <c r="K300" t="s">
        <v>139</v>
      </c>
      <c r="L300" s="17"/>
      <c r="M300" s="17"/>
      <c r="N300" s="17" t="s">
        <v>400</v>
      </c>
      <c r="O300" s="36"/>
      <c r="P300" s="17"/>
      <c r="Q300" s="17"/>
      <c r="U300" t="s">
        <v>401</v>
      </c>
      <c r="V300" t="s">
        <v>401</v>
      </c>
      <c r="X300" s="31">
        <v>44202</v>
      </c>
      <c r="Y300" s="31">
        <v>44202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70020</v>
      </c>
      <c r="AJ300">
        <v>2195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>
      <c r="B301" t="s">
        <v>142</v>
      </c>
      <c r="C301" s="31">
        <v>44196</v>
      </c>
      <c r="D301" s="15">
        <v>175</v>
      </c>
      <c r="E301" s="15">
        <v>0</v>
      </c>
      <c r="F301" s="53" t="s">
        <v>134</v>
      </c>
      <c r="G301" t="s">
        <v>398</v>
      </c>
      <c r="H301" s="41" t="s">
        <v>136</v>
      </c>
      <c r="I301" t="s">
        <v>399</v>
      </c>
      <c r="J301" t="s">
        <v>165</v>
      </c>
      <c r="K301" t="s">
        <v>139</v>
      </c>
      <c r="L301" s="17"/>
      <c r="M301" s="17"/>
      <c r="N301" s="17" t="s">
        <v>402</v>
      </c>
      <c r="O301" s="36"/>
      <c r="P301" s="17"/>
      <c r="Q301" s="17"/>
      <c r="U301" t="s">
        <v>401</v>
      </c>
      <c r="V301" t="s">
        <v>401</v>
      </c>
      <c r="X301" s="31">
        <v>44202</v>
      </c>
      <c r="Y301" s="31">
        <v>44202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70165</v>
      </c>
      <c r="AJ301">
        <v>2195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>
      <c r="B302" t="s">
        <v>179</v>
      </c>
      <c r="C302" s="31">
        <v>44196</v>
      </c>
      <c r="D302" s="15">
        <v>965.12</v>
      </c>
      <c r="E302" s="15">
        <v>0</v>
      </c>
      <c r="F302" s="53" t="s">
        <v>134</v>
      </c>
      <c r="G302" t="s">
        <v>403</v>
      </c>
      <c r="H302" s="41" t="s">
        <v>136</v>
      </c>
      <c r="I302" t="s">
        <v>404</v>
      </c>
      <c r="J302" t="s">
        <v>165</v>
      </c>
      <c r="K302" t="s">
        <v>139</v>
      </c>
      <c r="L302" s="17"/>
      <c r="M302" s="17"/>
      <c r="N302" s="17" t="s">
        <v>405</v>
      </c>
      <c r="O302" s="36"/>
      <c r="P302" s="17"/>
      <c r="Q302" s="17"/>
      <c r="U302" t="s">
        <v>406</v>
      </c>
      <c r="V302" t="s">
        <v>406</v>
      </c>
      <c r="X302" s="31">
        <v>44202</v>
      </c>
      <c r="Y302" s="31">
        <v>44202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50020</v>
      </c>
      <c r="AJ302">
        <v>2195</v>
      </c>
      <c r="AK302">
        <v>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>
      <c r="B303" t="s">
        <v>179</v>
      </c>
      <c r="C303" s="31">
        <v>44196</v>
      </c>
      <c r="D303" s="15">
        <v>600</v>
      </c>
      <c r="E303" s="15">
        <v>0</v>
      </c>
      <c r="F303" s="53" t="s">
        <v>134</v>
      </c>
      <c r="G303" t="s">
        <v>403</v>
      </c>
      <c r="H303" s="41" t="s">
        <v>136</v>
      </c>
      <c r="I303" t="s">
        <v>404</v>
      </c>
      <c r="J303" t="s">
        <v>165</v>
      </c>
      <c r="K303" t="s">
        <v>139</v>
      </c>
      <c r="L303" s="17"/>
      <c r="M303" s="17"/>
      <c r="N303" s="17" t="s">
        <v>405</v>
      </c>
      <c r="O303" s="36"/>
      <c r="P303" s="17"/>
      <c r="Q303" s="17"/>
      <c r="U303" t="s">
        <v>406</v>
      </c>
      <c r="V303" t="s">
        <v>406</v>
      </c>
      <c r="X303" s="31">
        <v>44202</v>
      </c>
      <c r="Y303" s="31">
        <v>44202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50020</v>
      </c>
      <c r="AJ303">
        <v>2195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>
      <c r="B304" t="s">
        <v>179</v>
      </c>
      <c r="C304" s="31">
        <v>44196</v>
      </c>
      <c r="D304" s="15">
        <v>394.56</v>
      </c>
      <c r="E304" s="15">
        <v>0</v>
      </c>
      <c r="F304" s="53" t="s">
        <v>134</v>
      </c>
      <c r="G304" t="s">
        <v>403</v>
      </c>
      <c r="H304" s="41" t="s">
        <v>136</v>
      </c>
      <c r="I304" t="s">
        <v>404</v>
      </c>
      <c r="J304" t="s">
        <v>165</v>
      </c>
      <c r="K304" t="s">
        <v>139</v>
      </c>
      <c r="L304" s="17"/>
      <c r="M304" s="17"/>
      <c r="N304" s="17" t="s">
        <v>405</v>
      </c>
      <c r="O304" s="36"/>
      <c r="P304" s="17"/>
      <c r="Q304" s="17"/>
      <c r="U304" t="s">
        <v>406</v>
      </c>
      <c r="V304" t="s">
        <v>406</v>
      </c>
      <c r="X304" s="31">
        <v>44202</v>
      </c>
      <c r="Y304" s="31">
        <v>44202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50020</v>
      </c>
      <c r="AJ304">
        <v>2195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>
      <c r="B305" t="s">
        <v>308</v>
      </c>
      <c r="C305" s="31">
        <v>44196</v>
      </c>
      <c r="D305" s="15">
        <v>694.23</v>
      </c>
      <c r="E305" s="15">
        <v>0</v>
      </c>
      <c r="F305" s="53" t="s">
        <v>134</v>
      </c>
      <c r="G305" t="s">
        <v>403</v>
      </c>
      <c r="H305" s="41" t="s">
        <v>136</v>
      </c>
      <c r="I305" t="s">
        <v>404</v>
      </c>
      <c r="J305" t="s">
        <v>165</v>
      </c>
      <c r="K305" t="s">
        <v>139</v>
      </c>
      <c r="L305" s="17"/>
      <c r="M305" s="17"/>
      <c r="N305" s="17" t="s">
        <v>405</v>
      </c>
      <c r="O305" s="36"/>
      <c r="P305" s="17"/>
      <c r="Q305" s="17"/>
      <c r="U305" t="s">
        <v>406</v>
      </c>
      <c r="V305" t="s">
        <v>406</v>
      </c>
      <c r="X305" s="31">
        <v>44202</v>
      </c>
      <c r="Y305" s="31">
        <v>44202</v>
      </c>
      <c r="AA305" s="31"/>
      <c r="AB305" t="s">
        <v>9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70020</v>
      </c>
      <c r="AJ305">
        <v>2195</v>
      </c>
      <c r="AK305">
        <v>0</v>
      </c>
      <c r="AL305">
        <v>19</v>
      </c>
      <c r="AO305" s="41"/>
      <c r="AP305" s="41"/>
      <c r="AQ305" t="str">
        <f t="shared" si="8"/>
        <v/>
      </c>
      <c r="AS305" t="str">
        <f t="shared" si="9"/>
        <v>wci_corp</v>
      </c>
    </row>
    <row r="306" spans="2:45">
      <c r="B306" t="s">
        <v>142</v>
      </c>
      <c r="C306" s="31">
        <v>44196</v>
      </c>
      <c r="D306" s="15">
        <v>175</v>
      </c>
      <c r="E306" s="15">
        <v>0</v>
      </c>
      <c r="F306" s="53" t="s">
        <v>134</v>
      </c>
      <c r="G306" t="s">
        <v>403</v>
      </c>
      <c r="H306" s="41" t="s">
        <v>136</v>
      </c>
      <c r="I306" t="s">
        <v>404</v>
      </c>
      <c r="J306" t="s">
        <v>165</v>
      </c>
      <c r="K306" t="s">
        <v>139</v>
      </c>
      <c r="L306" s="17"/>
      <c r="M306" s="17"/>
      <c r="N306" s="17" t="s">
        <v>407</v>
      </c>
      <c r="O306" s="36"/>
      <c r="P306" s="17"/>
      <c r="Q306" s="17"/>
      <c r="U306" t="s">
        <v>406</v>
      </c>
      <c r="V306" t="s">
        <v>406</v>
      </c>
      <c r="X306" s="31">
        <v>44202</v>
      </c>
      <c r="Y306" s="31">
        <v>44202</v>
      </c>
      <c r="AA306" s="31"/>
      <c r="AB306" t="s">
        <v>9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70165</v>
      </c>
      <c r="AJ306">
        <v>2195</v>
      </c>
      <c r="AK306">
        <v>0</v>
      </c>
      <c r="AL306">
        <v>19</v>
      </c>
      <c r="AO306" s="41"/>
      <c r="AP306" s="41"/>
      <c r="AQ306" t="str">
        <f t="shared" si="8"/>
        <v/>
      </c>
      <c r="AS306" t="str">
        <f t="shared" si="9"/>
        <v>wci_corp</v>
      </c>
    </row>
    <row r="307" spans="2:45">
      <c r="B307" t="s">
        <v>179</v>
      </c>
      <c r="C307" s="31">
        <v>44196</v>
      </c>
      <c r="D307" s="15">
        <v>1380.96</v>
      </c>
      <c r="E307" s="15">
        <v>0</v>
      </c>
      <c r="F307" s="53" t="s">
        <v>134</v>
      </c>
      <c r="G307" t="s">
        <v>408</v>
      </c>
      <c r="H307" s="41" t="s">
        <v>136</v>
      </c>
      <c r="I307" t="s">
        <v>409</v>
      </c>
      <c r="J307" t="s">
        <v>165</v>
      </c>
      <c r="K307" t="s">
        <v>139</v>
      </c>
      <c r="L307" s="17"/>
      <c r="M307" s="17"/>
      <c r="N307" s="17" t="s">
        <v>410</v>
      </c>
      <c r="O307" s="36"/>
      <c r="P307" s="17"/>
      <c r="Q307" s="17"/>
      <c r="U307" t="s">
        <v>411</v>
      </c>
      <c r="V307" t="s">
        <v>411</v>
      </c>
      <c r="X307" s="31">
        <v>44202</v>
      </c>
      <c r="Y307" s="31">
        <v>44203</v>
      </c>
      <c r="AA307" s="31"/>
      <c r="AB307" t="s">
        <v>9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50020</v>
      </c>
      <c r="AJ307">
        <v>2195</v>
      </c>
      <c r="AK307">
        <v>0</v>
      </c>
      <c r="AL307">
        <v>19</v>
      </c>
      <c r="AO307" s="41"/>
      <c r="AP307" s="41"/>
      <c r="AQ307" t="str">
        <f t="shared" si="8"/>
        <v/>
      </c>
      <c r="AS307" t="str">
        <f t="shared" si="9"/>
        <v>wci_corp</v>
      </c>
    </row>
    <row r="308" spans="2:45">
      <c r="B308" t="s">
        <v>179</v>
      </c>
      <c r="C308" s="31">
        <v>44227</v>
      </c>
      <c r="D308" s="15">
        <v>-1380.96</v>
      </c>
      <c r="E308" s="15">
        <v>0</v>
      </c>
      <c r="F308" s="53" t="s">
        <v>134</v>
      </c>
      <c r="G308" t="s">
        <v>412</v>
      </c>
      <c r="H308" s="41" t="s">
        <v>136</v>
      </c>
      <c r="I308" t="s">
        <v>409</v>
      </c>
      <c r="J308" t="s">
        <v>138</v>
      </c>
      <c r="K308" t="s">
        <v>139</v>
      </c>
      <c r="L308" s="17"/>
      <c r="M308" s="17"/>
      <c r="N308" s="17" t="s">
        <v>410</v>
      </c>
      <c r="O308" s="36"/>
      <c r="P308" s="17"/>
      <c r="Q308" s="17"/>
      <c r="U308" t="s">
        <v>411</v>
      </c>
      <c r="V308" t="s">
        <v>413</v>
      </c>
      <c r="X308" s="31">
        <v>44202</v>
      </c>
      <c r="Y308" s="31">
        <v>44203</v>
      </c>
      <c r="AA308" s="31"/>
      <c r="AB308" t="s">
        <v>9</v>
      </c>
      <c r="AC308">
        <v>0</v>
      </c>
      <c r="AD308">
        <v>0</v>
      </c>
      <c r="AE308">
        <v>0</v>
      </c>
      <c r="AF308">
        <v>0</v>
      </c>
      <c r="AG308">
        <v>5</v>
      </c>
      <c r="AH308">
        <v>1</v>
      </c>
      <c r="AI308">
        <v>50020</v>
      </c>
      <c r="AJ308">
        <v>2195</v>
      </c>
      <c r="AK308">
        <v>0</v>
      </c>
      <c r="AL308">
        <v>19</v>
      </c>
      <c r="AO308" s="41"/>
      <c r="AP308" s="41"/>
      <c r="AQ308" t="str">
        <f t="shared" si="8"/>
        <v/>
      </c>
      <c r="AS308" t="str">
        <f t="shared" si="9"/>
        <v>wci_corp</v>
      </c>
    </row>
    <row r="309" spans="2:45">
      <c r="B309" t="s">
        <v>179</v>
      </c>
      <c r="C309" s="31">
        <v>44227</v>
      </c>
      <c r="D309" s="15">
        <v>839.2</v>
      </c>
      <c r="E309" s="15">
        <v>0</v>
      </c>
      <c r="F309" s="53" t="s">
        <v>134</v>
      </c>
      <c r="G309" t="s">
        <v>414</v>
      </c>
      <c r="H309" s="41" t="s">
        <v>136</v>
      </c>
      <c r="I309" t="s">
        <v>415</v>
      </c>
      <c r="J309" t="s">
        <v>165</v>
      </c>
      <c r="K309" t="s">
        <v>139</v>
      </c>
      <c r="L309" s="17"/>
      <c r="M309" s="17"/>
      <c r="N309" s="17" t="s">
        <v>416</v>
      </c>
      <c r="O309" s="36"/>
      <c r="P309" s="17"/>
      <c r="Q309" s="17"/>
      <c r="U309" t="s">
        <v>417</v>
      </c>
      <c r="V309" t="s">
        <v>417</v>
      </c>
      <c r="X309" s="31">
        <v>44230</v>
      </c>
      <c r="Y309" s="31">
        <v>44230</v>
      </c>
      <c r="AA309" s="31"/>
      <c r="AB309" t="s">
        <v>9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50020</v>
      </c>
      <c r="AJ309">
        <v>2195</v>
      </c>
      <c r="AK309">
        <v>0</v>
      </c>
      <c r="AL309">
        <v>19</v>
      </c>
      <c r="AO309" s="41"/>
      <c r="AP309" s="41"/>
      <c r="AQ309" t="str">
        <f t="shared" si="8"/>
        <v/>
      </c>
      <c r="AS309" t="str">
        <f t="shared" si="9"/>
        <v>wci_corp</v>
      </c>
    </row>
    <row r="310" spans="2:45">
      <c r="B310" t="s">
        <v>179</v>
      </c>
      <c r="C310" s="31">
        <v>44227</v>
      </c>
      <c r="D310" s="15">
        <v>1775.52</v>
      </c>
      <c r="E310" s="15">
        <v>0</v>
      </c>
      <c r="F310" s="53" t="s">
        <v>134</v>
      </c>
      <c r="G310" t="s">
        <v>414</v>
      </c>
      <c r="H310" s="41" t="s">
        <v>136</v>
      </c>
      <c r="I310" t="s">
        <v>415</v>
      </c>
      <c r="J310" t="s">
        <v>165</v>
      </c>
      <c r="K310" t="s">
        <v>139</v>
      </c>
      <c r="L310" s="17"/>
      <c r="M310" s="17"/>
      <c r="N310" s="17" t="s">
        <v>416</v>
      </c>
      <c r="O310" s="36"/>
      <c r="P310" s="17"/>
      <c r="Q310" s="17"/>
      <c r="U310" t="s">
        <v>417</v>
      </c>
      <c r="V310" t="s">
        <v>417</v>
      </c>
      <c r="X310" s="31">
        <v>44230</v>
      </c>
      <c r="Y310" s="31">
        <v>44230</v>
      </c>
      <c r="AA310" s="31"/>
      <c r="AB310" t="s">
        <v>9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50020</v>
      </c>
      <c r="AJ310">
        <v>2195</v>
      </c>
      <c r="AK310">
        <v>0</v>
      </c>
      <c r="AL310">
        <v>19</v>
      </c>
      <c r="AO310" s="41"/>
      <c r="AP310" s="41"/>
      <c r="AQ310" t="str">
        <f t="shared" si="8"/>
        <v/>
      </c>
      <c r="AS310" t="str">
        <f t="shared" si="9"/>
        <v>wci_corp</v>
      </c>
    </row>
    <row r="311" spans="2:45">
      <c r="B311" t="s">
        <v>142</v>
      </c>
      <c r="C311" s="31">
        <v>44227</v>
      </c>
      <c r="D311" s="15">
        <v>175</v>
      </c>
      <c r="E311" s="15">
        <v>0</v>
      </c>
      <c r="F311" s="53" t="s">
        <v>134</v>
      </c>
      <c r="G311" t="s">
        <v>414</v>
      </c>
      <c r="H311" s="41" t="s">
        <v>136</v>
      </c>
      <c r="I311" t="s">
        <v>415</v>
      </c>
      <c r="J311" t="s">
        <v>165</v>
      </c>
      <c r="K311" t="s">
        <v>139</v>
      </c>
      <c r="L311" s="17"/>
      <c r="M311" s="17"/>
      <c r="N311" s="17" t="s">
        <v>418</v>
      </c>
      <c r="O311" s="36"/>
      <c r="P311" s="17"/>
      <c r="Q311" s="17"/>
      <c r="U311" t="s">
        <v>417</v>
      </c>
      <c r="V311" t="s">
        <v>417</v>
      </c>
      <c r="X311" s="31">
        <v>44230</v>
      </c>
      <c r="Y311" s="31">
        <v>44230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70165</v>
      </c>
      <c r="AJ311">
        <v>2195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>
      <c r="B312" t="s">
        <v>179</v>
      </c>
      <c r="C312" s="31">
        <v>44227</v>
      </c>
      <c r="D312" s="15">
        <v>503.52</v>
      </c>
      <c r="E312" s="15">
        <v>0</v>
      </c>
      <c r="F312" s="53" t="s">
        <v>134</v>
      </c>
      <c r="G312" t="s">
        <v>419</v>
      </c>
      <c r="H312" s="41" t="s">
        <v>136</v>
      </c>
      <c r="I312" t="s">
        <v>420</v>
      </c>
      <c r="J312" t="s">
        <v>165</v>
      </c>
      <c r="K312" t="s">
        <v>139</v>
      </c>
      <c r="L312" s="17"/>
      <c r="M312" s="17"/>
      <c r="N312" s="17" t="s">
        <v>421</v>
      </c>
      <c r="O312" s="36"/>
      <c r="P312" s="17"/>
      <c r="Q312" s="17"/>
      <c r="U312" t="s">
        <v>422</v>
      </c>
      <c r="V312" t="s">
        <v>422</v>
      </c>
      <c r="X312" s="31">
        <v>44231</v>
      </c>
      <c r="Y312" s="31">
        <v>44231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50020</v>
      </c>
      <c r="AJ312">
        <v>2195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>
      <c r="B313" t="s">
        <v>179</v>
      </c>
      <c r="C313" s="31">
        <v>44227</v>
      </c>
      <c r="D313" s="15">
        <v>186.64</v>
      </c>
      <c r="E313" s="15">
        <v>0</v>
      </c>
      <c r="F313" s="53" t="s">
        <v>134</v>
      </c>
      <c r="G313" t="s">
        <v>419</v>
      </c>
      <c r="H313" s="41" t="s">
        <v>136</v>
      </c>
      <c r="I313" t="s">
        <v>420</v>
      </c>
      <c r="J313" t="s">
        <v>165</v>
      </c>
      <c r="K313" t="s">
        <v>139</v>
      </c>
      <c r="L313" s="17"/>
      <c r="M313" s="17"/>
      <c r="N313" s="17" t="s">
        <v>421</v>
      </c>
      <c r="O313" s="36"/>
      <c r="P313" s="17"/>
      <c r="Q313" s="17"/>
      <c r="U313" t="s">
        <v>422</v>
      </c>
      <c r="V313" t="s">
        <v>422</v>
      </c>
      <c r="X313" s="31">
        <v>44231</v>
      </c>
      <c r="Y313" s="31">
        <v>44231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50020</v>
      </c>
      <c r="AJ313">
        <v>2195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>
      <c r="B314" t="s">
        <v>174</v>
      </c>
      <c r="C314" s="31">
        <v>44227</v>
      </c>
      <c r="D314" s="15">
        <v>1218.56</v>
      </c>
      <c r="E314" s="15">
        <v>0</v>
      </c>
      <c r="F314" s="53" t="s">
        <v>134</v>
      </c>
      <c r="G314" t="s">
        <v>419</v>
      </c>
      <c r="H314" s="41" t="s">
        <v>136</v>
      </c>
      <c r="I314" t="s">
        <v>420</v>
      </c>
      <c r="J314" t="s">
        <v>165</v>
      </c>
      <c r="K314" t="s">
        <v>139</v>
      </c>
      <c r="L314" s="17"/>
      <c r="M314" s="17"/>
      <c r="N314" s="17" t="s">
        <v>421</v>
      </c>
      <c r="O314" s="36"/>
      <c r="P314" s="17"/>
      <c r="Q314" s="17"/>
      <c r="U314" t="s">
        <v>422</v>
      </c>
      <c r="V314" t="s">
        <v>422</v>
      </c>
      <c r="X314" s="31">
        <v>44231</v>
      </c>
      <c r="Y314" s="31">
        <v>44231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52020</v>
      </c>
      <c r="AJ314">
        <v>2195</v>
      </c>
      <c r="AK314">
        <v>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>
      <c r="B315" t="s">
        <v>142</v>
      </c>
      <c r="C315" s="31">
        <v>44227</v>
      </c>
      <c r="D315" s="15">
        <v>175</v>
      </c>
      <c r="E315" s="15">
        <v>0</v>
      </c>
      <c r="F315" s="53" t="s">
        <v>134</v>
      </c>
      <c r="G315" t="s">
        <v>419</v>
      </c>
      <c r="H315" s="41" t="s">
        <v>136</v>
      </c>
      <c r="I315" t="s">
        <v>420</v>
      </c>
      <c r="J315" t="s">
        <v>165</v>
      </c>
      <c r="K315" t="s">
        <v>139</v>
      </c>
      <c r="L315" s="17"/>
      <c r="M315" s="17"/>
      <c r="N315" s="17" t="s">
        <v>423</v>
      </c>
      <c r="O315" s="36"/>
      <c r="P315" s="17"/>
      <c r="Q315" s="17"/>
      <c r="U315" t="s">
        <v>422</v>
      </c>
      <c r="V315" t="s">
        <v>422</v>
      </c>
      <c r="X315" s="31">
        <v>44231</v>
      </c>
      <c r="Y315" s="31">
        <v>44231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70165</v>
      </c>
      <c r="AJ315">
        <v>2195</v>
      </c>
      <c r="AK315">
        <v>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>
      <c r="B316" t="s">
        <v>179</v>
      </c>
      <c r="C316" s="31">
        <v>44227</v>
      </c>
      <c r="D316" s="15">
        <v>634.55999999999995</v>
      </c>
      <c r="E316" s="15">
        <v>0</v>
      </c>
      <c r="F316" s="53" t="s">
        <v>134</v>
      </c>
      <c r="G316" t="s">
        <v>424</v>
      </c>
      <c r="H316" s="41" t="s">
        <v>136</v>
      </c>
      <c r="I316" t="s">
        <v>425</v>
      </c>
      <c r="J316" t="s">
        <v>165</v>
      </c>
      <c r="K316" t="s">
        <v>139</v>
      </c>
      <c r="L316" s="17"/>
      <c r="M316" s="17"/>
      <c r="N316" s="17" t="s">
        <v>426</v>
      </c>
      <c r="O316" s="36"/>
      <c r="P316" s="17"/>
      <c r="Q316" s="17"/>
      <c r="U316" t="s">
        <v>427</v>
      </c>
      <c r="V316" t="s">
        <v>427</v>
      </c>
      <c r="X316" s="31">
        <v>44231</v>
      </c>
      <c r="Y316" s="31">
        <v>44231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50020</v>
      </c>
      <c r="AJ316">
        <v>2195</v>
      </c>
      <c r="AK316">
        <v>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>
      <c r="B317" t="s">
        <v>174</v>
      </c>
      <c r="C317" s="31">
        <v>44227</v>
      </c>
      <c r="D317" s="15">
        <v>1805.68</v>
      </c>
      <c r="E317" s="15">
        <v>0</v>
      </c>
      <c r="F317" s="53" t="s">
        <v>134</v>
      </c>
      <c r="G317" t="s">
        <v>424</v>
      </c>
      <c r="H317" s="41" t="s">
        <v>136</v>
      </c>
      <c r="I317" t="s">
        <v>425</v>
      </c>
      <c r="J317" t="s">
        <v>165</v>
      </c>
      <c r="K317" t="s">
        <v>139</v>
      </c>
      <c r="L317" s="17"/>
      <c r="M317" s="17"/>
      <c r="N317" s="17" t="s">
        <v>426</v>
      </c>
      <c r="O317" s="36"/>
      <c r="P317" s="17"/>
      <c r="Q317" s="17"/>
      <c r="U317" t="s">
        <v>427</v>
      </c>
      <c r="V317" t="s">
        <v>427</v>
      </c>
      <c r="X317" s="31">
        <v>44231</v>
      </c>
      <c r="Y317" s="31">
        <v>44231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52020</v>
      </c>
      <c r="AJ317">
        <v>2195</v>
      </c>
      <c r="AK317">
        <v>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>
      <c r="B318" t="s">
        <v>174</v>
      </c>
      <c r="C318" s="31">
        <v>44227</v>
      </c>
      <c r="D318" s="15">
        <v>823.2</v>
      </c>
      <c r="E318" s="15">
        <v>0</v>
      </c>
      <c r="F318" s="53" t="s">
        <v>134</v>
      </c>
      <c r="G318" t="s">
        <v>424</v>
      </c>
      <c r="H318" s="41" t="s">
        <v>136</v>
      </c>
      <c r="I318" t="s">
        <v>425</v>
      </c>
      <c r="J318" t="s">
        <v>165</v>
      </c>
      <c r="K318" t="s">
        <v>139</v>
      </c>
      <c r="L318" s="17"/>
      <c r="M318" s="17"/>
      <c r="N318" s="17" t="s">
        <v>426</v>
      </c>
      <c r="O318" s="36"/>
      <c r="P318" s="17"/>
      <c r="Q318" s="17"/>
      <c r="U318" t="s">
        <v>427</v>
      </c>
      <c r="V318" t="s">
        <v>427</v>
      </c>
      <c r="X318" s="31">
        <v>44231</v>
      </c>
      <c r="Y318" s="31">
        <v>44231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52020</v>
      </c>
      <c r="AJ318">
        <v>2195</v>
      </c>
      <c r="AK318">
        <v>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>
      <c r="B319" t="s">
        <v>179</v>
      </c>
      <c r="C319" s="31">
        <v>44255</v>
      </c>
      <c r="D319" s="15">
        <v>-634.55999999999995</v>
      </c>
      <c r="E319" s="15">
        <v>0</v>
      </c>
      <c r="F319" s="53" t="s">
        <v>134</v>
      </c>
      <c r="G319" t="s">
        <v>428</v>
      </c>
      <c r="H319" s="41" t="s">
        <v>136</v>
      </c>
      <c r="I319" t="s">
        <v>425</v>
      </c>
      <c r="J319" t="s">
        <v>351</v>
      </c>
      <c r="K319" t="s">
        <v>139</v>
      </c>
      <c r="L319" s="17"/>
      <c r="M319" s="17"/>
      <c r="N319" s="17" t="s">
        <v>426</v>
      </c>
      <c r="O319" s="36"/>
      <c r="P319" s="17"/>
      <c r="Q319" s="17"/>
      <c r="U319" t="s">
        <v>427</v>
      </c>
      <c r="V319" t="s">
        <v>429</v>
      </c>
      <c r="X319" s="31">
        <v>44231</v>
      </c>
      <c r="Y319" s="31">
        <v>44231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5</v>
      </c>
      <c r="AH319">
        <v>1</v>
      </c>
      <c r="AI319">
        <v>50020</v>
      </c>
      <c r="AJ319">
        <v>2195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>
      <c r="B320" t="s">
        <v>174</v>
      </c>
      <c r="C320" s="31">
        <v>44255</v>
      </c>
      <c r="D320" s="15">
        <v>-1805.68</v>
      </c>
      <c r="E320" s="15">
        <v>0</v>
      </c>
      <c r="F320" s="53" t="s">
        <v>134</v>
      </c>
      <c r="G320" t="s">
        <v>428</v>
      </c>
      <c r="H320" s="41" t="s">
        <v>136</v>
      </c>
      <c r="I320" t="s">
        <v>425</v>
      </c>
      <c r="J320" t="s">
        <v>351</v>
      </c>
      <c r="K320" t="s">
        <v>139</v>
      </c>
      <c r="L320" s="17"/>
      <c r="M320" s="17"/>
      <c r="N320" s="17" t="s">
        <v>426</v>
      </c>
      <c r="O320" s="36"/>
      <c r="P320" s="17"/>
      <c r="Q320" s="17"/>
      <c r="U320" t="s">
        <v>427</v>
      </c>
      <c r="V320" t="s">
        <v>429</v>
      </c>
      <c r="X320" s="31">
        <v>44231</v>
      </c>
      <c r="Y320" s="31">
        <v>44231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5</v>
      </c>
      <c r="AH320">
        <v>1</v>
      </c>
      <c r="AI320">
        <v>52020</v>
      </c>
      <c r="AJ320">
        <v>2195</v>
      </c>
      <c r="AK320">
        <v>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>
      <c r="B321" t="s">
        <v>174</v>
      </c>
      <c r="C321" s="31">
        <v>44255</v>
      </c>
      <c r="D321" s="15">
        <v>-823.2</v>
      </c>
      <c r="E321" s="15">
        <v>0</v>
      </c>
      <c r="F321" s="53" t="s">
        <v>134</v>
      </c>
      <c r="G321" t="s">
        <v>428</v>
      </c>
      <c r="H321" s="41" t="s">
        <v>136</v>
      </c>
      <c r="I321" t="s">
        <v>425</v>
      </c>
      <c r="J321" t="s">
        <v>351</v>
      </c>
      <c r="K321" t="s">
        <v>139</v>
      </c>
      <c r="L321" s="17"/>
      <c r="M321" s="17"/>
      <c r="N321" s="17" t="s">
        <v>426</v>
      </c>
      <c r="O321" s="36"/>
      <c r="P321" s="17"/>
      <c r="Q321" s="17"/>
      <c r="U321" t="s">
        <v>427</v>
      </c>
      <c r="V321" t="s">
        <v>429</v>
      </c>
      <c r="X321" s="31">
        <v>44231</v>
      </c>
      <c r="Y321" s="31">
        <v>44231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5</v>
      </c>
      <c r="AH321">
        <v>1</v>
      </c>
      <c r="AI321">
        <v>52020</v>
      </c>
      <c r="AJ321">
        <v>2195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>
      <c r="B322" t="s">
        <v>179</v>
      </c>
      <c r="C322" s="31">
        <v>44255</v>
      </c>
      <c r="D322" s="15">
        <v>634.55999999999995</v>
      </c>
      <c r="E322" s="15">
        <v>0</v>
      </c>
      <c r="F322" s="53" t="s">
        <v>134</v>
      </c>
      <c r="G322" t="s">
        <v>430</v>
      </c>
      <c r="H322" s="41" t="s">
        <v>136</v>
      </c>
      <c r="I322" t="s">
        <v>431</v>
      </c>
      <c r="J322" t="s">
        <v>165</v>
      </c>
      <c r="K322" t="s">
        <v>139</v>
      </c>
      <c r="L322" s="17"/>
      <c r="M322" s="17"/>
      <c r="N322" s="17" t="s">
        <v>432</v>
      </c>
      <c r="O322" s="36"/>
      <c r="P322" s="17"/>
      <c r="Q322" s="17"/>
      <c r="U322" t="s">
        <v>433</v>
      </c>
      <c r="V322" t="s">
        <v>433</v>
      </c>
      <c r="X322" s="31">
        <v>44259</v>
      </c>
      <c r="Y322" s="31">
        <v>44259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50020</v>
      </c>
      <c r="AJ322">
        <v>2195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>
      <c r="B323" t="s">
        <v>179</v>
      </c>
      <c r="C323" s="31">
        <v>44255</v>
      </c>
      <c r="D323" s="15">
        <v>559.91999999999996</v>
      </c>
      <c r="E323" s="15">
        <v>0</v>
      </c>
      <c r="F323" s="53" t="s">
        <v>134</v>
      </c>
      <c r="G323" t="s">
        <v>430</v>
      </c>
      <c r="H323" s="41" t="s">
        <v>136</v>
      </c>
      <c r="I323" t="s">
        <v>431</v>
      </c>
      <c r="J323" t="s">
        <v>165</v>
      </c>
      <c r="K323" t="s">
        <v>139</v>
      </c>
      <c r="L323" s="17"/>
      <c r="M323" s="17"/>
      <c r="N323" s="17" t="s">
        <v>432</v>
      </c>
      <c r="O323" s="36"/>
      <c r="P323" s="17"/>
      <c r="Q323" s="17"/>
      <c r="U323" t="s">
        <v>433</v>
      </c>
      <c r="V323" t="s">
        <v>433</v>
      </c>
      <c r="X323" s="31">
        <v>44259</v>
      </c>
      <c r="Y323" s="31">
        <v>44259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50020</v>
      </c>
      <c r="AJ323">
        <v>2195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>
      <c r="B324" t="s">
        <v>174</v>
      </c>
      <c r="C324" s="31">
        <v>44255</v>
      </c>
      <c r="D324" s="15">
        <v>1805.68</v>
      </c>
      <c r="E324" s="15">
        <v>0</v>
      </c>
      <c r="F324" s="53" t="s">
        <v>134</v>
      </c>
      <c r="G324" t="s">
        <v>430</v>
      </c>
      <c r="H324" s="41" t="s">
        <v>136</v>
      </c>
      <c r="I324" t="s">
        <v>431</v>
      </c>
      <c r="J324" t="s">
        <v>165</v>
      </c>
      <c r="K324" t="s">
        <v>139</v>
      </c>
      <c r="L324" s="17"/>
      <c r="M324" s="17"/>
      <c r="N324" s="17" t="s">
        <v>432</v>
      </c>
      <c r="O324" s="36"/>
      <c r="P324" s="17"/>
      <c r="Q324" s="17"/>
      <c r="U324" t="s">
        <v>433</v>
      </c>
      <c r="V324" t="s">
        <v>433</v>
      </c>
      <c r="X324" s="31">
        <v>44259</v>
      </c>
      <c r="Y324" s="31">
        <v>44259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52020</v>
      </c>
      <c r="AJ324">
        <v>2195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>
      <c r="B325" t="s">
        <v>174</v>
      </c>
      <c r="C325" s="31">
        <v>44255</v>
      </c>
      <c r="D325" s="15">
        <v>1783.2</v>
      </c>
      <c r="E325" s="15">
        <v>0</v>
      </c>
      <c r="F325" s="53" t="s">
        <v>134</v>
      </c>
      <c r="G325" t="s">
        <v>430</v>
      </c>
      <c r="H325" s="41" t="s">
        <v>136</v>
      </c>
      <c r="I325" t="s">
        <v>431</v>
      </c>
      <c r="J325" t="s">
        <v>165</v>
      </c>
      <c r="K325" t="s">
        <v>139</v>
      </c>
      <c r="L325" s="17"/>
      <c r="M325" s="17"/>
      <c r="N325" s="17" t="s">
        <v>432</v>
      </c>
      <c r="O325" s="36"/>
      <c r="P325" s="17"/>
      <c r="Q325" s="17"/>
      <c r="U325" t="s">
        <v>433</v>
      </c>
      <c r="V325" t="s">
        <v>433</v>
      </c>
      <c r="X325" s="31">
        <v>44259</v>
      </c>
      <c r="Y325" s="31">
        <v>44259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52020</v>
      </c>
      <c r="AJ325">
        <v>2195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>
      <c r="B326" t="s">
        <v>142</v>
      </c>
      <c r="C326" s="31">
        <v>44255</v>
      </c>
      <c r="D326" s="15">
        <v>150</v>
      </c>
      <c r="E326" s="15">
        <v>0</v>
      </c>
      <c r="F326" s="53" t="s">
        <v>134</v>
      </c>
      <c r="G326" t="s">
        <v>430</v>
      </c>
      <c r="H326" s="41" t="s">
        <v>136</v>
      </c>
      <c r="I326" t="s">
        <v>431</v>
      </c>
      <c r="J326" t="s">
        <v>165</v>
      </c>
      <c r="K326" t="s">
        <v>139</v>
      </c>
      <c r="L326" s="17"/>
      <c r="M326" s="17"/>
      <c r="N326" s="17" t="s">
        <v>434</v>
      </c>
      <c r="O326" s="36"/>
      <c r="P326" s="17"/>
      <c r="Q326" s="17"/>
      <c r="U326" t="s">
        <v>433</v>
      </c>
      <c r="V326" t="s">
        <v>433</v>
      </c>
      <c r="X326" s="31">
        <v>44259</v>
      </c>
      <c r="Y326" s="31">
        <v>44259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70165</v>
      </c>
      <c r="AJ326">
        <v>2195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>
      <c r="B327" t="s">
        <v>179</v>
      </c>
      <c r="C327" s="31">
        <v>44255</v>
      </c>
      <c r="D327" s="15">
        <v>559.91999999999996</v>
      </c>
      <c r="E327" s="15">
        <v>0</v>
      </c>
      <c r="F327" s="53" t="s">
        <v>134</v>
      </c>
      <c r="G327" t="s">
        <v>435</v>
      </c>
      <c r="H327" s="41" t="s">
        <v>136</v>
      </c>
      <c r="I327" t="s">
        <v>436</v>
      </c>
      <c r="J327" t="s">
        <v>165</v>
      </c>
      <c r="K327" t="s">
        <v>139</v>
      </c>
      <c r="L327" s="17"/>
      <c r="M327" s="17"/>
      <c r="N327" s="17" t="s">
        <v>437</v>
      </c>
      <c r="O327" s="36"/>
      <c r="P327" s="17"/>
      <c r="Q327" s="17"/>
      <c r="U327" t="s">
        <v>438</v>
      </c>
      <c r="V327" t="s">
        <v>438</v>
      </c>
      <c r="X327" s="31">
        <v>44259</v>
      </c>
      <c r="Y327" s="31">
        <v>44259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50020</v>
      </c>
      <c r="AJ327">
        <v>2195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>
      <c r="B328" t="s">
        <v>142</v>
      </c>
      <c r="C328" s="31">
        <v>44255</v>
      </c>
      <c r="D328" s="15">
        <v>150</v>
      </c>
      <c r="E328" s="15">
        <v>0</v>
      </c>
      <c r="F328" s="53" t="s">
        <v>134</v>
      </c>
      <c r="G328" t="s">
        <v>435</v>
      </c>
      <c r="H328" s="41" t="s">
        <v>136</v>
      </c>
      <c r="I328" t="s">
        <v>436</v>
      </c>
      <c r="J328" t="s">
        <v>165</v>
      </c>
      <c r="K328" t="s">
        <v>139</v>
      </c>
      <c r="L328" s="17"/>
      <c r="M328" s="17"/>
      <c r="N328" s="17" t="s">
        <v>439</v>
      </c>
      <c r="O328" s="36"/>
      <c r="P328" s="17"/>
      <c r="Q328" s="17"/>
      <c r="U328" t="s">
        <v>438</v>
      </c>
      <c r="V328" t="s">
        <v>438</v>
      </c>
      <c r="X328" s="31">
        <v>44259</v>
      </c>
      <c r="Y328" s="31">
        <v>44259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70165</v>
      </c>
      <c r="AJ328">
        <v>2195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>
      <c r="B329" t="s">
        <v>179</v>
      </c>
      <c r="C329" s="31">
        <v>44255</v>
      </c>
      <c r="D329" s="15">
        <v>279.95999999999998</v>
      </c>
      <c r="E329" s="15">
        <v>0</v>
      </c>
      <c r="F329" s="53" t="s">
        <v>134</v>
      </c>
      <c r="G329" t="s">
        <v>440</v>
      </c>
      <c r="H329" s="41" t="s">
        <v>136</v>
      </c>
      <c r="I329" t="s">
        <v>441</v>
      </c>
      <c r="J329" t="s">
        <v>165</v>
      </c>
      <c r="K329" t="s">
        <v>139</v>
      </c>
      <c r="L329" s="17"/>
      <c r="M329" s="17"/>
      <c r="N329" s="17" t="s">
        <v>442</v>
      </c>
      <c r="O329" s="36"/>
      <c r="P329" s="17"/>
      <c r="Q329" s="17"/>
      <c r="U329" t="s">
        <v>443</v>
      </c>
      <c r="V329" t="s">
        <v>443</v>
      </c>
      <c r="X329" s="31">
        <v>44259</v>
      </c>
      <c r="Y329" s="31">
        <v>44259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50020</v>
      </c>
      <c r="AJ329">
        <v>2195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>
      <c r="B330" t="s">
        <v>142</v>
      </c>
      <c r="C330" s="31">
        <v>44255</v>
      </c>
      <c r="D330" s="15">
        <v>75</v>
      </c>
      <c r="E330" s="15">
        <v>0</v>
      </c>
      <c r="F330" s="53" t="s">
        <v>134</v>
      </c>
      <c r="G330" t="s">
        <v>440</v>
      </c>
      <c r="H330" s="41" t="s">
        <v>136</v>
      </c>
      <c r="I330" t="s">
        <v>441</v>
      </c>
      <c r="J330" t="s">
        <v>165</v>
      </c>
      <c r="K330" t="s">
        <v>139</v>
      </c>
      <c r="L330" s="17"/>
      <c r="M330" s="17"/>
      <c r="N330" s="17" t="s">
        <v>444</v>
      </c>
      <c r="O330" s="36"/>
      <c r="P330" s="17"/>
      <c r="Q330" s="17"/>
      <c r="U330" t="s">
        <v>443</v>
      </c>
      <c r="V330" t="s">
        <v>443</v>
      </c>
      <c r="X330" s="31">
        <v>44259</v>
      </c>
      <c r="Y330" s="31">
        <v>44259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70165</v>
      </c>
      <c r="AJ330">
        <v>2195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>
      <c r="C331" s="31"/>
      <c r="D331" s="18"/>
      <c r="E331" s="18"/>
      <c r="F331" s="18"/>
      <c r="H331" s="16"/>
    </row>
    <row r="332" spans="2:45">
      <c r="B332" s="19" t="s">
        <v>33</v>
      </c>
      <c r="C332" s="19"/>
      <c r="D332" s="20"/>
      <c r="E332" s="20"/>
      <c r="F332" s="20"/>
      <c r="G332" s="19"/>
      <c r="H332" s="21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45"/>
    </row>
    <row r="333" spans="2:45">
      <c r="H333" s="16"/>
    </row>
    <row r="334" spans="2:45">
      <c r="D334" s="59" t="s">
        <v>449</v>
      </c>
      <c r="H334" s="16"/>
    </row>
    <row r="335" spans="2:45">
      <c r="B335" s="55" t="s">
        <v>445</v>
      </c>
      <c r="C335" s="56" t="s">
        <v>448</v>
      </c>
      <c r="D335" s="60" t="s">
        <v>448</v>
      </c>
      <c r="F335" s="3" t="s">
        <v>450</v>
      </c>
      <c r="H335" s="16"/>
    </row>
    <row r="336" spans="2:45">
      <c r="B336" s="17" t="s">
        <v>179</v>
      </c>
      <c r="C336" s="56">
        <v>29219.859999999997</v>
      </c>
      <c r="D336" s="57">
        <v>29219.859999999997</v>
      </c>
      <c r="E336" s="61">
        <f>D336</f>
        <v>29219.859999999997</v>
      </c>
      <c r="F336" t="s">
        <v>451</v>
      </c>
      <c r="H336" s="16"/>
    </row>
    <row r="337" spans="2:8">
      <c r="B337" s="23" t="s">
        <v>442</v>
      </c>
      <c r="C337" s="56">
        <v>279.95999999999998</v>
      </c>
      <c r="D337" s="56">
        <v>279.95999999999998</v>
      </c>
      <c r="E337" s="3"/>
      <c r="H337" s="16"/>
    </row>
    <row r="338" spans="2:8">
      <c r="B338" s="23" t="s">
        <v>182</v>
      </c>
      <c r="C338" s="56">
        <v>756</v>
      </c>
      <c r="D338" s="56">
        <v>756</v>
      </c>
      <c r="E338" s="3"/>
      <c r="H338" s="16"/>
    </row>
    <row r="339" spans="2:8">
      <c r="B339" s="23" t="s">
        <v>187</v>
      </c>
      <c r="C339" s="56">
        <v>1838.56</v>
      </c>
      <c r="D339" s="56">
        <v>1838.56</v>
      </c>
      <c r="E339" s="3"/>
      <c r="H339" s="16"/>
    </row>
    <row r="340" spans="2:8">
      <c r="B340" s="23" t="s">
        <v>292</v>
      </c>
      <c r="C340" s="56">
        <v>1183.68</v>
      </c>
      <c r="D340" s="56">
        <v>1183.68</v>
      </c>
      <c r="E340" s="3"/>
      <c r="H340" s="16"/>
    </row>
    <row r="341" spans="2:8">
      <c r="B341" s="23" t="s">
        <v>297</v>
      </c>
      <c r="C341" s="56">
        <v>4142.88</v>
      </c>
      <c r="D341" s="56">
        <v>4142.88</v>
      </c>
      <c r="E341" s="3"/>
      <c r="H341" s="16"/>
    </row>
    <row r="342" spans="2:8">
      <c r="B342" s="23" t="s">
        <v>306</v>
      </c>
      <c r="C342" s="56">
        <v>3156.48</v>
      </c>
      <c r="D342" s="56">
        <v>3156.48</v>
      </c>
      <c r="E342" s="3"/>
      <c r="H342" s="16"/>
    </row>
    <row r="343" spans="2:8">
      <c r="B343" s="23" t="s">
        <v>312</v>
      </c>
      <c r="C343" s="56">
        <v>1525.04</v>
      </c>
      <c r="D343" s="56">
        <v>1525.04</v>
      </c>
      <c r="E343" s="3"/>
      <c r="H343" s="16"/>
    </row>
    <row r="344" spans="2:8">
      <c r="B344" s="23" t="s">
        <v>321</v>
      </c>
      <c r="C344" s="56">
        <v>746.56</v>
      </c>
      <c r="D344" s="56">
        <v>746.56</v>
      </c>
      <c r="E344" s="3"/>
      <c r="H344" s="16"/>
    </row>
    <row r="345" spans="2:8">
      <c r="B345" s="23" t="s">
        <v>326</v>
      </c>
      <c r="C345" s="56">
        <v>1425.12</v>
      </c>
      <c r="D345" s="56">
        <v>1425.12</v>
      </c>
      <c r="E345" s="3"/>
      <c r="H345" s="16"/>
    </row>
    <row r="346" spans="2:8">
      <c r="B346" s="23" t="s">
        <v>332</v>
      </c>
      <c r="C346" s="56">
        <v>746.56</v>
      </c>
      <c r="D346" s="56">
        <v>746.56</v>
      </c>
      <c r="E346" s="3"/>
      <c r="H346" s="16"/>
    </row>
    <row r="347" spans="2:8">
      <c r="B347" s="23" t="s">
        <v>343</v>
      </c>
      <c r="C347" s="56">
        <v>1380.96</v>
      </c>
      <c r="D347" s="56">
        <v>1380.96</v>
      </c>
      <c r="E347" s="3"/>
      <c r="H347" s="16"/>
    </row>
    <row r="348" spans="2:8">
      <c r="B348" s="23" t="s">
        <v>348</v>
      </c>
      <c r="C348" s="56">
        <v>819.42</v>
      </c>
      <c r="D348" s="56">
        <v>819.42</v>
      </c>
      <c r="E348" s="3"/>
      <c r="H348" s="16"/>
    </row>
    <row r="349" spans="2:8">
      <c r="B349" s="23" t="s">
        <v>376</v>
      </c>
      <c r="C349" s="56">
        <v>2853.2799999999997</v>
      </c>
      <c r="D349" s="56">
        <v>2853.2799999999997</v>
      </c>
      <c r="E349" s="3"/>
      <c r="H349" s="16"/>
    </row>
    <row r="350" spans="2:8">
      <c r="B350" s="23" t="s">
        <v>400</v>
      </c>
      <c r="C350" s="56">
        <v>1346.4</v>
      </c>
      <c r="D350" s="56">
        <v>1346.4</v>
      </c>
      <c r="E350" s="3"/>
      <c r="H350" s="16"/>
    </row>
    <row r="351" spans="2:8">
      <c r="B351" s="23" t="s">
        <v>405</v>
      </c>
      <c r="C351" s="56">
        <v>1959.6799999999998</v>
      </c>
      <c r="D351" s="56">
        <v>1959.6799999999998</v>
      </c>
      <c r="E351" s="3"/>
    </row>
    <row r="352" spans="2:8">
      <c r="B352" s="23" t="s">
        <v>416</v>
      </c>
      <c r="C352" s="56">
        <v>2614.7200000000003</v>
      </c>
      <c r="D352" s="56">
        <v>2614.7200000000003</v>
      </c>
      <c r="E352" s="3"/>
    </row>
    <row r="353" spans="2:6">
      <c r="B353" s="23" t="s">
        <v>421</v>
      </c>
      <c r="C353" s="56">
        <v>690.16</v>
      </c>
      <c r="D353" s="56">
        <v>690.16</v>
      </c>
      <c r="E353" s="3"/>
    </row>
    <row r="354" spans="2:6">
      <c r="B354" s="23" t="s">
        <v>432</v>
      </c>
      <c r="C354" s="56">
        <v>1194.48</v>
      </c>
      <c r="D354" s="56">
        <v>1194.48</v>
      </c>
      <c r="E354" s="3"/>
    </row>
    <row r="355" spans="2:6">
      <c r="B355" s="23" t="s">
        <v>437</v>
      </c>
      <c r="C355" s="56">
        <v>559.91999999999996</v>
      </c>
      <c r="D355" s="56">
        <v>559.91999999999996</v>
      </c>
      <c r="E355" s="3"/>
    </row>
    <row r="356" spans="2:6">
      <c r="B356" s="23" t="s">
        <v>410</v>
      </c>
      <c r="C356" s="56">
        <v>0</v>
      </c>
      <c r="D356" s="56">
        <v>0</v>
      </c>
      <c r="E356" s="3"/>
    </row>
    <row r="357" spans="2:6">
      <c r="B357" s="23" t="s">
        <v>426</v>
      </c>
      <c r="C357" s="56">
        <v>0</v>
      </c>
      <c r="D357" s="56">
        <v>0</v>
      </c>
      <c r="E357" s="3"/>
    </row>
    <row r="358" spans="2:6">
      <c r="B358" s="17" t="s">
        <v>148</v>
      </c>
      <c r="C358" s="56">
        <v>0</v>
      </c>
      <c r="D358" s="57">
        <v>0</v>
      </c>
      <c r="E358" s="61">
        <f>D358</f>
        <v>0</v>
      </c>
    </row>
    <row r="359" spans="2:6">
      <c r="B359" s="23" t="s">
        <v>282</v>
      </c>
      <c r="C359" s="56">
        <v>0</v>
      </c>
      <c r="D359" s="56">
        <v>0</v>
      </c>
      <c r="E359" s="3"/>
    </row>
    <row r="360" spans="2:6">
      <c r="B360" s="23" t="s">
        <v>212</v>
      </c>
      <c r="C360" s="56">
        <v>0</v>
      </c>
      <c r="D360" s="56">
        <v>0</v>
      </c>
      <c r="E360" s="3"/>
    </row>
    <row r="361" spans="2:6">
      <c r="B361" s="23" t="s">
        <v>151</v>
      </c>
      <c r="C361" s="56">
        <v>0</v>
      </c>
      <c r="D361" s="56">
        <v>0</v>
      </c>
      <c r="E361" s="3"/>
    </row>
    <row r="362" spans="2:6">
      <c r="B362" s="23" t="s">
        <v>279</v>
      </c>
      <c r="C362" s="56">
        <v>0</v>
      </c>
      <c r="D362" s="56">
        <v>0</v>
      </c>
      <c r="E362" s="3"/>
    </row>
    <row r="363" spans="2:6">
      <c r="B363" s="17" t="s">
        <v>162</v>
      </c>
      <c r="C363" s="56">
        <v>17698.439999999999</v>
      </c>
      <c r="D363" s="57">
        <v>17698.439999999999</v>
      </c>
      <c r="E363" s="61">
        <f>D363</f>
        <v>17698.439999999999</v>
      </c>
      <c r="F363" t="s">
        <v>451</v>
      </c>
    </row>
    <row r="364" spans="2:6">
      <c r="B364" s="23" t="s">
        <v>390</v>
      </c>
      <c r="C364" s="56">
        <v>8000</v>
      </c>
      <c r="D364" s="56">
        <v>8000</v>
      </c>
      <c r="E364" s="3"/>
    </row>
    <row r="365" spans="2:6">
      <c r="B365" s="23" t="s">
        <v>166</v>
      </c>
      <c r="C365" s="56">
        <v>1642.03</v>
      </c>
      <c r="D365" s="56">
        <v>1642.03</v>
      </c>
      <c r="E365" s="3"/>
    </row>
    <row r="366" spans="2:6">
      <c r="B366" s="23" t="s">
        <v>184</v>
      </c>
      <c r="C366" s="56">
        <v>1817.31</v>
      </c>
      <c r="D366" s="56">
        <v>1817.31</v>
      </c>
      <c r="E366" s="3"/>
    </row>
    <row r="367" spans="2:6">
      <c r="B367" s="23" t="s">
        <v>248</v>
      </c>
      <c r="C367" s="56">
        <v>3604.62</v>
      </c>
      <c r="D367" s="56">
        <v>3604.62</v>
      </c>
      <c r="E367" s="3"/>
    </row>
    <row r="368" spans="2:6">
      <c r="B368" s="23" t="s">
        <v>253</v>
      </c>
      <c r="C368" s="56">
        <v>1697.03</v>
      </c>
      <c r="D368" s="56">
        <v>1697.03</v>
      </c>
      <c r="E368" s="3"/>
    </row>
    <row r="369" spans="2:6">
      <c r="B369" s="23" t="s">
        <v>255</v>
      </c>
      <c r="C369" s="56">
        <v>937.45</v>
      </c>
      <c r="D369" s="56">
        <v>937.45</v>
      </c>
      <c r="E369" s="3"/>
    </row>
    <row r="370" spans="2:6">
      <c r="B370" s="17" t="s">
        <v>168</v>
      </c>
      <c r="C370" s="56">
        <v>63341.04</v>
      </c>
      <c r="D370" s="57">
        <v>63341.04</v>
      </c>
      <c r="E370" s="61">
        <f>D370</f>
        <v>63341.04</v>
      </c>
      <c r="F370" t="s">
        <v>451</v>
      </c>
    </row>
    <row r="371" spans="2:6">
      <c r="B371" s="23" t="s">
        <v>390</v>
      </c>
      <c r="C371" s="56">
        <v>28400</v>
      </c>
      <c r="D371" s="56">
        <v>28400</v>
      </c>
      <c r="E371" s="3"/>
    </row>
    <row r="372" spans="2:6">
      <c r="B372" s="23" t="s">
        <v>166</v>
      </c>
      <c r="C372" s="56">
        <v>6446.1</v>
      </c>
      <c r="D372" s="56">
        <v>6446.1</v>
      </c>
      <c r="E372" s="3"/>
    </row>
    <row r="373" spans="2:6">
      <c r="B373" s="23" t="s">
        <v>184</v>
      </c>
      <c r="C373" s="56">
        <v>6180.82</v>
      </c>
      <c r="D373" s="56">
        <v>6180.82</v>
      </c>
      <c r="E373" s="3"/>
    </row>
    <row r="374" spans="2:6">
      <c r="B374" s="23" t="s">
        <v>248</v>
      </c>
      <c r="C374" s="56">
        <v>12869.44</v>
      </c>
      <c r="D374" s="56">
        <v>12869.44</v>
      </c>
      <c r="E374" s="3"/>
    </row>
    <row r="375" spans="2:6">
      <c r="B375" s="23" t="s">
        <v>253</v>
      </c>
      <c r="C375" s="56">
        <v>6381.87</v>
      </c>
      <c r="D375" s="56">
        <v>6381.87</v>
      </c>
      <c r="E375" s="3"/>
    </row>
    <row r="376" spans="2:6">
      <c r="B376" s="23" t="s">
        <v>255</v>
      </c>
      <c r="C376" s="56">
        <v>3062.81</v>
      </c>
      <c r="D376" s="56">
        <v>3062.81</v>
      </c>
      <c r="E376" s="3"/>
    </row>
    <row r="377" spans="2:6">
      <c r="B377" s="17" t="s">
        <v>169</v>
      </c>
      <c r="C377" s="56">
        <v>4296.74</v>
      </c>
      <c r="D377" s="57">
        <v>4296.74</v>
      </c>
      <c r="E377" s="61">
        <f>D377</f>
        <v>4296.74</v>
      </c>
      <c r="F377" t="s">
        <v>451</v>
      </c>
    </row>
    <row r="378" spans="2:6">
      <c r="B378" s="23" t="s">
        <v>390</v>
      </c>
      <c r="C378" s="56">
        <v>1600</v>
      </c>
      <c r="D378" s="56">
        <v>1600</v>
      </c>
      <c r="E378" s="3"/>
    </row>
    <row r="379" spans="2:6">
      <c r="B379" s="23" t="s">
        <v>166</v>
      </c>
      <c r="C379" s="56">
        <v>401.98</v>
      </c>
      <c r="D379" s="56">
        <v>401.98</v>
      </c>
      <c r="E379" s="3"/>
    </row>
    <row r="380" spans="2:6">
      <c r="B380" s="23" t="s">
        <v>184</v>
      </c>
      <c r="C380" s="56">
        <v>442.14</v>
      </c>
      <c r="D380" s="56">
        <v>442.14</v>
      </c>
      <c r="E380" s="3"/>
    </row>
    <row r="381" spans="2:6">
      <c r="B381" s="23" t="s">
        <v>248</v>
      </c>
      <c r="C381" s="56">
        <v>1034.26</v>
      </c>
      <c r="D381" s="56">
        <v>1034.26</v>
      </c>
      <c r="E381" s="3"/>
    </row>
    <row r="382" spans="2:6">
      <c r="B382" s="23" t="s">
        <v>253</v>
      </c>
      <c r="C382" s="56">
        <v>546.70000000000005</v>
      </c>
      <c r="D382" s="56">
        <v>546.70000000000005</v>
      </c>
      <c r="E382" s="3"/>
    </row>
    <row r="383" spans="2:6">
      <c r="B383" s="23" t="s">
        <v>255</v>
      </c>
      <c r="C383" s="56">
        <v>271.66000000000003</v>
      </c>
      <c r="D383" s="56">
        <v>271.66000000000003</v>
      </c>
      <c r="E383" s="3"/>
    </row>
    <row r="384" spans="2:6">
      <c r="B384" s="17" t="s">
        <v>250</v>
      </c>
      <c r="C384" s="56">
        <v>1406.77</v>
      </c>
      <c r="D384" s="57">
        <v>1406.77</v>
      </c>
      <c r="E384" s="61">
        <f>D384</f>
        <v>1406.77</v>
      </c>
      <c r="F384" t="s">
        <v>451</v>
      </c>
    </row>
    <row r="385" spans="2:6">
      <c r="B385" s="23" t="s">
        <v>390</v>
      </c>
      <c r="C385" s="56">
        <v>800</v>
      </c>
      <c r="D385" s="56">
        <v>800</v>
      </c>
      <c r="E385" s="3"/>
    </row>
    <row r="386" spans="2:6">
      <c r="B386" s="23" t="s">
        <v>248</v>
      </c>
      <c r="C386" s="56">
        <v>330.8</v>
      </c>
      <c r="D386" s="56">
        <v>330.8</v>
      </c>
      <c r="E386" s="3"/>
    </row>
    <row r="387" spans="2:6">
      <c r="B387" s="23" t="s">
        <v>253</v>
      </c>
      <c r="C387" s="56">
        <v>183.87</v>
      </c>
      <c r="D387" s="56">
        <v>183.87</v>
      </c>
      <c r="E387" s="3"/>
    </row>
    <row r="388" spans="2:6">
      <c r="B388" s="23" t="s">
        <v>255</v>
      </c>
      <c r="C388" s="56">
        <v>92.1</v>
      </c>
      <c r="D388" s="56">
        <v>92.1</v>
      </c>
      <c r="E388" s="3"/>
    </row>
    <row r="389" spans="2:6">
      <c r="B389" s="17" t="s">
        <v>379</v>
      </c>
      <c r="C389" s="56">
        <v>3082.92</v>
      </c>
      <c r="D389" s="57">
        <v>3082.92</v>
      </c>
      <c r="E389" s="61">
        <f>D389</f>
        <v>3082.92</v>
      </c>
      <c r="F389" t="s">
        <v>451</v>
      </c>
    </row>
    <row r="390" spans="2:6">
      <c r="B390" s="23" t="s">
        <v>396</v>
      </c>
      <c r="C390" s="56">
        <v>2.4</v>
      </c>
      <c r="D390" s="56">
        <v>2.4</v>
      </c>
      <c r="E390" s="3"/>
    </row>
    <row r="391" spans="2:6">
      <c r="B391" s="23" t="s">
        <v>384</v>
      </c>
      <c r="C391" s="56">
        <v>562.6</v>
      </c>
      <c r="D391" s="56">
        <v>562.6</v>
      </c>
      <c r="E391" s="3"/>
    </row>
    <row r="392" spans="2:6">
      <c r="B392" s="23" t="s">
        <v>382</v>
      </c>
      <c r="C392" s="56">
        <v>2405.6</v>
      </c>
      <c r="D392" s="56">
        <v>2405.6</v>
      </c>
      <c r="E392" s="3"/>
    </row>
    <row r="393" spans="2:6">
      <c r="B393" s="23" t="s">
        <v>394</v>
      </c>
      <c r="C393" s="56">
        <v>55.57</v>
      </c>
      <c r="D393" s="56">
        <v>55.57</v>
      </c>
      <c r="E393" s="3"/>
    </row>
    <row r="394" spans="2:6">
      <c r="B394" s="23" t="s">
        <v>397</v>
      </c>
      <c r="C394" s="56">
        <v>56.75</v>
      </c>
      <c r="D394" s="56">
        <v>56.75</v>
      </c>
      <c r="E394" s="3"/>
    </row>
    <row r="395" spans="2:6">
      <c r="B395" s="17" t="s">
        <v>189</v>
      </c>
      <c r="C395" s="56">
        <v>466.37000000000006</v>
      </c>
      <c r="D395" s="57">
        <v>466.37000000000006</v>
      </c>
      <c r="E395" s="61">
        <f>D395</f>
        <v>466.37000000000006</v>
      </c>
      <c r="F395" t="s">
        <v>451</v>
      </c>
    </row>
    <row r="396" spans="2:6">
      <c r="B396" s="23" t="s">
        <v>317</v>
      </c>
      <c r="C396" s="56">
        <v>262.05</v>
      </c>
      <c r="D396" s="56">
        <v>262.05</v>
      </c>
      <c r="E396" s="3"/>
    </row>
    <row r="397" spans="2:6">
      <c r="B397" s="23" t="s">
        <v>196</v>
      </c>
      <c r="C397" s="56">
        <v>16</v>
      </c>
      <c r="D397" s="56">
        <v>16</v>
      </c>
      <c r="E397" s="3"/>
    </row>
    <row r="398" spans="2:6">
      <c r="B398" s="23" t="s">
        <v>192</v>
      </c>
      <c r="C398" s="56">
        <v>22.74</v>
      </c>
      <c r="D398" s="56">
        <v>22.74</v>
      </c>
      <c r="E398" s="3"/>
    </row>
    <row r="399" spans="2:6">
      <c r="B399" s="23" t="s">
        <v>195</v>
      </c>
      <c r="C399" s="56">
        <v>6.49</v>
      </c>
      <c r="D399" s="56">
        <v>6.49</v>
      </c>
      <c r="E399" s="3"/>
    </row>
    <row r="400" spans="2:6">
      <c r="B400" s="23" t="s">
        <v>197</v>
      </c>
      <c r="C400" s="56">
        <v>90.56</v>
      </c>
      <c r="D400" s="56">
        <v>90.56</v>
      </c>
      <c r="E400" s="3"/>
    </row>
    <row r="401" spans="2:6">
      <c r="B401" s="23" t="s">
        <v>198</v>
      </c>
      <c r="C401" s="56">
        <v>7.57</v>
      </c>
      <c r="D401" s="56">
        <v>7.57</v>
      </c>
      <c r="E401" s="3"/>
    </row>
    <row r="402" spans="2:6">
      <c r="B402" s="23" t="s">
        <v>221</v>
      </c>
      <c r="C402" s="56">
        <v>27.03</v>
      </c>
      <c r="D402" s="56">
        <v>27.03</v>
      </c>
      <c r="E402" s="3"/>
    </row>
    <row r="403" spans="2:6">
      <c r="B403" s="23" t="s">
        <v>223</v>
      </c>
      <c r="C403" s="56">
        <v>29.63</v>
      </c>
      <c r="D403" s="56">
        <v>29.63</v>
      </c>
      <c r="E403" s="3"/>
    </row>
    <row r="404" spans="2:6">
      <c r="B404" s="23" t="s">
        <v>194</v>
      </c>
      <c r="C404" s="56">
        <v>4.3</v>
      </c>
      <c r="D404" s="56">
        <v>4.3</v>
      </c>
      <c r="E404" s="3"/>
    </row>
    <row r="405" spans="2:6">
      <c r="B405" s="17" t="s">
        <v>199</v>
      </c>
      <c r="C405" s="56">
        <v>168.67</v>
      </c>
      <c r="D405" s="57">
        <v>168.67</v>
      </c>
      <c r="E405" s="61">
        <f>D405</f>
        <v>168.67</v>
      </c>
      <c r="F405" t="s">
        <v>1055</v>
      </c>
    </row>
    <row r="406" spans="2:6">
      <c r="B406" s="23" t="s">
        <v>200</v>
      </c>
      <c r="C406" s="56">
        <v>168.67</v>
      </c>
      <c r="D406" s="56">
        <v>168.67</v>
      </c>
      <c r="E406" s="3"/>
    </row>
    <row r="407" spans="2:6">
      <c r="B407" s="17" t="s">
        <v>174</v>
      </c>
      <c r="C407" s="56">
        <v>10028.32</v>
      </c>
      <c r="D407" s="57">
        <v>10028.32</v>
      </c>
      <c r="E407" s="61">
        <f>D407</f>
        <v>10028.32</v>
      </c>
      <c r="F407" t="s">
        <v>451</v>
      </c>
    </row>
    <row r="408" spans="2:6">
      <c r="B408" s="23" t="s">
        <v>140</v>
      </c>
      <c r="C408" s="56">
        <v>918.8</v>
      </c>
      <c r="D408" s="56">
        <v>918.8</v>
      </c>
      <c r="E408" s="3"/>
    </row>
    <row r="409" spans="2:6">
      <c r="B409" s="23" t="s">
        <v>171</v>
      </c>
      <c r="C409" s="56">
        <v>1724.56</v>
      </c>
      <c r="D409" s="56">
        <v>1724.56</v>
      </c>
      <c r="E409" s="3"/>
    </row>
    <row r="410" spans="2:6">
      <c r="B410" s="23" t="s">
        <v>182</v>
      </c>
      <c r="C410" s="56">
        <v>201.44</v>
      </c>
      <c r="D410" s="56">
        <v>201.44</v>
      </c>
      <c r="E410" s="3"/>
    </row>
    <row r="411" spans="2:6">
      <c r="B411" s="23" t="s">
        <v>256</v>
      </c>
      <c r="C411" s="56">
        <v>700.64</v>
      </c>
      <c r="D411" s="56">
        <v>700.64</v>
      </c>
      <c r="E411" s="3"/>
    </row>
    <row r="412" spans="2:6">
      <c r="B412" s="23" t="s">
        <v>306</v>
      </c>
      <c r="C412" s="56">
        <v>1675.44</v>
      </c>
      <c r="D412" s="56">
        <v>1675.44</v>
      </c>
      <c r="E412" s="3"/>
    </row>
    <row r="413" spans="2:6">
      <c r="B413" s="23" t="s">
        <v>146</v>
      </c>
      <c r="C413" s="56">
        <v>0</v>
      </c>
      <c r="D413" s="56">
        <v>0</v>
      </c>
      <c r="E413" s="3"/>
    </row>
    <row r="414" spans="2:6">
      <c r="B414" s="23" t="s">
        <v>421</v>
      </c>
      <c r="C414" s="56">
        <v>1218.56</v>
      </c>
      <c r="D414" s="56">
        <v>1218.56</v>
      </c>
      <c r="E414" s="3"/>
    </row>
    <row r="415" spans="2:6">
      <c r="B415" s="23" t="s">
        <v>432</v>
      </c>
      <c r="C415" s="56">
        <v>3588.88</v>
      </c>
      <c r="D415" s="56">
        <v>3588.88</v>
      </c>
      <c r="E415" s="3"/>
    </row>
    <row r="416" spans="2:6">
      <c r="B416" s="23" t="s">
        <v>426</v>
      </c>
      <c r="C416" s="56">
        <v>0</v>
      </c>
      <c r="D416" s="56">
        <v>0</v>
      </c>
      <c r="E416" s="3"/>
    </row>
    <row r="417" spans="2:6">
      <c r="B417" s="17" t="s">
        <v>153</v>
      </c>
      <c r="C417" s="56">
        <v>6015.46</v>
      </c>
      <c r="D417" s="57">
        <v>6015.46</v>
      </c>
      <c r="E417" s="61">
        <f>D417</f>
        <v>6015.46</v>
      </c>
      <c r="F417" t="s">
        <v>451</v>
      </c>
    </row>
    <row r="418" spans="2:6">
      <c r="B418" s="23" t="s">
        <v>390</v>
      </c>
      <c r="C418" s="56">
        <v>2400</v>
      </c>
      <c r="D418" s="56">
        <v>2400</v>
      </c>
      <c r="E418" s="3"/>
    </row>
    <row r="419" spans="2:6">
      <c r="B419" s="23" t="s">
        <v>166</v>
      </c>
      <c r="C419" s="56">
        <v>584.14</v>
      </c>
      <c r="D419" s="56">
        <v>584.14</v>
      </c>
      <c r="E419" s="3"/>
    </row>
    <row r="420" spans="2:6">
      <c r="B420" s="23" t="s">
        <v>184</v>
      </c>
      <c r="C420" s="56">
        <v>587.38</v>
      </c>
      <c r="D420" s="56">
        <v>587.38</v>
      </c>
      <c r="E420" s="3"/>
    </row>
    <row r="421" spans="2:6">
      <c r="B421" s="23" t="s">
        <v>248</v>
      </c>
      <c r="C421" s="56">
        <v>1326.94</v>
      </c>
      <c r="D421" s="56">
        <v>1326.94</v>
      </c>
      <c r="E421" s="3"/>
    </row>
    <row r="422" spans="2:6">
      <c r="B422" s="23" t="s">
        <v>253</v>
      </c>
      <c r="C422" s="56">
        <v>718.74</v>
      </c>
      <c r="D422" s="56">
        <v>718.74</v>
      </c>
      <c r="E422" s="3"/>
    </row>
    <row r="423" spans="2:6">
      <c r="B423" s="23" t="s">
        <v>255</v>
      </c>
      <c r="C423" s="56">
        <v>398.26</v>
      </c>
      <c r="D423" s="56">
        <v>398.26</v>
      </c>
      <c r="E423" s="3"/>
    </row>
    <row r="424" spans="2:6">
      <c r="B424" s="23" t="s">
        <v>282</v>
      </c>
      <c r="C424" s="56">
        <v>0</v>
      </c>
      <c r="D424" s="56">
        <v>0</v>
      </c>
      <c r="E424" s="3"/>
    </row>
    <row r="425" spans="2:6">
      <c r="B425" s="23" t="s">
        <v>212</v>
      </c>
      <c r="C425" s="56">
        <v>0</v>
      </c>
      <c r="D425" s="56">
        <v>0</v>
      </c>
      <c r="E425" s="3"/>
    </row>
    <row r="426" spans="2:6">
      <c r="B426" s="23" t="s">
        <v>217</v>
      </c>
      <c r="C426" s="56">
        <v>0</v>
      </c>
      <c r="D426" s="56">
        <v>0</v>
      </c>
      <c r="E426" s="3"/>
    </row>
    <row r="427" spans="2:6">
      <c r="B427" s="23" t="s">
        <v>151</v>
      </c>
      <c r="C427" s="56">
        <v>0</v>
      </c>
      <c r="D427" s="56">
        <v>0</v>
      </c>
      <c r="E427" s="3"/>
    </row>
    <row r="428" spans="2:6">
      <c r="B428" s="23" t="s">
        <v>279</v>
      </c>
      <c r="C428" s="56">
        <v>0</v>
      </c>
      <c r="D428" s="56">
        <v>0</v>
      </c>
      <c r="E428" s="3"/>
    </row>
    <row r="429" spans="2:6">
      <c r="B429" s="17" t="s">
        <v>170</v>
      </c>
      <c r="C429" s="56">
        <v>10643.46</v>
      </c>
      <c r="D429" s="57">
        <v>10643.46</v>
      </c>
      <c r="E429" s="61">
        <f>D429</f>
        <v>10643.46</v>
      </c>
      <c r="F429" t="s">
        <v>451</v>
      </c>
    </row>
    <row r="430" spans="2:6">
      <c r="B430" s="23" t="s">
        <v>390</v>
      </c>
      <c r="C430" s="56">
        <v>4800</v>
      </c>
      <c r="D430" s="56">
        <v>4800</v>
      </c>
      <c r="E430" s="3"/>
    </row>
    <row r="431" spans="2:6">
      <c r="B431" s="23" t="s">
        <v>166</v>
      </c>
      <c r="C431" s="56">
        <v>939.1</v>
      </c>
      <c r="D431" s="56">
        <v>939.1</v>
      </c>
      <c r="E431" s="3"/>
    </row>
    <row r="432" spans="2:6">
      <c r="B432" s="23" t="s">
        <v>184</v>
      </c>
      <c r="C432" s="56">
        <v>1079.8900000000001</v>
      </c>
      <c r="D432" s="56">
        <v>1079.8900000000001</v>
      </c>
      <c r="E432" s="3"/>
    </row>
    <row r="433" spans="2:6">
      <c r="B433" s="23" t="s">
        <v>248</v>
      </c>
      <c r="C433" s="56">
        <v>2307.92</v>
      </c>
      <c r="D433" s="56">
        <v>2307.92</v>
      </c>
      <c r="E433" s="3"/>
    </row>
    <row r="434" spans="2:6">
      <c r="B434" s="23" t="s">
        <v>253</v>
      </c>
      <c r="C434" s="56">
        <v>1024.6600000000001</v>
      </c>
      <c r="D434" s="56">
        <v>1024.6600000000001</v>
      </c>
      <c r="E434" s="3"/>
    </row>
    <row r="435" spans="2:6">
      <c r="B435" s="23" t="s">
        <v>255</v>
      </c>
      <c r="C435" s="56">
        <v>491.89</v>
      </c>
      <c r="D435" s="56">
        <v>491.89</v>
      </c>
      <c r="E435" s="3"/>
    </row>
    <row r="436" spans="2:6">
      <c r="B436" s="17" t="s">
        <v>385</v>
      </c>
      <c r="C436" s="56">
        <v>585.68000000000006</v>
      </c>
      <c r="D436" s="57">
        <v>585.68000000000006</v>
      </c>
      <c r="E436" s="61">
        <f>D436</f>
        <v>585.68000000000006</v>
      </c>
      <c r="F436" t="s">
        <v>451</v>
      </c>
    </row>
    <row r="437" spans="2:6">
      <c r="B437" s="23" t="s">
        <v>384</v>
      </c>
      <c r="C437" s="56">
        <v>104.39999999999999</v>
      </c>
      <c r="D437" s="56">
        <v>104.39999999999999</v>
      </c>
      <c r="E437" s="3"/>
    </row>
    <row r="438" spans="2:6">
      <c r="B438" s="23" t="s">
        <v>382</v>
      </c>
      <c r="C438" s="56">
        <v>446.40000000000003</v>
      </c>
      <c r="D438" s="56">
        <v>446.40000000000003</v>
      </c>
      <c r="E438" s="3"/>
    </row>
    <row r="439" spans="2:6">
      <c r="B439" s="23" t="s">
        <v>394</v>
      </c>
      <c r="C439" s="56">
        <v>24.35</v>
      </c>
      <c r="D439" s="56">
        <v>24.35</v>
      </c>
      <c r="E439" s="3"/>
    </row>
    <row r="440" spans="2:6">
      <c r="B440" s="23" t="s">
        <v>397</v>
      </c>
      <c r="C440" s="56">
        <v>10.53</v>
      </c>
      <c r="D440" s="56">
        <v>10.53</v>
      </c>
      <c r="E440" s="3"/>
    </row>
    <row r="441" spans="2:6">
      <c r="B441" s="17" t="s">
        <v>133</v>
      </c>
      <c r="C441" s="56">
        <v>0</v>
      </c>
      <c r="D441" s="57">
        <v>0</v>
      </c>
      <c r="E441" s="61">
        <f>D441</f>
        <v>0</v>
      </c>
    </row>
    <row r="442" spans="2:6">
      <c r="B442" s="23" t="s">
        <v>140</v>
      </c>
      <c r="C442" s="56">
        <v>0</v>
      </c>
      <c r="D442" s="56">
        <v>0</v>
      </c>
      <c r="E442" s="3"/>
    </row>
    <row r="443" spans="2:6">
      <c r="B443" s="23" t="s">
        <v>171</v>
      </c>
      <c r="C443" s="56">
        <v>0</v>
      </c>
      <c r="D443" s="56">
        <v>0</v>
      </c>
      <c r="E443" s="3"/>
    </row>
    <row r="444" spans="2:6">
      <c r="B444" s="23" t="s">
        <v>146</v>
      </c>
      <c r="C444" s="56">
        <v>0</v>
      </c>
      <c r="D444" s="56">
        <v>0</v>
      </c>
      <c r="E444" s="3"/>
    </row>
    <row r="445" spans="2:6">
      <c r="B445" s="17" t="s">
        <v>360</v>
      </c>
      <c r="C445" s="56">
        <v>1148.8</v>
      </c>
      <c r="D445" s="57">
        <v>1148.8</v>
      </c>
      <c r="E445" s="61">
        <f>D445</f>
        <v>1148.8</v>
      </c>
      <c r="F445" t="s">
        <v>451</v>
      </c>
    </row>
    <row r="446" spans="2:6">
      <c r="B446" s="23" t="s">
        <v>348</v>
      </c>
      <c r="C446" s="56">
        <v>1148.8</v>
      </c>
      <c r="D446" s="56">
        <v>1148.8</v>
      </c>
      <c r="E446" s="3"/>
    </row>
    <row r="447" spans="2:6">
      <c r="B447" s="17" t="s">
        <v>154</v>
      </c>
      <c r="C447" s="56">
        <v>0</v>
      </c>
      <c r="D447" s="57">
        <v>0</v>
      </c>
      <c r="E447" s="61">
        <f>D447</f>
        <v>0</v>
      </c>
    </row>
    <row r="448" spans="2:6">
      <c r="B448" s="23" t="s">
        <v>151</v>
      </c>
      <c r="C448" s="56">
        <v>0</v>
      </c>
      <c r="D448" s="56">
        <v>0</v>
      </c>
      <c r="E448" s="3"/>
    </row>
    <row r="449" spans="2:6">
      <c r="B449" s="17" t="s">
        <v>172</v>
      </c>
      <c r="C449" s="56">
        <v>3362.3500000000008</v>
      </c>
      <c r="D449" s="57">
        <v>3362.3500000000008</v>
      </c>
      <c r="E449" s="61">
        <f>D449</f>
        <v>3362.3500000000008</v>
      </c>
      <c r="F449" t="s">
        <v>451</v>
      </c>
    </row>
    <row r="450" spans="2:6">
      <c r="B450" s="23" t="s">
        <v>390</v>
      </c>
      <c r="C450" s="56">
        <v>1600</v>
      </c>
      <c r="D450" s="56">
        <v>1600</v>
      </c>
      <c r="E450" s="3"/>
    </row>
    <row r="451" spans="2:6">
      <c r="B451" s="23" t="s">
        <v>166</v>
      </c>
      <c r="C451" s="56">
        <v>311.61</v>
      </c>
      <c r="D451" s="56">
        <v>311.61</v>
      </c>
      <c r="E451" s="3"/>
    </row>
    <row r="452" spans="2:6">
      <c r="B452" s="23" t="s">
        <v>184</v>
      </c>
      <c r="C452" s="56">
        <v>259.61</v>
      </c>
      <c r="D452" s="56">
        <v>259.61</v>
      </c>
      <c r="E452" s="3"/>
    </row>
    <row r="453" spans="2:6">
      <c r="B453" s="23" t="s">
        <v>248</v>
      </c>
      <c r="C453" s="56">
        <v>722.8</v>
      </c>
      <c r="D453" s="56">
        <v>722.8</v>
      </c>
      <c r="E453" s="3"/>
    </row>
    <row r="454" spans="2:6">
      <c r="B454" s="23" t="s">
        <v>253</v>
      </c>
      <c r="C454" s="56">
        <v>306.26</v>
      </c>
      <c r="D454" s="56">
        <v>306.26</v>
      </c>
      <c r="E454" s="3"/>
    </row>
    <row r="455" spans="2:6">
      <c r="B455" s="23" t="s">
        <v>255</v>
      </c>
      <c r="C455" s="56">
        <v>162.07</v>
      </c>
      <c r="D455" s="56">
        <v>162.07</v>
      </c>
      <c r="E455" s="3"/>
    </row>
    <row r="456" spans="2:6">
      <c r="B456" s="17" t="s">
        <v>386</v>
      </c>
      <c r="C456" s="56">
        <v>132.58000000000001</v>
      </c>
      <c r="D456" s="57">
        <v>132.58000000000001</v>
      </c>
      <c r="E456" s="61">
        <f>D456</f>
        <v>132.58000000000001</v>
      </c>
      <c r="F456" t="s">
        <v>451</v>
      </c>
    </row>
    <row r="457" spans="2:6">
      <c r="B457" s="23" t="s">
        <v>384</v>
      </c>
      <c r="C457" s="56">
        <v>23.2</v>
      </c>
      <c r="D457" s="56">
        <v>23.2</v>
      </c>
      <c r="E457" s="3"/>
    </row>
    <row r="458" spans="2:6">
      <c r="B458" s="23" t="s">
        <v>382</v>
      </c>
      <c r="C458" s="56">
        <v>99.2</v>
      </c>
      <c r="D458" s="56">
        <v>99.2</v>
      </c>
      <c r="E458" s="3"/>
    </row>
    <row r="459" spans="2:6">
      <c r="B459" s="23" t="s">
        <v>394</v>
      </c>
      <c r="C459" s="56">
        <v>7.84</v>
      </c>
      <c r="D459" s="56">
        <v>7.84</v>
      </c>
      <c r="E459" s="3"/>
    </row>
    <row r="460" spans="2:6">
      <c r="B460" s="23" t="s">
        <v>397</v>
      </c>
      <c r="C460" s="56">
        <v>2.34</v>
      </c>
      <c r="D460" s="56">
        <v>2.34</v>
      </c>
      <c r="E460" s="3"/>
    </row>
    <row r="461" spans="2:6">
      <c r="B461" s="17" t="s">
        <v>155</v>
      </c>
      <c r="C461" s="56">
        <v>1375</v>
      </c>
      <c r="D461" s="57">
        <v>1375</v>
      </c>
      <c r="E461" s="61">
        <f>D461</f>
        <v>1375</v>
      </c>
      <c r="F461" t="s">
        <v>451</v>
      </c>
    </row>
    <row r="462" spans="2:6">
      <c r="B462" s="23" t="s">
        <v>166</v>
      </c>
      <c r="C462" s="56">
        <v>250</v>
      </c>
      <c r="D462" s="56">
        <v>250</v>
      </c>
      <c r="E462" s="3"/>
    </row>
    <row r="463" spans="2:6">
      <c r="B463" s="23" t="s">
        <v>184</v>
      </c>
      <c r="C463" s="56">
        <v>250</v>
      </c>
      <c r="D463" s="56">
        <v>250</v>
      </c>
      <c r="E463" s="3"/>
    </row>
    <row r="464" spans="2:6">
      <c r="B464" s="23" t="s">
        <v>248</v>
      </c>
      <c r="C464" s="56">
        <v>500</v>
      </c>
      <c r="D464" s="56">
        <v>500</v>
      </c>
      <c r="E464" s="3"/>
    </row>
    <row r="465" spans="2:6">
      <c r="B465" s="23" t="s">
        <v>253</v>
      </c>
      <c r="C465" s="56">
        <v>250</v>
      </c>
      <c r="D465" s="56">
        <v>250</v>
      </c>
      <c r="E465" s="3"/>
    </row>
    <row r="466" spans="2:6">
      <c r="B466" s="23" t="s">
        <v>255</v>
      </c>
      <c r="C466" s="56">
        <v>125</v>
      </c>
      <c r="D466" s="56">
        <v>125</v>
      </c>
      <c r="E466" s="3"/>
    </row>
    <row r="467" spans="2:6">
      <c r="B467" s="23" t="s">
        <v>282</v>
      </c>
      <c r="C467" s="56">
        <v>0</v>
      </c>
      <c r="D467" s="56">
        <v>0</v>
      </c>
      <c r="E467" s="3"/>
    </row>
    <row r="468" spans="2:6">
      <c r="B468" s="23" t="s">
        <v>217</v>
      </c>
      <c r="C468" s="56">
        <v>0</v>
      </c>
      <c r="D468" s="56">
        <v>0</v>
      </c>
      <c r="E468" s="3"/>
    </row>
    <row r="469" spans="2:6">
      <c r="B469" s="23" t="s">
        <v>151</v>
      </c>
      <c r="C469" s="56">
        <v>0</v>
      </c>
      <c r="D469" s="56">
        <v>0</v>
      </c>
      <c r="E469" s="3"/>
    </row>
    <row r="470" spans="2:6">
      <c r="B470" s="23" t="s">
        <v>279</v>
      </c>
      <c r="C470" s="56">
        <v>0</v>
      </c>
      <c r="D470" s="56">
        <v>0</v>
      </c>
      <c r="E470" s="3"/>
    </row>
    <row r="471" spans="2:6">
      <c r="B471" s="17" t="s">
        <v>173</v>
      </c>
      <c r="C471" s="56">
        <v>2750</v>
      </c>
      <c r="D471" s="57">
        <v>2750</v>
      </c>
      <c r="E471" s="61">
        <f>D471</f>
        <v>2750</v>
      </c>
      <c r="F471" t="s">
        <v>451</v>
      </c>
    </row>
    <row r="472" spans="2:6">
      <c r="B472" s="23" t="s">
        <v>166</v>
      </c>
      <c r="C472" s="56">
        <v>500</v>
      </c>
      <c r="D472" s="56">
        <v>500</v>
      </c>
      <c r="E472" s="3"/>
    </row>
    <row r="473" spans="2:6">
      <c r="B473" s="23" t="s">
        <v>184</v>
      </c>
      <c r="C473" s="56">
        <v>500</v>
      </c>
      <c r="D473" s="56">
        <v>500</v>
      </c>
      <c r="E473" s="3"/>
    </row>
    <row r="474" spans="2:6">
      <c r="B474" s="23" t="s">
        <v>248</v>
      </c>
      <c r="C474" s="56">
        <v>1000</v>
      </c>
      <c r="D474" s="56">
        <v>1000</v>
      </c>
      <c r="E474" s="3"/>
    </row>
    <row r="475" spans="2:6">
      <c r="B475" s="23" t="s">
        <v>253</v>
      </c>
      <c r="C475" s="56">
        <v>500</v>
      </c>
      <c r="D475" s="56">
        <v>500</v>
      </c>
      <c r="E475" s="3"/>
    </row>
    <row r="476" spans="2:6">
      <c r="B476" s="23" t="s">
        <v>255</v>
      </c>
      <c r="C476" s="56">
        <v>250</v>
      </c>
      <c r="D476" s="56">
        <v>250</v>
      </c>
      <c r="E476" s="3"/>
    </row>
    <row r="477" spans="2:6">
      <c r="B477" s="17" t="s">
        <v>308</v>
      </c>
      <c r="C477" s="56">
        <v>2638.2</v>
      </c>
      <c r="D477" s="57">
        <v>2638.2</v>
      </c>
      <c r="E477" s="61">
        <f>D477</f>
        <v>2638.2</v>
      </c>
      <c r="F477" t="s">
        <v>452</v>
      </c>
    </row>
    <row r="478" spans="2:6">
      <c r="B478" s="23" t="s">
        <v>306</v>
      </c>
      <c r="C478" s="56">
        <v>1433.6</v>
      </c>
      <c r="D478" s="56">
        <v>1433.6</v>
      </c>
      <c r="E478" s="3"/>
    </row>
    <row r="479" spans="2:6">
      <c r="B479" s="23" t="s">
        <v>400</v>
      </c>
      <c r="C479" s="56">
        <v>510.37</v>
      </c>
      <c r="D479" s="56">
        <v>510.37</v>
      </c>
      <c r="E479" s="3"/>
    </row>
    <row r="480" spans="2:6">
      <c r="B480" s="23" t="s">
        <v>405</v>
      </c>
      <c r="C480" s="56">
        <v>694.23</v>
      </c>
      <c r="D480" s="56">
        <v>694.23</v>
      </c>
      <c r="E480" s="3"/>
    </row>
    <row r="481" spans="2:6">
      <c r="B481" s="17" t="s">
        <v>156</v>
      </c>
      <c r="C481" s="56">
        <v>13454.51</v>
      </c>
      <c r="D481" s="57">
        <v>13454.51</v>
      </c>
      <c r="E481" s="61">
        <f>D481</f>
        <v>13454.51</v>
      </c>
      <c r="F481" t="s">
        <v>452</v>
      </c>
    </row>
    <row r="482" spans="2:6">
      <c r="B482" s="23" t="s">
        <v>390</v>
      </c>
      <c r="C482" s="56">
        <v>6000</v>
      </c>
      <c r="D482" s="56">
        <v>6000</v>
      </c>
      <c r="E482" s="3"/>
    </row>
    <row r="483" spans="2:6">
      <c r="B483" s="23" t="s">
        <v>166</v>
      </c>
      <c r="C483" s="56">
        <v>1392.52</v>
      </c>
      <c r="D483" s="56">
        <v>1392.52</v>
      </c>
      <c r="E483" s="3"/>
    </row>
    <row r="484" spans="2:6">
      <c r="B484" s="23" t="s">
        <v>184</v>
      </c>
      <c r="C484" s="56">
        <v>1224.76</v>
      </c>
      <c r="D484" s="56">
        <v>1224.76</v>
      </c>
      <c r="E484" s="3"/>
    </row>
    <row r="485" spans="2:6">
      <c r="B485" s="23" t="s">
        <v>248</v>
      </c>
      <c r="C485" s="56">
        <v>2794.14</v>
      </c>
      <c r="D485" s="56">
        <v>2794.14</v>
      </c>
      <c r="E485" s="3"/>
    </row>
    <row r="486" spans="2:6">
      <c r="B486" s="23" t="s">
        <v>253</v>
      </c>
      <c r="C486" s="56">
        <v>1348.73</v>
      </c>
      <c r="D486" s="56">
        <v>1348.73</v>
      </c>
      <c r="E486" s="3"/>
    </row>
    <row r="487" spans="2:6">
      <c r="B487" s="23" t="s">
        <v>255</v>
      </c>
      <c r="C487" s="56">
        <v>694.36</v>
      </c>
      <c r="D487" s="56">
        <v>694.36</v>
      </c>
      <c r="E487" s="3"/>
    </row>
    <row r="488" spans="2:6">
      <c r="B488" s="23" t="s">
        <v>208</v>
      </c>
      <c r="C488" s="56">
        <v>0</v>
      </c>
      <c r="D488" s="56">
        <v>0</v>
      </c>
      <c r="E488" s="3"/>
    </row>
    <row r="489" spans="2:6">
      <c r="B489" s="23" t="s">
        <v>282</v>
      </c>
      <c r="C489" s="56">
        <v>0</v>
      </c>
      <c r="D489" s="56">
        <v>0</v>
      </c>
      <c r="E489" s="3"/>
    </row>
    <row r="490" spans="2:6">
      <c r="B490" s="23" t="s">
        <v>212</v>
      </c>
      <c r="C490" s="56">
        <v>-2.2737367544323206E-13</v>
      </c>
      <c r="D490" s="56">
        <v>-2.2737367544323206E-13</v>
      </c>
      <c r="E490" s="3"/>
    </row>
    <row r="491" spans="2:6">
      <c r="B491" s="23" t="s">
        <v>217</v>
      </c>
      <c r="C491" s="56">
        <v>0</v>
      </c>
      <c r="D491" s="56">
        <v>0</v>
      </c>
      <c r="E491" s="3"/>
    </row>
    <row r="492" spans="2:6">
      <c r="B492" s="23" t="s">
        <v>151</v>
      </c>
      <c r="C492" s="56">
        <v>0</v>
      </c>
      <c r="D492" s="56">
        <v>0</v>
      </c>
      <c r="E492" s="3"/>
    </row>
    <row r="493" spans="2:6">
      <c r="B493" s="23" t="s">
        <v>279</v>
      </c>
      <c r="C493" s="56">
        <v>0</v>
      </c>
      <c r="D493" s="56">
        <v>0</v>
      </c>
      <c r="E493" s="3"/>
    </row>
    <row r="494" spans="2:6">
      <c r="B494" s="17" t="s">
        <v>387</v>
      </c>
      <c r="C494" s="56">
        <v>497.17999999999995</v>
      </c>
      <c r="D494" s="57">
        <v>497.17999999999995</v>
      </c>
      <c r="E494" s="61">
        <f>D494</f>
        <v>497.17999999999995</v>
      </c>
      <c r="F494" t="s">
        <v>452</v>
      </c>
    </row>
    <row r="495" spans="2:6">
      <c r="B495" s="23" t="s">
        <v>384</v>
      </c>
      <c r="C495" s="56">
        <v>87</v>
      </c>
      <c r="D495" s="56">
        <v>87</v>
      </c>
      <c r="E495" s="3"/>
    </row>
    <row r="496" spans="2:6">
      <c r="B496" s="23" t="s">
        <v>382</v>
      </c>
      <c r="C496" s="56">
        <v>372</v>
      </c>
      <c r="D496" s="56">
        <v>372</v>
      </c>
      <c r="E496" s="3"/>
    </row>
    <row r="497" spans="2:6">
      <c r="B497" s="23" t="s">
        <v>394</v>
      </c>
      <c r="C497" s="56">
        <v>29.4</v>
      </c>
      <c r="D497" s="56">
        <v>29.4</v>
      </c>
      <c r="E497" s="3"/>
    </row>
    <row r="498" spans="2:6">
      <c r="B498" s="23" t="s">
        <v>397</v>
      </c>
      <c r="C498" s="56">
        <v>8.7799999999999994</v>
      </c>
      <c r="D498" s="56">
        <v>8.7799999999999994</v>
      </c>
      <c r="E498" s="3"/>
    </row>
    <row r="499" spans="2:6">
      <c r="B499" s="17" t="s">
        <v>339</v>
      </c>
      <c r="C499" s="56">
        <v>0</v>
      </c>
      <c r="D499" s="57">
        <v>0</v>
      </c>
      <c r="E499" s="61">
        <f>D499</f>
        <v>0</v>
      </c>
    </row>
    <row r="500" spans="2:6">
      <c r="B500" s="23" t="s">
        <v>340</v>
      </c>
      <c r="C500" s="56">
        <v>200</v>
      </c>
      <c r="D500" s="56">
        <v>200</v>
      </c>
      <c r="E500" s="3"/>
    </row>
    <row r="501" spans="2:6">
      <c r="B501" s="23" t="s">
        <v>355</v>
      </c>
      <c r="C501" s="56">
        <v>-200</v>
      </c>
      <c r="D501" s="56">
        <v>-200</v>
      </c>
      <c r="E501" s="3"/>
    </row>
    <row r="502" spans="2:6">
      <c r="B502" s="17" t="s">
        <v>142</v>
      </c>
      <c r="C502" s="56">
        <v>4400</v>
      </c>
      <c r="D502" s="57">
        <v>4400</v>
      </c>
      <c r="E502" s="61">
        <f>D502</f>
        <v>4400</v>
      </c>
      <c r="F502" t="s">
        <v>1055</v>
      </c>
    </row>
    <row r="503" spans="2:6">
      <c r="B503" s="23" t="s">
        <v>444</v>
      </c>
      <c r="C503" s="56">
        <v>75</v>
      </c>
      <c r="D503" s="56">
        <v>75</v>
      </c>
      <c r="E503" s="3"/>
    </row>
    <row r="504" spans="2:6">
      <c r="B504" s="23" t="s">
        <v>143</v>
      </c>
      <c r="C504" s="56">
        <v>150</v>
      </c>
      <c r="D504" s="56">
        <v>150</v>
      </c>
      <c r="E504" s="3"/>
    </row>
    <row r="505" spans="2:6">
      <c r="B505" s="23" t="s">
        <v>241</v>
      </c>
      <c r="C505" s="56">
        <v>175</v>
      </c>
      <c r="D505" s="56">
        <v>175</v>
      </c>
      <c r="E505" s="3"/>
    </row>
    <row r="506" spans="2:6">
      <c r="B506" s="23" t="s">
        <v>257</v>
      </c>
      <c r="C506" s="56">
        <v>175</v>
      </c>
      <c r="D506" s="56">
        <v>175</v>
      </c>
      <c r="E506" s="3"/>
    </row>
    <row r="507" spans="2:6">
      <c r="B507" s="23" t="s">
        <v>258</v>
      </c>
      <c r="C507" s="56">
        <v>175</v>
      </c>
      <c r="D507" s="56">
        <v>175</v>
      </c>
      <c r="E507" s="3"/>
    </row>
    <row r="508" spans="2:6">
      <c r="B508" s="23" t="s">
        <v>294</v>
      </c>
      <c r="C508" s="56">
        <v>175</v>
      </c>
      <c r="D508" s="56">
        <v>175</v>
      </c>
      <c r="E508" s="3"/>
    </row>
    <row r="509" spans="2:6">
      <c r="B509" s="23" t="s">
        <v>299</v>
      </c>
      <c r="C509" s="56">
        <v>200</v>
      </c>
      <c r="D509" s="56">
        <v>200</v>
      </c>
      <c r="E509" s="3"/>
    </row>
    <row r="510" spans="2:6">
      <c r="B510" s="23" t="s">
        <v>309</v>
      </c>
      <c r="C510" s="56">
        <v>200</v>
      </c>
      <c r="D510" s="56">
        <v>200</v>
      </c>
      <c r="E510" s="3"/>
    </row>
    <row r="511" spans="2:6">
      <c r="B511" s="23" t="s">
        <v>314</v>
      </c>
      <c r="C511" s="56">
        <v>200</v>
      </c>
      <c r="D511" s="56">
        <v>200</v>
      </c>
      <c r="E511" s="3"/>
    </row>
    <row r="512" spans="2:6">
      <c r="B512" s="23" t="s">
        <v>323</v>
      </c>
      <c r="C512" s="56">
        <v>200</v>
      </c>
      <c r="D512" s="56">
        <v>200</v>
      </c>
      <c r="E512" s="3"/>
    </row>
    <row r="513" spans="2:5">
      <c r="B513" s="23" t="s">
        <v>328</v>
      </c>
      <c r="C513" s="56">
        <v>200</v>
      </c>
      <c r="D513" s="56">
        <v>200</v>
      </c>
      <c r="E513" s="3"/>
    </row>
    <row r="514" spans="2:5">
      <c r="B514" s="23" t="s">
        <v>345</v>
      </c>
      <c r="C514" s="56">
        <v>200</v>
      </c>
      <c r="D514" s="56">
        <v>200</v>
      </c>
      <c r="E514" s="3"/>
    </row>
    <row r="515" spans="2:5">
      <c r="B515" s="23" t="s">
        <v>361</v>
      </c>
      <c r="C515" s="56">
        <v>150</v>
      </c>
      <c r="D515" s="56">
        <v>150</v>
      </c>
      <c r="E515" s="3"/>
    </row>
    <row r="516" spans="2:5">
      <c r="B516" s="23" t="s">
        <v>364</v>
      </c>
      <c r="C516" s="56">
        <v>150</v>
      </c>
      <c r="D516" s="56">
        <v>150</v>
      </c>
      <c r="E516" s="3"/>
    </row>
    <row r="517" spans="2:5">
      <c r="B517" s="23" t="s">
        <v>368</v>
      </c>
      <c r="C517" s="56">
        <v>150</v>
      </c>
      <c r="D517" s="56">
        <v>150</v>
      </c>
      <c r="E517" s="3"/>
    </row>
    <row r="518" spans="2:5">
      <c r="B518" s="23" t="s">
        <v>372</v>
      </c>
      <c r="C518" s="56">
        <v>150</v>
      </c>
      <c r="D518" s="56">
        <v>150</v>
      </c>
      <c r="E518" s="3"/>
    </row>
    <row r="519" spans="2:5">
      <c r="B519" s="23" t="s">
        <v>378</v>
      </c>
      <c r="C519" s="56">
        <v>175</v>
      </c>
      <c r="D519" s="56">
        <v>175</v>
      </c>
      <c r="E519" s="3"/>
    </row>
    <row r="520" spans="2:5">
      <c r="B520" s="23" t="s">
        <v>402</v>
      </c>
      <c r="C520" s="56">
        <v>175</v>
      </c>
      <c r="D520" s="56">
        <v>175</v>
      </c>
      <c r="E520" s="3"/>
    </row>
    <row r="521" spans="2:5">
      <c r="B521" s="23" t="s">
        <v>407</v>
      </c>
      <c r="C521" s="56">
        <v>175</v>
      </c>
      <c r="D521" s="56">
        <v>175</v>
      </c>
      <c r="E521" s="3"/>
    </row>
    <row r="522" spans="2:5">
      <c r="B522" s="23" t="s">
        <v>418</v>
      </c>
      <c r="C522" s="56">
        <v>175</v>
      </c>
      <c r="D522" s="56">
        <v>175</v>
      </c>
      <c r="E522" s="3"/>
    </row>
    <row r="523" spans="2:5">
      <c r="B523" s="23" t="s">
        <v>423</v>
      </c>
      <c r="C523" s="56">
        <v>175</v>
      </c>
      <c r="D523" s="56">
        <v>175</v>
      </c>
      <c r="E523" s="3"/>
    </row>
    <row r="524" spans="2:5">
      <c r="B524" s="23" t="s">
        <v>434</v>
      </c>
      <c r="C524" s="56">
        <v>150</v>
      </c>
      <c r="D524" s="56">
        <v>150</v>
      </c>
      <c r="E524" s="3"/>
    </row>
    <row r="525" spans="2:5">
      <c r="B525" s="23" t="s">
        <v>439</v>
      </c>
      <c r="C525" s="56">
        <v>150</v>
      </c>
      <c r="D525" s="56">
        <v>150</v>
      </c>
      <c r="E525" s="3"/>
    </row>
    <row r="526" spans="2:5">
      <c r="B526" s="23" t="s">
        <v>355</v>
      </c>
      <c r="C526" s="56">
        <v>200</v>
      </c>
      <c r="D526" s="56">
        <v>200</v>
      </c>
      <c r="E526" s="3"/>
    </row>
    <row r="527" spans="2:5">
      <c r="B527" s="23" t="s">
        <v>204</v>
      </c>
      <c r="C527" s="56">
        <v>0</v>
      </c>
      <c r="D527" s="56">
        <v>0</v>
      </c>
      <c r="E527" s="3"/>
    </row>
    <row r="528" spans="2:5">
      <c r="B528" s="23" t="s">
        <v>302</v>
      </c>
      <c r="C528" s="56">
        <v>300</v>
      </c>
      <c r="D528" s="56">
        <v>300</v>
      </c>
      <c r="E528" s="3"/>
    </row>
    <row r="529" spans="2:9">
      <c r="B529" s="17" t="s">
        <v>201</v>
      </c>
      <c r="C529" s="56">
        <v>216.03</v>
      </c>
      <c r="D529" s="57">
        <v>216.03</v>
      </c>
      <c r="E529" s="61">
        <f>D529</f>
        <v>216.03</v>
      </c>
      <c r="F529" t="s">
        <v>1055</v>
      </c>
    </row>
    <row r="530" spans="2:9">
      <c r="B530" s="23" t="s">
        <v>198</v>
      </c>
      <c r="C530" s="56">
        <v>216.03</v>
      </c>
      <c r="D530" s="56">
        <v>216.03</v>
      </c>
      <c r="E530" s="3"/>
    </row>
    <row r="531" spans="2:9">
      <c r="B531" s="17" t="s">
        <v>446</v>
      </c>
      <c r="C531" s="56"/>
      <c r="D531" s="57"/>
      <c r="E531" s="3"/>
    </row>
    <row r="532" spans="2:9">
      <c r="B532" s="23" t="s">
        <v>446</v>
      </c>
      <c r="C532" s="56"/>
      <c r="D532" s="56"/>
      <c r="E532" s="3"/>
    </row>
    <row r="533" spans="2:9">
      <c r="B533" s="17" t="s">
        <v>447</v>
      </c>
      <c r="C533" s="56">
        <v>176928.38000000009</v>
      </c>
      <c r="D533" s="58">
        <v>176928.38000000009</v>
      </c>
      <c r="E533" s="3"/>
    </row>
    <row r="534" spans="2:9">
      <c r="E534" s="3"/>
    </row>
    <row r="535" spans="2:9">
      <c r="E535" s="3"/>
    </row>
    <row r="536" spans="2:9" ht="25.5">
      <c r="D536" s="262"/>
      <c r="E536" s="263"/>
      <c r="F536" s="264" t="s">
        <v>453</v>
      </c>
      <c r="G536" s="265" t="s">
        <v>454</v>
      </c>
      <c r="H536" s="273"/>
      <c r="I536" s="273"/>
    </row>
    <row r="537" spans="2:9">
      <c r="D537" s="266" t="s">
        <v>455</v>
      </c>
      <c r="E537" s="267">
        <f>SUMIF(F336:F529,"DH",E336:E529)</f>
        <v>155553.78999999995</v>
      </c>
      <c r="F537" s="268">
        <f>'Allocators (C)'!C70</f>
        <v>0.71793614804828731</v>
      </c>
      <c r="G537" s="267">
        <f>E537*F537</f>
        <v>111677.68880691216</v>
      </c>
      <c r="H537" s="270"/>
      <c r="I537" s="270"/>
    </row>
    <row r="538" spans="2:9">
      <c r="D538" s="266" t="s">
        <v>456</v>
      </c>
      <c r="E538" s="267">
        <f>SUMIF(F336:F529,"Cust",E336:E529)</f>
        <v>16589.89</v>
      </c>
      <c r="F538" s="269">
        <f>'Allocators (C)'!C33</f>
        <v>0.68529194609772137</v>
      </c>
      <c r="G538" s="267">
        <f>E538*F538</f>
        <v>11368.918003647126</v>
      </c>
      <c r="H538" s="274"/>
      <c r="I538" s="274"/>
    </row>
    <row r="539" spans="2:9">
      <c r="D539" s="262"/>
      <c r="E539" s="270">
        <f>SUM(E537:E538)</f>
        <v>172143.67999999993</v>
      </c>
      <c r="F539" s="263"/>
      <c r="G539" s="270">
        <f>SUM(G537:G538)</f>
        <v>123046.60681055929</v>
      </c>
      <c r="H539" s="441">
        <f>+(G539+H553)/('Yakima Regulated Price Out'!AP191+'Yakima Regulated Price Out'!AQ191)</f>
        <v>9.7665546553001407E-3</v>
      </c>
      <c r="I539" s="267"/>
    </row>
    <row r="540" spans="2:9">
      <c r="D540" s="262"/>
      <c r="E540" s="263"/>
      <c r="F540" s="263"/>
      <c r="G540" s="263"/>
      <c r="H540" s="263"/>
      <c r="I540" s="263"/>
    </row>
    <row r="541" spans="2:9">
      <c r="D541" s="271" t="s">
        <v>457</v>
      </c>
      <c r="E541" s="272">
        <f>E539-D533</f>
        <v>-4784.7000000001572</v>
      </c>
      <c r="F541" s="263" t="s">
        <v>1056</v>
      </c>
      <c r="G541" s="263"/>
      <c r="H541" s="275"/>
      <c r="I541" s="263"/>
    </row>
    <row r="542" spans="2:9">
      <c r="E542" s="3"/>
    </row>
    <row r="543" spans="2:9">
      <c r="E543" s="3"/>
    </row>
    <row r="544" spans="2:9">
      <c r="E544" s="56"/>
      <c r="F544" s="437" t="s">
        <v>997</v>
      </c>
      <c r="G544" s="437"/>
      <c r="H544" s="437"/>
    </row>
    <row r="545" spans="5:8">
      <c r="F545" s="435" t="s">
        <v>462</v>
      </c>
      <c r="G545" s="435" t="s">
        <v>464</v>
      </c>
      <c r="H545" s="435" t="s">
        <v>837</v>
      </c>
    </row>
    <row r="546" spans="5:8">
      <c r="E546" s="276" t="s">
        <v>1057</v>
      </c>
      <c r="F546" s="278">
        <v>12700</v>
      </c>
      <c r="G546" s="278">
        <v>3000</v>
      </c>
      <c r="H546" s="278">
        <v>600</v>
      </c>
    </row>
    <row r="547" spans="5:8">
      <c r="E547" s="276" t="s">
        <v>1058</v>
      </c>
      <c r="F547" s="278">
        <v>8500</v>
      </c>
      <c r="G547" s="278">
        <v>0</v>
      </c>
      <c r="H547" s="278">
        <v>0</v>
      </c>
    </row>
    <row r="548" spans="5:8">
      <c r="E548" s="276" t="s">
        <v>1059</v>
      </c>
      <c r="F548" s="278">
        <v>0</v>
      </c>
      <c r="G548" s="278">
        <v>0</v>
      </c>
      <c r="H548" s="278">
        <v>0</v>
      </c>
    </row>
    <row r="549" spans="5:8">
      <c r="E549" s="276" t="s">
        <v>798</v>
      </c>
      <c r="F549" s="278">
        <v>400</v>
      </c>
      <c r="G549" s="278">
        <v>0</v>
      </c>
      <c r="H549" s="278">
        <v>0</v>
      </c>
    </row>
    <row r="551" spans="5:8">
      <c r="G551" s="276" t="s">
        <v>1060</v>
      </c>
      <c r="H551" s="278">
        <f>SUM(F546:F549)</f>
        <v>21600</v>
      </c>
    </row>
    <row r="552" spans="5:8">
      <c r="G552" s="276" t="s">
        <v>1061</v>
      </c>
      <c r="H552" s="279">
        <v>0.6</v>
      </c>
    </row>
    <row r="553" spans="5:8" ht="13.5" thickBot="1">
      <c r="G553" s="277" t="s">
        <v>1062</v>
      </c>
      <c r="H553" s="280">
        <f>H551*H552</f>
        <v>12960</v>
      </c>
    </row>
  </sheetData>
  <mergeCells count="1">
    <mergeCell ref="F544:H544"/>
  </mergeCells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32" fitToHeight="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207"/>
  <sheetViews>
    <sheetView showGridLines="0" view="pageBreakPreview" zoomScale="85" zoomScaleNormal="90" zoomScaleSheetLayoutView="85" workbookViewId="0">
      <pane ySplit="6" topLeftCell="A7" activePane="bottomLeft" state="frozen"/>
      <selection activeCell="D322" sqref="D322"/>
      <selection pane="bottomLeft" activeCell="D322" sqref="D322"/>
    </sheetView>
  </sheetViews>
  <sheetFormatPr defaultRowHeight="12.75" outlineLevelCol="1"/>
  <cols>
    <col min="1" max="1" width="22.7109375" style="297" customWidth="1"/>
    <col min="2" max="2" width="29.140625" style="297" bestFit="1" customWidth="1"/>
    <col min="3" max="4" width="9.85546875" style="288" bestFit="1" customWidth="1"/>
    <col min="5" max="16" width="11.7109375" style="311" hidden="1" customWidth="1" outlineLevel="1"/>
    <col min="17" max="17" width="15" style="311" bestFit="1" customWidth="1" collapsed="1"/>
    <col min="18" max="18" width="2" style="297" customWidth="1"/>
    <col min="19" max="30" width="9.5703125" style="288" hidden="1" customWidth="1" outlineLevel="1"/>
    <col min="31" max="31" width="11.7109375" style="288" bestFit="1" customWidth="1" collapsed="1"/>
    <col min="32" max="32" width="10.42578125" style="288" bestFit="1" customWidth="1"/>
    <col min="33" max="33" width="9.28515625" style="288" hidden="1" customWidth="1" outlineLevel="1"/>
    <col min="34" max="34" width="9.140625" style="288" hidden="1" customWidth="1" outlineLevel="1"/>
    <col min="35" max="35" width="11.140625" style="288" hidden="1" customWidth="1" outlineLevel="1"/>
    <col min="36" max="36" width="9.28515625" style="288" hidden="1" customWidth="1" outlineLevel="1"/>
    <col min="37" max="37" width="13.5703125" style="288" hidden="1" customWidth="1" outlineLevel="1"/>
    <col min="38" max="38" width="9.140625" style="288" collapsed="1"/>
    <col min="39" max="39" width="9.28515625" style="288" bestFit="1" customWidth="1"/>
    <col min="40" max="40" width="9.140625" style="297"/>
    <col min="41" max="41" width="16.85546875" style="288" bestFit="1" customWidth="1"/>
    <col min="42" max="42" width="17.140625" style="288" customWidth="1"/>
    <col min="43" max="43" width="12.7109375" style="288" bestFit="1" customWidth="1"/>
    <col min="44" max="44" width="11.85546875" style="288" bestFit="1" customWidth="1"/>
    <col min="45" max="45" width="9.28515625" style="288" bestFit="1" customWidth="1"/>
    <col min="46" max="47" width="11.5703125" style="288" bestFit="1" customWidth="1"/>
    <col min="48" max="48" width="37.28515625" style="288" customWidth="1"/>
    <col min="49" max="49" width="16.7109375" style="288" customWidth="1"/>
    <col min="50" max="50" width="11" style="288" customWidth="1"/>
    <col min="51" max="51" width="10.5703125" style="288" bestFit="1" customWidth="1"/>
    <col min="52" max="16384" width="9.140625" style="288"/>
  </cols>
  <sheetData>
    <row r="1" spans="1:52" ht="12" customHeight="1">
      <c r="A1" s="298" t="s">
        <v>458</v>
      </c>
      <c r="B1" s="292"/>
      <c r="C1" s="299"/>
      <c r="E1" s="300" t="s">
        <v>459</v>
      </c>
      <c r="F1" s="300" t="s">
        <v>460</v>
      </c>
      <c r="G1" s="300"/>
      <c r="H1" s="300"/>
      <c r="I1" s="300"/>
      <c r="J1" s="300"/>
      <c r="K1" s="301"/>
      <c r="L1" s="301"/>
      <c r="M1" s="301"/>
      <c r="N1" s="301"/>
      <c r="O1" s="301"/>
      <c r="P1" s="301"/>
      <c r="Q1" s="301"/>
      <c r="R1" s="292"/>
      <c r="AN1" s="302"/>
      <c r="AO1" s="303" t="s">
        <v>461</v>
      </c>
      <c r="AP1" s="304" t="s">
        <v>462</v>
      </c>
      <c r="AQ1" s="305">
        <f>+'[40]LG BRG - MSW'!K22</f>
        <v>6.2334689831873513E-2</v>
      </c>
      <c r="AR1" s="306">
        <v>9.4999999999999998E-3</v>
      </c>
      <c r="AS1" s="305">
        <f>+AQ1+AR1</f>
        <v>7.1834689831873508E-2</v>
      </c>
      <c r="AV1" s="281" t="s">
        <v>829</v>
      </c>
      <c r="AW1" s="282">
        <f>AP43+AP48+AP53+AP144+AP175</f>
        <v>11517934.103418536</v>
      </c>
      <c r="AX1" s="283"/>
      <c r="AY1" s="283"/>
      <c r="AZ1" s="283"/>
    </row>
    <row r="2" spans="1:52" ht="12" customHeight="1">
      <c r="A2" s="298" t="s">
        <v>463</v>
      </c>
      <c r="B2" s="292"/>
      <c r="C2" s="307" t="s">
        <v>1063</v>
      </c>
      <c r="D2" s="308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292"/>
      <c r="AN2" s="302"/>
      <c r="AO2" s="302"/>
      <c r="AP2" s="304" t="s">
        <v>464</v>
      </c>
      <c r="AQ2" s="305">
        <f>+'[40]LG BRG - Recycle'!K22</f>
        <v>0.24280162153251394</v>
      </c>
      <c r="AR2" s="306">
        <v>0</v>
      </c>
      <c r="AS2" s="305">
        <f>+AQ2+AR2</f>
        <v>0.24280162153251394</v>
      </c>
      <c r="AV2" s="281" t="s">
        <v>830</v>
      </c>
      <c r="AW2" s="282">
        <f>'COVID EXPENSES'!G539+'COVID EXPENSES'!H553</f>
        <v>136006.60681055929</v>
      </c>
      <c r="AX2" s="284">
        <f>AW2/AW1</f>
        <v>1.1808246651644965E-2</v>
      </c>
      <c r="AY2" s="285" t="s">
        <v>833</v>
      </c>
      <c r="AZ2" s="286">
        <v>1.7500000000000002E-2</v>
      </c>
    </row>
    <row r="3" spans="1:52" ht="12" customHeight="1">
      <c r="A3" s="310" t="s">
        <v>465</v>
      </c>
      <c r="B3" s="292"/>
      <c r="R3" s="29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N3" s="302"/>
      <c r="AO3" s="302"/>
      <c r="AP3" s="304" t="s">
        <v>466</v>
      </c>
      <c r="AQ3" s="305">
        <f>+'[40]LG BRG - Yard Waste'!K22</f>
        <v>5.9370755156183286E-2</v>
      </c>
      <c r="AR3" s="306">
        <v>0</v>
      </c>
      <c r="AS3" s="305">
        <f>+AQ3+AR3</f>
        <v>5.9370755156183286E-2</v>
      </c>
      <c r="AV3" s="281" t="s">
        <v>831</v>
      </c>
      <c r="AW3" s="282">
        <f>(AW2/2)/(1-(AZ2+AZ3))</f>
        <v>69575.714554204664</v>
      </c>
      <c r="AX3" s="283"/>
      <c r="AY3" s="285" t="s">
        <v>834</v>
      </c>
      <c r="AZ3" s="286">
        <v>5.1000000000000004E-3</v>
      </c>
    </row>
    <row r="4" spans="1:52">
      <c r="A4" s="292"/>
      <c r="B4" s="313"/>
      <c r="C4" s="314" t="s">
        <v>467</v>
      </c>
      <c r="D4" s="314" t="s">
        <v>467</v>
      </c>
      <c r="E4" s="315" t="s">
        <v>468</v>
      </c>
      <c r="F4" s="315" t="s">
        <v>469</v>
      </c>
      <c r="G4" s="315" t="s">
        <v>470</v>
      </c>
      <c r="H4" s="315" t="s">
        <v>471</v>
      </c>
      <c r="I4" s="315" t="s">
        <v>472</v>
      </c>
      <c r="J4" s="315" t="s">
        <v>473</v>
      </c>
      <c r="K4" s="315" t="s">
        <v>474</v>
      </c>
      <c r="L4" s="315" t="s">
        <v>475</v>
      </c>
      <c r="M4" s="315" t="s">
        <v>476</v>
      </c>
      <c r="N4" s="315" t="s">
        <v>477</v>
      </c>
      <c r="O4" s="315" t="s">
        <v>478</v>
      </c>
      <c r="P4" s="315" t="s">
        <v>479</v>
      </c>
      <c r="Q4" s="315"/>
      <c r="R4" s="292"/>
      <c r="S4" s="316" t="str">
        <f t="shared" ref="S4:AD4" si="0">E4</f>
        <v>Jan</v>
      </c>
      <c r="T4" s="316" t="str">
        <f t="shared" si="0"/>
        <v>Feb</v>
      </c>
      <c r="U4" s="316" t="str">
        <f t="shared" si="0"/>
        <v>Mar</v>
      </c>
      <c r="V4" s="316" t="str">
        <f t="shared" si="0"/>
        <v>Apr</v>
      </c>
      <c r="W4" s="316" t="str">
        <f t="shared" si="0"/>
        <v>May</v>
      </c>
      <c r="X4" s="316" t="str">
        <f t="shared" si="0"/>
        <v>Jun</v>
      </c>
      <c r="Y4" s="316" t="str">
        <f t="shared" si="0"/>
        <v>Jul</v>
      </c>
      <c r="Z4" s="316" t="str">
        <f t="shared" si="0"/>
        <v>Aug</v>
      </c>
      <c r="AA4" s="317" t="str">
        <f t="shared" si="0"/>
        <v>Sep</v>
      </c>
      <c r="AB4" s="317" t="str">
        <f t="shared" si="0"/>
        <v>Oct</v>
      </c>
      <c r="AC4" s="317" t="str">
        <f t="shared" si="0"/>
        <v>Nov</v>
      </c>
      <c r="AD4" s="317" t="str">
        <f t="shared" si="0"/>
        <v>Dec</v>
      </c>
      <c r="AE4" s="318"/>
      <c r="AG4" s="438" t="s">
        <v>480</v>
      </c>
      <c r="AH4" s="438"/>
      <c r="AI4" s="438"/>
      <c r="AJ4" s="438"/>
      <c r="AK4" s="438"/>
      <c r="AM4" s="319"/>
      <c r="AN4" s="298"/>
      <c r="AV4" s="281" t="s">
        <v>832</v>
      </c>
      <c r="AW4" s="286">
        <f>AW3/AW1</f>
        <v>6.0406418312077782E-3</v>
      </c>
      <c r="AX4" s="283"/>
      <c r="AY4" s="283"/>
      <c r="AZ4" s="283"/>
    </row>
    <row r="5" spans="1:52" ht="25.5">
      <c r="A5" s="320" t="s">
        <v>481</v>
      </c>
      <c r="B5" s="313" t="s">
        <v>482</v>
      </c>
      <c r="C5" s="321">
        <v>43466</v>
      </c>
      <c r="D5" s="321">
        <v>44075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 t="s">
        <v>483</v>
      </c>
      <c r="R5" s="313"/>
      <c r="S5" s="322" t="s">
        <v>484</v>
      </c>
      <c r="T5" s="322" t="s">
        <v>484</v>
      </c>
      <c r="U5" s="322" t="s">
        <v>484</v>
      </c>
      <c r="V5" s="322" t="s">
        <v>484</v>
      </c>
      <c r="W5" s="322" t="s">
        <v>484</v>
      </c>
      <c r="X5" s="322" t="s">
        <v>484</v>
      </c>
      <c r="Y5" s="322" t="s">
        <v>484</v>
      </c>
      <c r="Z5" s="322" t="s">
        <v>484</v>
      </c>
      <c r="AA5" s="323" t="s">
        <v>484</v>
      </c>
      <c r="AB5" s="323" t="s">
        <v>484</v>
      </c>
      <c r="AC5" s="323" t="s">
        <v>484</v>
      </c>
      <c r="AD5" s="323" t="s">
        <v>484</v>
      </c>
      <c r="AE5" s="322" t="s">
        <v>485</v>
      </c>
      <c r="AG5" s="324" t="s">
        <v>486</v>
      </c>
      <c r="AH5" s="324" t="s">
        <v>487</v>
      </c>
      <c r="AI5" s="324" t="s">
        <v>488</v>
      </c>
      <c r="AJ5" s="324" t="s">
        <v>489</v>
      </c>
      <c r="AK5" s="324" t="s">
        <v>490</v>
      </c>
      <c r="AM5" s="325"/>
      <c r="AN5" s="326"/>
      <c r="AO5" s="304" t="s">
        <v>491</v>
      </c>
      <c r="AP5" s="327" t="s">
        <v>492</v>
      </c>
      <c r="AQ5" s="327" t="s">
        <v>493</v>
      </c>
      <c r="AV5" s="287" t="s">
        <v>491</v>
      </c>
      <c r="AW5" s="287" t="s">
        <v>492</v>
      </c>
      <c r="AX5" s="287" t="s">
        <v>493</v>
      </c>
    </row>
    <row r="6" spans="1:52" ht="12" customHeight="1">
      <c r="AO6" s="304" t="s">
        <v>467</v>
      </c>
      <c r="AP6" s="327" t="s">
        <v>494</v>
      </c>
      <c r="AQ6" s="327" t="s">
        <v>495</v>
      </c>
      <c r="AV6" s="287" t="s">
        <v>467</v>
      </c>
      <c r="AW6" s="287" t="s">
        <v>494</v>
      </c>
      <c r="AX6" s="287" t="s">
        <v>495</v>
      </c>
    </row>
    <row r="7" spans="1:52" s="289" customFormat="1" ht="12" customHeight="1">
      <c r="B7" s="292"/>
      <c r="C7" s="299"/>
      <c r="D7" s="299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292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N7" s="292"/>
    </row>
    <row r="8" spans="1:52" s="289" customFormat="1" ht="12" customHeight="1">
      <c r="C8" s="299"/>
      <c r="D8" s="299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30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N8" s="292"/>
    </row>
    <row r="9" spans="1:52" s="289" customFormat="1" ht="12" customHeight="1">
      <c r="A9" s="331" t="s">
        <v>496</v>
      </c>
      <c r="B9" s="331" t="s">
        <v>496</v>
      </c>
      <c r="C9" s="299"/>
      <c r="D9" s="299"/>
      <c r="E9" s="301"/>
      <c r="F9" s="301"/>
      <c r="G9" s="301" t="s">
        <v>497</v>
      </c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30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N9" s="292"/>
    </row>
    <row r="10" spans="1:52" s="289" customFormat="1" ht="12" customHeight="1">
      <c r="A10" s="331"/>
      <c r="B10" s="331"/>
      <c r="C10" s="299"/>
      <c r="D10" s="299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30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J10" s="332"/>
      <c r="AK10" s="332"/>
      <c r="AN10" s="292"/>
    </row>
    <row r="11" spans="1:52" s="289" customFormat="1" ht="12" customHeight="1">
      <c r="A11" s="333" t="s">
        <v>498</v>
      </c>
      <c r="B11" s="333" t="s">
        <v>498</v>
      </c>
      <c r="C11" s="334"/>
      <c r="D11" s="334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34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35"/>
      <c r="AJ11" s="319"/>
      <c r="AK11" s="332"/>
      <c r="AN11" s="292"/>
      <c r="AR11" s="336" t="s">
        <v>499</v>
      </c>
      <c r="AS11" s="336" t="s">
        <v>500</v>
      </c>
    </row>
    <row r="12" spans="1:52" s="289" customFormat="1" ht="12" customHeight="1">
      <c r="A12" s="337" t="s">
        <v>501</v>
      </c>
      <c r="B12" s="337" t="s">
        <v>502</v>
      </c>
      <c r="C12" s="338">
        <v>6.2249999999999996</v>
      </c>
      <c r="D12" s="338">
        <v>6.2450000000000001</v>
      </c>
      <c r="E12" s="301">
        <v>104.27</v>
      </c>
      <c r="F12" s="301">
        <v>105.825</v>
      </c>
      <c r="G12" s="301">
        <v>105.825</v>
      </c>
      <c r="H12" s="301">
        <v>105.825</v>
      </c>
      <c r="I12" s="301">
        <v>105.825</v>
      </c>
      <c r="J12" s="301">
        <v>105.825</v>
      </c>
      <c r="K12" s="301">
        <v>105.825</v>
      </c>
      <c r="L12" s="301">
        <v>105.92500000000001</v>
      </c>
      <c r="M12" s="301">
        <v>106.065</v>
      </c>
      <c r="N12" s="301">
        <v>106.16500000000001</v>
      </c>
      <c r="O12" s="301">
        <v>106.16500000000001</v>
      </c>
      <c r="P12" s="301">
        <v>106.41500000000001</v>
      </c>
      <c r="Q12" s="301">
        <f t="shared" ref="Q12:Q41" si="1">SUM(E12:P12)</f>
        <v>1269.9550000000002</v>
      </c>
      <c r="R12" s="338"/>
      <c r="S12" s="339">
        <f t="shared" ref="S12:Z40" si="2">E12/$C12</f>
        <v>16.750200803212852</v>
      </c>
      <c r="T12" s="339">
        <f t="shared" si="2"/>
        <v>17</v>
      </c>
      <c r="U12" s="339">
        <f t="shared" si="2"/>
        <v>17</v>
      </c>
      <c r="V12" s="339">
        <f t="shared" si="2"/>
        <v>17</v>
      </c>
      <c r="W12" s="339">
        <f t="shared" si="2"/>
        <v>17</v>
      </c>
      <c r="X12" s="339">
        <f t="shared" si="2"/>
        <v>17</v>
      </c>
      <c r="Y12" s="339">
        <f t="shared" si="2"/>
        <v>17</v>
      </c>
      <c r="Z12" s="339">
        <f t="shared" si="2"/>
        <v>17.016064257028116</v>
      </c>
      <c r="AA12" s="339">
        <f t="shared" ref="AA12:AD40" si="3">M12/$D12</f>
        <v>16.983987189751801</v>
      </c>
      <c r="AB12" s="339">
        <f t="shared" si="3"/>
        <v>17</v>
      </c>
      <c r="AC12" s="339">
        <f t="shared" si="3"/>
        <v>17</v>
      </c>
      <c r="AD12" s="339">
        <f t="shared" si="3"/>
        <v>17.040032025620498</v>
      </c>
      <c r="AE12" s="329">
        <f t="shared" ref="AE12:AE41" si="4">SUM(S12:AD12)/12</f>
        <v>16.982523689634437</v>
      </c>
      <c r="AG12" s="289">
        <v>20</v>
      </c>
      <c r="AJ12" s="319">
        <v>1</v>
      </c>
      <c r="AK12" s="340">
        <f t="shared" ref="AK12:AK23" si="5">+AE12*AJ12</f>
        <v>16.982523689634437</v>
      </c>
      <c r="AN12" s="292"/>
      <c r="AO12" s="341">
        <f t="shared" ref="AO12:AO41" si="6">+IFERROR(D12*(1+$AS$1),0)</f>
        <v>6.6936076380000502</v>
      </c>
      <c r="AP12" s="342">
        <f>+AO12*AE12*12</f>
        <v>1364.0922033774464</v>
      </c>
      <c r="AQ12" s="342">
        <f>+AP12-Q12</f>
        <v>94.137203377446212</v>
      </c>
      <c r="AR12" s="343">
        <v>6.6207785101519949</v>
      </c>
      <c r="AS12" s="295">
        <f>AO12-AR12</f>
        <v>7.2829127848055286E-2</v>
      </c>
      <c r="AV12" s="290">
        <f>AO12*(1+$AW$4)</f>
        <v>6.7340413242998451</v>
      </c>
      <c r="AW12" s="291">
        <f>AV12*AE12*12</f>
        <v>1372.3321958027925</v>
      </c>
      <c r="AX12" s="291">
        <f>AW12-AP12</f>
        <v>8.239992425346145</v>
      </c>
    </row>
    <row r="13" spans="1:52" s="289" customFormat="1" ht="12" customHeight="1">
      <c r="A13" s="337" t="s">
        <v>503</v>
      </c>
      <c r="B13" s="337" t="s">
        <v>504</v>
      </c>
      <c r="C13" s="338">
        <v>4.62</v>
      </c>
      <c r="D13" s="338">
        <v>4.63</v>
      </c>
      <c r="E13" s="301">
        <v>108.57</v>
      </c>
      <c r="F13" s="301">
        <v>106.26</v>
      </c>
      <c r="G13" s="301">
        <v>110.88000000000001</v>
      </c>
      <c r="H13" s="301">
        <v>106.25999999999999</v>
      </c>
      <c r="I13" s="301">
        <v>106.25999999999999</v>
      </c>
      <c r="J13" s="301">
        <v>101.64000000000001</v>
      </c>
      <c r="K13" s="301">
        <v>78.475000000000009</v>
      </c>
      <c r="L13" s="301">
        <v>89.58</v>
      </c>
      <c r="M13" s="301">
        <v>87.935000000000002</v>
      </c>
      <c r="N13" s="301">
        <v>92.7</v>
      </c>
      <c r="O13" s="301">
        <v>97.34</v>
      </c>
      <c r="P13" s="301">
        <v>97.484999999999999</v>
      </c>
      <c r="Q13" s="301">
        <f t="shared" si="1"/>
        <v>1183.385</v>
      </c>
      <c r="R13" s="338"/>
      <c r="S13" s="339">
        <f t="shared" si="2"/>
        <v>23.499999999999996</v>
      </c>
      <c r="T13" s="339">
        <f t="shared" si="2"/>
        <v>23</v>
      </c>
      <c r="U13" s="339">
        <f t="shared" si="2"/>
        <v>24</v>
      </c>
      <c r="V13" s="339">
        <f t="shared" si="2"/>
        <v>22.999999999999996</v>
      </c>
      <c r="W13" s="339">
        <f t="shared" si="2"/>
        <v>22.999999999999996</v>
      </c>
      <c r="X13" s="339">
        <f t="shared" si="2"/>
        <v>22.000000000000004</v>
      </c>
      <c r="Y13" s="339">
        <f t="shared" si="2"/>
        <v>16.985930735930737</v>
      </c>
      <c r="Z13" s="339">
        <f t="shared" si="2"/>
        <v>19.38961038961039</v>
      </c>
      <c r="AA13" s="339">
        <f t="shared" si="3"/>
        <v>18.992440604751621</v>
      </c>
      <c r="AB13" s="339">
        <f t="shared" si="3"/>
        <v>20.021598272138231</v>
      </c>
      <c r="AC13" s="339">
        <f t="shared" si="3"/>
        <v>21.023758099352055</v>
      </c>
      <c r="AD13" s="339">
        <f t="shared" si="3"/>
        <v>21.055075593952484</v>
      </c>
      <c r="AE13" s="329">
        <f t="shared" si="4"/>
        <v>21.330701141311291</v>
      </c>
      <c r="AH13" s="289">
        <v>32</v>
      </c>
      <c r="AJ13" s="319">
        <v>1</v>
      </c>
      <c r="AK13" s="340">
        <f t="shared" si="5"/>
        <v>21.330701141311291</v>
      </c>
      <c r="AN13" s="292"/>
      <c r="AO13" s="341">
        <f t="shared" si="6"/>
        <v>4.9625946139215742</v>
      </c>
      <c r="AP13" s="342">
        <f t="shared" ref="AP13:AP41" si="7">+AO13*AE13*12</f>
        <v>1270.2674711405064</v>
      </c>
      <c r="AQ13" s="342">
        <f t="shared" ref="AQ13:AQ41" si="8">+AP13-Q13</f>
        <v>86.882471140506368</v>
      </c>
      <c r="AR13" s="343">
        <v>4.9085996000005983</v>
      </c>
      <c r="AS13" s="295">
        <f t="shared" ref="AS13:AS40" si="9">AO13-AR13</f>
        <v>5.3995013920975943E-2</v>
      </c>
      <c r="AV13" s="290">
        <f t="shared" ref="AV13:AV40" si="10">AO13*(1+$AW$4)</f>
        <v>4.9925718705377555</v>
      </c>
      <c r="AW13" s="291">
        <f t="shared" ref="AW13:AW40" si="11">AV13*AE13*12</f>
        <v>1277.9407019635003</v>
      </c>
      <c r="AX13" s="291">
        <f t="shared" ref="AX13:AX40" si="12">AW13-AP13</f>
        <v>7.6732308229939008</v>
      </c>
    </row>
    <row r="14" spans="1:52" s="289" customFormat="1">
      <c r="A14" s="337" t="s">
        <v>505</v>
      </c>
      <c r="B14" s="337" t="s">
        <v>506</v>
      </c>
      <c r="C14" s="338">
        <v>7.83</v>
      </c>
      <c r="D14" s="338">
        <v>7.85</v>
      </c>
      <c r="E14" s="301">
        <v>15052.025</v>
      </c>
      <c r="F14" s="301">
        <v>14901.455000000002</v>
      </c>
      <c r="G14" s="301">
        <v>14854.480000000003</v>
      </c>
      <c r="H14" s="301">
        <v>14814.405000000001</v>
      </c>
      <c r="I14" s="301">
        <v>14778.000000000002</v>
      </c>
      <c r="J14" s="301">
        <v>14624.05</v>
      </c>
      <c r="K14" s="301">
        <v>14518.365</v>
      </c>
      <c r="L14" s="301">
        <v>14355.529999999999</v>
      </c>
      <c r="M14" s="301">
        <v>14215.37</v>
      </c>
      <c r="N14" s="301">
        <v>14117.51</v>
      </c>
      <c r="O14" s="301">
        <v>14039.390000000001</v>
      </c>
      <c r="P14" s="301">
        <v>14007.855000000001</v>
      </c>
      <c r="Q14" s="301">
        <f t="shared" si="1"/>
        <v>174278.43500000006</v>
      </c>
      <c r="R14" s="338"/>
      <c r="S14" s="339">
        <f t="shared" si="2"/>
        <v>1922.35312899106</v>
      </c>
      <c r="T14" s="339">
        <f t="shared" si="2"/>
        <v>1903.123243933589</v>
      </c>
      <c r="U14" s="339">
        <f t="shared" si="2"/>
        <v>1897.1238825031933</v>
      </c>
      <c r="V14" s="339">
        <f t="shared" si="2"/>
        <v>1892.0057471264367</v>
      </c>
      <c r="W14" s="339">
        <f t="shared" si="2"/>
        <v>1887.3563218390807</v>
      </c>
      <c r="X14" s="339">
        <f t="shared" si="2"/>
        <v>1867.6947637292465</v>
      </c>
      <c r="Y14" s="339">
        <f t="shared" si="2"/>
        <v>1854.1973180076627</v>
      </c>
      <c r="Z14" s="339">
        <f t="shared" si="2"/>
        <v>1833.4010217113664</v>
      </c>
      <c r="AA14" s="339">
        <f t="shared" si="3"/>
        <v>1810.8751592356689</v>
      </c>
      <c r="AB14" s="339">
        <f t="shared" si="3"/>
        <v>1798.4089171974524</v>
      </c>
      <c r="AC14" s="339">
        <f t="shared" si="3"/>
        <v>1788.4573248407646</v>
      </c>
      <c r="AD14" s="339">
        <f t="shared" si="3"/>
        <v>1784.4401273885353</v>
      </c>
      <c r="AE14" s="329">
        <f t="shared" si="4"/>
        <v>1853.2864130420046</v>
      </c>
      <c r="AH14" s="289">
        <v>32</v>
      </c>
      <c r="AJ14" s="319">
        <v>1</v>
      </c>
      <c r="AK14" s="340">
        <f t="shared" si="5"/>
        <v>1853.2864130420046</v>
      </c>
      <c r="AN14" s="292"/>
      <c r="AO14" s="341">
        <f t="shared" si="6"/>
        <v>8.4139023151802075</v>
      </c>
      <c r="AP14" s="342">
        <f t="shared" si="7"/>
        <v>187120.45009663372</v>
      </c>
      <c r="AQ14" s="342">
        <f t="shared" si="8"/>
        <v>12842.015096633666</v>
      </c>
      <c r="AR14" s="343">
        <v>8.3223556933055498</v>
      </c>
      <c r="AS14" s="344">
        <f t="shared" si="9"/>
        <v>9.1546621874657674E-2</v>
      </c>
      <c r="AV14" s="290">
        <f t="shared" si="10"/>
        <v>8.464727685468981</v>
      </c>
      <c r="AW14" s="291">
        <f t="shared" si="11"/>
        <v>188250.77771496188</v>
      </c>
      <c r="AX14" s="291">
        <f t="shared" si="12"/>
        <v>1130.3276183281559</v>
      </c>
    </row>
    <row r="15" spans="1:52" s="289" customFormat="1" ht="12" customHeight="1">
      <c r="A15" s="337" t="s">
        <v>507</v>
      </c>
      <c r="B15" s="337" t="s">
        <v>508</v>
      </c>
      <c r="C15" s="338">
        <v>10.31</v>
      </c>
      <c r="D15" s="338">
        <v>10.34</v>
      </c>
      <c r="E15" s="301">
        <v>20451.914999999997</v>
      </c>
      <c r="F15" s="301">
        <v>20355.795000000002</v>
      </c>
      <c r="G15" s="301">
        <v>20399.634999999998</v>
      </c>
      <c r="H15" s="301">
        <v>20292.674999999999</v>
      </c>
      <c r="I15" s="301">
        <v>20072.314999999999</v>
      </c>
      <c r="J15" s="301">
        <v>19913.774999999998</v>
      </c>
      <c r="K15" s="301">
        <v>19645.945000000003</v>
      </c>
      <c r="L15" s="301">
        <v>19458.79</v>
      </c>
      <c r="M15" s="301">
        <v>19309.310000000001</v>
      </c>
      <c r="N15" s="301">
        <v>19081.815000000002</v>
      </c>
      <c r="O15" s="301">
        <v>18960.335000000003</v>
      </c>
      <c r="P15" s="301">
        <v>18848.169999999998</v>
      </c>
      <c r="Q15" s="301">
        <f t="shared" si="1"/>
        <v>236790.47499999998</v>
      </c>
      <c r="R15" s="338"/>
      <c r="S15" s="339">
        <f t="shared" si="2"/>
        <v>1983.6968962172643</v>
      </c>
      <c r="T15" s="339">
        <f t="shared" si="2"/>
        <v>1974.3739088263821</v>
      </c>
      <c r="U15" s="339">
        <f t="shared" si="2"/>
        <v>1978.6260911736176</v>
      </c>
      <c r="V15" s="339">
        <f t="shared" si="2"/>
        <v>1968.2516973811832</v>
      </c>
      <c r="W15" s="339">
        <f t="shared" si="2"/>
        <v>1946.8782735208533</v>
      </c>
      <c r="X15" s="339">
        <f t="shared" si="2"/>
        <v>1931.5009699321045</v>
      </c>
      <c r="Y15" s="339">
        <f t="shared" si="2"/>
        <v>1905.5232783705144</v>
      </c>
      <c r="Z15" s="339">
        <f t="shared" si="2"/>
        <v>1887.3705140640154</v>
      </c>
      <c r="AA15" s="339">
        <f t="shared" si="3"/>
        <v>1867.4381044487429</v>
      </c>
      <c r="AB15" s="339">
        <f t="shared" si="3"/>
        <v>1845.4366537717603</v>
      </c>
      <c r="AC15" s="339">
        <f t="shared" si="3"/>
        <v>1833.6881044487429</v>
      </c>
      <c r="AD15" s="339">
        <f t="shared" si="3"/>
        <v>1822.8404255319147</v>
      </c>
      <c r="AE15" s="329">
        <f t="shared" si="4"/>
        <v>1912.1354098072579</v>
      </c>
      <c r="AH15" s="289">
        <v>32</v>
      </c>
      <c r="AJ15" s="319">
        <v>2</v>
      </c>
      <c r="AK15" s="340">
        <f t="shared" si="5"/>
        <v>3824.2708196145159</v>
      </c>
      <c r="AN15" s="292"/>
      <c r="AO15" s="341">
        <f t="shared" si="6"/>
        <v>11.082770692861573</v>
      </c>
      <c r="AP15" s="342">
        <f t="shared" si="7"/>
        <v>254301.09936713678</v>
      </c>
      <c r="AQ15" s="342">
        <f t="shared" si="8"/>
        <v>17510.624367136799</v>
      </c>
      <c r="AR15" s="343">
        <v>10.962185715768076</v>
      </c>
      <c r="AS15" s="344">
        <f t="shared" si="9"/>
        <v>0.1205849770934968</v>
      </c>
      <c r="AV15" s="290">
        <f t="shared" si="10"/>
        <v>11.149717741114555</v>
      </c>
      <c r="AW15" s="291">
        <f t="shared" si="11"/>
        <v>255837.24122569599</v>
      </c>
      <c r="AX15" s="291">
        <f t="shared" si="12"/>
        <v>1536.1418585592182</v>
      </c>
    </row>
    <row r="16" spans="1:52" s="289" customFormat="1" ht="12" customHeight="1">
      <c r="A16" s="337" t="s">
        <v>509</v>
      </c>
      <c r="B16" s="337" t="s">
        <v>510</v>
      </c>
      <c r="C16" s="338">
        <v>12.79</v>
      </c>
      <c r="D16" s="338">
        <v>12.824999999999999</v>
      </c>
      <c r="E16" s="301">
        <v>3154.33</v>
      </c>
      <c r="F16" s="301">
        <v>3162.33</v>
      </c>
      <c r="G16" s="301">
        <v>3147.93</v>
      </c>
      <c r="H16" s="301">
        <v>3155.9250000000002</v>
      </c>
      <c r="I16" s="301">
        <v>3133.5549999999998</v>
      </c>
      <c r="J16" s="301">
        <v>3146.35</v>
      </c>
      <c r="K16" s="301">
        <v>3127.41</v>
      </c>
      <c r="L16" s="301">
        <v>3053.45</v>
      </c>
      <c r="M16" s="301">
        <v>2949.1099999999997</v>
      </c>
      <c r="N16" s="301">
        <v>2915.1949999999997</v>
      </c>
      <c r="O16" s="301">
        <v>2915.6149999999998</v>
      </c>
      <c r="P16" s="301">
        <v>2896.1350000000002</v>
      </c>
      <c r="Q16" s="301">
        <f t="shared" si="1"/>
        <v>36757.334999999999</v>
      </c>
      <c r="R16" s="338"/>
      <c r="S16" s="339">
        <f t="shared" si="2"/>
        <v>246.62470680218922</v>
      </c>
      <c r="T16" s="339">
        <f t="shared" si="2"/>
        <v>247.25019546520721</v>
      </c>
      <c r="U16" s="339">
        <f t="shared" si="2"/>
        <v>246.12431587177483</v>
      </c>
      <c r="V16" s="339">
        <f t="shared" si="2"/>
        <v>246.74941360437845</v>
      </c>
      <c r="W16" s="339">
        <f t="shared" si="2"/>
        <v>245.0003909304144</v>
      </c>
      <c r="X16" s="339">
        <f t="shared" si="2"/>
        <v>246.00078186082879</v>
      </c>
      <c r="Y16" s="339">
        <f t="shared" si="2"/>
        <v>244.5199374511337</v>
      </c>
      <c r="Z16" s="339">
        <f t="shared" si="2"/>
        <v>238.73729476153244</v>
      </c>
      <c r="AA16" s="339">
        <f t="shared" si="3"/>
        <v>229.95009746588693</v>
      </c>
      <c r="AB16" s="339">
        <f t="shared" si="3"/>
        <v>227.30565302144248</v>
      </c>
      <c r="AC16" s="339">
        <f t="shared" si="3"/>
        <v>227.33840155945418</v>
      </c>
      <c r="AD16" s="339">
        <f t="shared" si="3"/>
        <v>225.81949317738795</v>
      </c>
      <c r="AE16" s="329">
        <f t="shared" si="4"/>
        <v>239.28505683096921</v>
      </c>
      <c r="AH16" s="289">
        <v>32</v>
      </c>
      <c r="AJ16" s="319">
        <v>3</v>
      </c>
      <c r="AK16" s="340">
        <f t="shared" si="5"/>
        <v>717.85517049290763</v>
      </c>
      <c r="AN16" s="292"/>
      <c r="AO16" s="341">
        <f t="shared" si="6"/>
        <v>13.746279897093778</v>
      </c>
      <c r="AP16" s="342">
        <f t="shared" si="7"/>
        <v>39471.352396685936</v>
      </c>
      <c r="AQ16" s="342">
        <f t="shared" si="8"/>
        <v>2714.0173966859365</v>
      </c>
      <c r="AR16" s="343">
        <v>13.596714874731678</v>
      </c>
      <c r="AS16" s="295">
        <f t="shared" si="9"/>
        <v>0.14956502236210056</v>
      </c>
      <c r="AV16" s="290">
        <f t="shared" si="10"/>
        <v>13.829316250463654</v>
      </c>
      <c r="AW16" s="291">
        <f t="shared" si="11"/>
        <v>39709.784699107695</v>
      </c>
      <c r="AX16" s="291">
        <f t="shared" si="12"/>
        <v>238.43230242175923</v>
      </c>
    </row>
    <row r="17" spans="1:50" s="289" customFormat="1" ht="12" customHeight="1">
      <c r="A17" s="337" t="s">
        <v>511</v>
      </c>
      <c r="B17" s="337" t="s">
        <v>512</v>
      </c>
      <c r="C17" s="338">
        <v>15.27</v>
      </c>
      <c r="D17" s="338">
        <v>15.31</v>
      </c>
      <c r="E17" s="301">
        <v>717.55</v>
      </c>
      <c r="F17" s="301">
        <v>706.24</v>
      </c>
      <c r="G17" s="301">
        <v>689.06</v>
      </c>
      <c r="H17" s="301">
        <v>706.24</v>
      </c>
      <c r="I17" s="301">
        <v>711.95999999999992</v>
      </c>
      <c r="J17" s="301">
        <v>717.69</v>
      </c>
      <c r="K17" s="301">
        <v>713.875</v>
      </c>
      <c r="L17" s="301">
        <v>685.72500000000002</v>
      </c>
      <c r="M17" s="301">
        <v>671.2</v>
      </c>
      <c r="N17" s="301">
        <v>614.2700000000001</v>
      </c>
      <c r="O17" s="301">
        <v>618.07999999999993</v>
      </c>
      <c r="P17" s="301">
        <v>603.22</v>
      </c>
      <c r="Q17" s="301">
        <f t="shared" si="1"/>
        <v>8155.1100000000006</v>
      </c>
      <c r="R17" s="338"/>
      <c r="S17" s="339">
        <f t="shared" si="2"/>
        <v>46.990831696136212</v>
      </c>
      <c r="T17" s="339">
        <f t="shared" si="2"/>
        <v>46.250163719711857</v>
      </c>
      <c r="U17" s="339">
        <f t="shared" si="2"/>
        <v>45.125081859855925</v>
      </c>
      <c r="V17" s="339">
        <f t="shared" si="2"/>
        <v>46.250163719711857</v>
      </c>
      <c r="W17" s="339">
        <f t="shared" si="2"/>
        <v>46.624754420432218</v>
      </c>
      <c r="X17" s="339">
        <f t="shared" si="2"/>
        <v>47.000000000000007</v>
      </c>
      <c r="Y17" s="339">
        <f t="shared" si="2"/>
        <v>46.750163719711857</v>
      </c>
      <c r="Z17" s="339">
        <f t="shared" si="2"/>
        <v>44.90667976424362</v>
      </c>
      <c r="AA17" s="339">
        <f t="shared" si="3"/>
        <v>43.840627041149574</v>
      </c>
      <c r="AB17" s="339">
        <f t="shared" si="3"/>
        <v>40.122142390594391</v>
      </c>
      <c r="AC17" s="339">
        <f t="shared" si="3"/>
        <v>40.370999346832129</v>
      </c>
      <c r="AD17" s="339">
        <f t="shared" si="3"/>
        <v>39.400391900718482</v>
      </c>
      <c r="AE17" s="329">
        <f t="shared" si="4"/>
        <v>44.469333298258171</v>
      </c>
      <c r="AH17" s="289">
        <v>32</v>
      </c>
      <c r="AJ17" s="319">
        <v>4</v>
      </c>
      <c r="AK17" s="340">
        <f t="shared" si="5"/>
        <v>177.87733319303268</v>
      </c>
      <c r="AN17" s="292"/>
      <c r="AO17" s="341">
        <f t="shared" si="6"/>
        <v>16.409789101325984</v>
      </c>
      <c r="AP17" s="342">
        <f t="shared" si="7"/>
        <v>8756.7885708118756</v>
      </c>
      <c r="AQ17" s="342">
        <f t="shared" si="8"/>
        <v>601.67857081187503</v>
      </c>
      <c r="AR17" s="343">
        <v>16.231244033695283</v>
      </c>
      <c r="AS17" s="295">
        <f t="shared" si="9"/>
        <v>0.17854506763070077</v>
      </c>
      <c r="AV17" s="290">
        <f t="shared" si="10"/>
        <v>16.50891475981275</v>
      </c>
      <c r="AW17" s="291">
        <f t="shared" si="11"/>
        <v>8809.6851941597633</v>
      </c>
      <c r="AX17" s="291">
        <f t="shared" si="12"/>
        <v>52.896623347887726</v>
      </c>
    </row>
    <row r="18" spans="1:50" s="289" customFormat="1" ht="12" customHeight="1">
      <c r="A18" s="337" t="s">
        <v>513</v>
      </c>
      <c r="B18" s="337" t="s">
        <v>514</v>
      </c>
      <c r="C18" s="338">
        <v>18.035</v>
      </c>
      <c r="D18" s="338">
        <v>18.09</v>
      </c>
      <c r="E18" s="301">
        <v>18.035</v>
      </c>
      <c r="F18" s="301">
        <v>18.035</v>
      </c>
      <c r="G18" s="301">
        <v>18.035</v>
      </c>
      <c r="H18" s="301">
        <v>18.035</v>
      </c>
      <c r="I18" s="301">
        <v>18.035</v>
      </c>
      <c r="J18" s="301">
        <v>18.035</v>
      </c>
      <c r="K18" s="301">
        <v>18.035</v>
      </c>
      <c r="L18" s="301">
        <v>18.035</v>
      </c>
      <c r="M18" s="301">
        <v>18.09</v>
      </c>
      <c r="N18" s="301">
        <v>33.92</v>
      </c>
      <c r="O18" s="301">
        <v>33.92</v>
      </c>
      <c r="P18" s="301">
        <v>36.32</v>
      </c>
      <c r="Q18" s="301">
        <f t="shared" si="1"/>
        <v>266.53000000000003</v>
      </c>
      <c r="R18" s="338"/>
      <c r="S18" s="339">
        <f t="shared" si="2"/>
        <v>1</v>
      </c>
      <c r="T18" s="339">
        <f t="shared" si="2"/>
        <v>1</v>
      </c>
      <c r="U18" s="339">
        <f t="shared" si="2"/>
        <v>1</v>
      </c>
      <c r="V18" s="339">
        <f t="shared" si="2"/>
        <v>1</v>
      </c>
      <c r="W18" s="339">
        <f t="shared" si="2"/>
        <v>1</v>
      </c>
      <c r="X18" s="339">
        <f t="shared" si="2"/>
        <v>1</v>
      </c>
      <c r="Y18" s="339">
        <f t="shared" si="2"/>
        <v>1</v>
      </c>
      <c r="Z18" s="339">
        <f t="shared" si="2"/>
        <v>1</v>
      </c>
      <c r="AA18" s="339">
        <f t="shared" si="3"/>
        <v>1</v>
      </c>
      <c r="AB18" s="339">
        <f t="shared" si="3"/>
        <v>1.8750690989496961</v>
      </c>
      <c r="AC18" s="339">
        <f t="shared" si="3"/>
        <v>1.8750690989496961</v>
      </c>
      <c r="AD18" s="339">
        <f t="shared" si="3"/>
        <v>2.0077390823659482</v>
      </c>
      <c r="AE18" s="329">
        <f t="shared" si="4"/>
        <v>1.2298231066887784</v>
      </c>
      <c r="AH18" s="289">
        <v>32</v>
      </c>
      <c r="AJ18" s="319">
        <v>5</v>
      </c>
      <c r="AK18" s="340">
        <f t="shared" si="5"/>
        <v>6.1491155334438918</v>
      </c>
      <c r="AN18" s="292"/>
      <c r="AO18" s="341">
        <f t="shared" si="6"/>
        <v>19.389489539058594</v>
      </c>
      <c r="AP18" s="342">
        <f t="shared" si="7"/>
        <v>286.14770714441534</v>
      </c>
      <c r="AQ18" s="342">
        <f t="shared" si="8"/>
        <v>19.617707144415306</v>
      </c>
      <c r="AR18" s="343">
        <v>19.178524139095209</v>
      </c>
      <c r="AS18" s="295">
        <f t="shared" si="9"/>
        <v>0.21096539996338493</v>
      </c>
      <c r="AV18" s="290">
        <f t="shared" si="10"/>
        <v>19.506614500653999</v>
      </c>
      <c r="AW18" s="291">
        <f t="shared" si="11"/>
        <v>287.87622295409608</v>
      </c>
      <c r="AX18" s="291">
        <f t="shared" si="12"/>
        <v>1.7285158096807436</v>
      </c>
    </row>
    <row r="19" spans="1:50" s="289" customFormat="1" ht="12" customHeight="1">
      <c r="A19" s="337" t="s">
        <v>515</v>
      </c>
      <c r="B19" s="337" t="s">
        <v>516</v>
      </c>
      <c r="C19" s="338">
        <v>21.19</v>
      </c>
      <c r="D19" s="338">
        <v>21.25</v>
      </c>
      <c r="E19" s="301">
        <v>21.19</v>
      </c>
      <c r="F19" s="301">
        <v>21.19</v>
      </c>
      <c r="G19" s="301">
        <v>21.19</v>
      </c>
      <c r="H19" s="301">
        <v>21.19</v>
      </c>
      <c r="I19" s="301">
        <v>21.19</v>
      </c>
      <c r="J19" s="301">
        <v>21.19</v>
      </c>
      <c r="K19" s="301">
        <v>21.19</v>
      </c>
      <c r="L19" s="301">
        <v>21.19</v>
      </c>
      <c r="M19" s="301">
        <v>21.25</v>
      </c>
      <c r="N19" s="301">
        <v>21.25</v>
      </c>
      <c r="O19" s="301">
        <v>21.25</v>
      </c>
      <c r="P19" s="301">
        <v>21.25</v>
      </c>
      <c r="Q19" s="301">
        <f t="shared" si="1"/>
        <v>254.52</v>
      </c>
      <c r="R19" s="338"/>
      <c r="S19" s="339">
        <f t="shared" si="2"/>
        <v>1</v>
      </c>
      <c r="T19" s="339">
        <f t="shared" si="2"/>
        <v>1</v>
      </c>
      <c r="U19" s="339">
        <f t="shared" si="2"/>
        <v>1</v>
      </c>
      <c r="V19" s="339">
        <f t="shared" si="2"/>
        <v>1</v>
      </c>
      <c r="W19" s="339">
        <f t="shared" si="2"/>
        <v>1</v>
      </c>
      <c r="X19" s="339">
        <f t="shared" si="2"/>
        <v>1</v>
      </c>
      <c r="Y19" s="339">
        <f t="shared" si="2"/>
        <v>1</v>
      </c>
      <c r="Z19" s="339">
        <f t="shared" si="2"/>
        <v>1</v>
      </c>
      <c r="AA19" s="339">
        <f t="shared" si="3"/>
        <v>1</v>
      </c>
      <c r="AB19" s="339">
        <f t="shared" si="3"/>
        <v>1</v>
      </c>
      <c r="AC19" s="339">
        <f t="shared" si="3"/>
        <v>1</v>
      </c>
      <c r="AD19" s="339">
        <f t="shared" si="3"/>
        <v>1</v>
      </c>
      <c r="AE19" s="329">
        <f t="shared" si="4"/>
        <v>1</v>
      </c>
      <c r="AH19" s="289">
        <v>32</v>
      </c>
      <c r="AJ19" s="319">
        <v>6</v>
      </c>
      <c r="AK19" s="340">
        <f t="shared" si="5"/>
        <v>6</v>
      </c>
      <c r="AN19" s="292"/>
      <c r="AO19" s="341">
        <f t="shared" si="6"/>
        <v>22.776487158927313</v>
      </c>
      <c r="AP19" s="342">
        <f t="shared" si="7"/>
        <v>273.31784590712778</v>
      </c>
      <c r="AQ19" s="342">
        <f t="shared" si="8"/>
        <v>18.797845907127765</v>
      </c>
      <c r="AR19" s="343">
        <v>22.528669870413115</v>
      </c>
      <c r="AS19" s="295">
        <f t="shared" si="9"/>
        <v>0.24781728851419871</v>
      </c>
      <c r="AV19" s="290">
        <f t="shared" si="10"/>
        <v>22.914071760027497</v>
      </c>
      <c r="AW19" s="291">
        <f t="shared" si="11"/>
        <v>274.96886112032996</v>
      </c>
      <c r="AX19" s="291">
        <f t="shared" si="12"/>
        <v>1.6510152132021858</v>
      </c>
    </row>
    <row r="20" spans="1:50" s="289" customFormat="1" ht="12" customHeight="1">
      <c r="A20" s="337" t="s">
        <v>517</v>
      </c>
      <c r="B20" s="337" t="s">
        <v>518</v>
      </c>
      <c r="C20" s="338">
        <v>11.17</v>
      </c>
      <c r="D20" s="338">
        <v>11.2</v>
      </c>
      <c r="E20" s="301">
        <v>11979.924999999999</v>
      </c>
      <c r="F20" s="301">
        <v>12032.69</v>
      </c>
      <c r="G20" s="301">
        <v>12126.285000000002</v>
      </c>
      <c r="H20" s="301">
        <v>12169.58</v>
      </c>
      <c r="I20" s="301">
        <v>12141.15</v>
      </c>
      <c r="J20" s="301">
        <v>12250.6</v>
      </c>
      <c r="K20" s="301">
        <v>12219.945</v>
      </c>
      <c r="L20" s="301">
        <v>12326.760000000002</v>
      </c>
      <c r="M20" s="301">
        <v>12410.415000000001</v>
      </c>
      <c r="N20" s="301">
        <v>12300.384999999998</v>
      </c>
      <c r="O20" s="301">
        <v>12329.8</v>
      </c>
      <c r="P20" s="301">
        <v>12297</v>
      </c>
      <c r="Q20" s="301">
        <f t="shared" si="1"/>
        <v>146584.53500000003</v>
      </c>
      <c r="R20" s="338"/>
      <c r="S20" s="339">
        <f t="shared" si="2"/>
        <v>1072.508952551477</v>
      </c>
      <c r="T20" s="339">
        <f t="shared" si="2"/>
        <v>1077.2327663384065</v>
      </c>
      <c r="U20" s="339">
        <f t="shared" si="2"/>
        <v>1085.6119068934647</v>
      </c>
      <c r="V20" s="339">
        <f t="shared" si="2"/>
        <v>1089.4879140555058</v>
      </c>
      <c r="W20" s="339">
        <f t="shared" si="2"/>
        <v>1086.9427036705461</v>
      </c>
      <c r="X20" s="339">
        <f t="shared" si="2"/>
        <v>1096.7412712623097</v>
      </c>
      <c r="Y20" s="339">
        <f t="shared" si="2"/>
        <v>1093.9968666069831</v>
      </c>
      <c r="Z20" s="339">
        <f t="shared" si="2"/>
        <v>1103.5595344673234</v>
      </c>
      <c r="AA20" s="339">
        <f t="shared" si="3"/>
        <v>1108.0727678571429</v>
      </c>
      <c r="AB20" s="339">
        <f t="shared" si="3"/>
        <v>1098.2486607142857</v>
      </c>
      <c r="AC20" s="339">
        <f t="shared" si="3"/>
        <v>1100.875</v>
      </c>
      <c r="AD20" s="339">
        <f t="shared" si="3"/>
        <v>1097.9464285714287</v>
      </c>
      <c r="AE20" s="329">
        <f t="shared" si="4"/>
        <v>1092.6020644157395</v>
      </c>
      <c r="AG20" s="289">
        <v>48</v>
      </c>
      <c r="AJ20" s="319">
        <v>1</v>
      </c>
      <c r="AK20" s="340">
        <f t="shared" si="5"/>
        <v>1092.6020644157395</v>
      </c>
      <c r="AN20" s="292"/>
      <c r="AO20" s="341">
        <f t="shared" si="6"/>
        <v>12.004548526116983</v>
      </c>
      <c r="AP20" s="342">
        <f t="shared" si="7"/>
        <v>157394.33402417204</v>
      </c>
      <c r="AQ20" s="342">
        <f t="shared" si="8"/>
        <v>10809.799024172011</v>
      </c>
      <c r="AR20" s="343">
        <v>11.873934237582441</v>
      </c>
      <c r="AS20" s="344">
        <f t="shared" si="9"/>
        <v>0.1306142885345416</v>
      </c>
      <c r="AV20" s="290">
        <f t="shared" si="10"/>
        <v>12.077063704108609</v>
      </c>
      <c r="AW20" s="291">
        <f t="shared" si="11"/>
        <v>158345.09682227357</v>
      </c>
      <c r="AX20" s="291">
        <f t="shared" si="12"/>
        <v>950.76279810152482</v>
      </c>
    </row>
    <row r="21" spans="1:50" s="289" customFormat="1" ht="12" customHeight="1">
      <c r="A21" s="337" t="s">
        <v>519</v>
      </c>
      <c r="B21" s="337" t="s">
        <v>520</v>
      </c>
      <c r="C21" s="338">
        <v>11.73</v>
      </c>
      <c r="D21" s="338">
        <v>11.76</v>
      </c>
      <c r="E21" s="301">
        <v>29862.77</v>
      </c>
      <c r="F21" s="301">
        <v>29952.605000000003</v>
      </c>
      <c r="G21" s="301">
        <v>29882.78</v>
      </c>
      <c r="H21" s="301">
        <v>30192.79</v>
      </c>
      <c r="I21" s="301">
        <v>30371.974999999999</v>
      </c>
      <c r="J21" s="301">
        <v>30486.37</v>
      </c>
      <c r="K21" s="301">
        <v>30455.370000000003</v>
      </c>
      <c r="L21" s="301">
        <v>30594.195000000003</v>
      </c>
      <c r="M21" s="301">
        <v>30537.875</v>
      </c>
      <c r="N21" s="301">
        <v>30238.865000000002</v>
      </c>
      <c r="O21" s="301">
        <v>30021.064999999999</v>
      </c>
      <c r="P21" s="301">
        <v>30044.799999999996</v>
      </c>
      <c r="Q21" s="301">
        <f t="shared" si="1"/>
        <v>362641.45999999996</v>
      </c>
      <c r="R21" s="338"/>
      <c r="S21" s="339">
        <f t="shared" si="2"/>
        <v>2545.8456947996588</v>
      </c>
      <c r="T21" s="339">
        <f t="shared" si="2"/>
        <v>2553.504262574595</v>
      </c>
      <c r="U21" s="339">
        <f t="shared" si="2"/>
        <v>2547.5515771526002</v>
      </c>
      <c r="V21" s="339">
        <f t="shared" si="2"/>
        <v>2573.9803921568628</v>
      </c>
      <c r="W21" s="339">
        <f t="shared" si="2"/>
        <v>2589.2561807331626</v>
      </c>
      <c r="X21" s="339">
        <f t="shared" si="2"/>
        <v>2599.0085251491901</v>
      </c>
      <c r="Y21" s="339">
        <f t="shared" si="2"/>
        <v>2596.3657289002558</v>
      </c>
      <c r="Z21" s="339">
        <f t="shared" si="2"/>
        <v>2608.2007672634272</v>
      </c>
      <c r="AA21" s="339">
        <f t="shared" si="3"/>
        <v>2596.7580782312925</v>
      </c>
      <c r="AB21" s="339">
        <f t="shared" si="3"/>
        <v>2571.3320578231296</v>
      </c>
      <c r="AC21" s="339">
        <f t="shared" si="3"/>
        <v>2552.8116496598641</v>
      </c>
      <c r="AD21" s="339">
        <f t="shared" si="3"/>
        <v>2554.8299319727889</v>
      </c>
      <c r="AE21" s="329">
        <f t="shared" si="4"/>
        <v>2574.1204038680689</v>
      </c>
      <c r="AG21" s="289">
        <v>64</v>
      </c>
      <c r="AJ21" s="319">
        <v>1</v>
      </c>
      <c r="AK21" s="340">
        <f t="shared" si="5"/>
        <v>2574.1204038680689</v>
      </c>
      <c r="AN21" s="292"/>
      <c r="AO21" s="341">
        <f t="shared" si="6"/>
        <v>12.604775952422832</v>
      </c>
      <c r="AP21" s="342">
        <f t="shared" si="7"/>
        <v>389354.53158380621</v>
      </c>
      <c r="AQ21" s="342">
        <f t="shared" si="8"/>
        <v>26713.071583806246</v>
      </c>
      <c r="AR21" s="343">
        <v>12.467630949461563</v>
      </c>
      <c r="AS21" s="344">
        <f t="shared" si="9"/>
        <v>0.13714500296126886</v>
      </c>
      <c r="AV21" s="290">
        <f t="shared" si="10"/>
        <v>12.680916889314039</v>
      </c>
      <c r="AW21" s="291">
        <f t="shared" si="11"/>
        <v>391706.48285446165</v>
      </c>
      <c r="AX21" s="291">
        <f t="shared" si="12"/>
        <v>2351.9512706554378</v>
      </c>
    </row>
    <row r="22" spans="1:50" s="289" customFormat="1" ht="12" customHeight="1">
      <c r="A22" s="337" t="s">
        <v>521</v>
      </c>
      <c r="B22" s="337" t="s">
        <v>522</v>
      </c>
      <c r="C22" s="338">
        <v>14.35</v>
      </c>
      <c r="D22" s="338">
        <v>14.39</v>
      </c>
      <c r="E22" s="301">
        <v>65502.814999999995</v>
      </c>
      <c r="F22" s="301">
        <v>66077.39499999999</v>
      </c>
      <c r="G22" s="301">
        <v>66755.73</v>
      </c>
      <c r="H22" s="301">
        <v>67862.539999999994</v>
      </c>
      <c r="I22" s="301">
        <v>68675.250000000015</v>
      </c>
      <c r="J22" s="301">
        <v>70373.534999999989</v>
      </c>
      <c r="K22" s="301">
        <v>71124.479999999996</v>
      </c>
      <c r="L22" s="301">
        <v>72258.285000000003</v>
      </c>
      <c r="M22" s="301">
        <v>73544.065000000002</v>
      </c>
      <c r="N22" s="301">
        <v>74451.33</v>
      </c>
      <c r="O22" s="301">
        <v>74988.955000000002</v>
      </c>
      <c r="P22" s="301">
        <v>75656.109999999986</v>
      </c>
      <c r="Q22" s="301">
        <f t="shared" si="1"/>
        <v>847270.48999999987</v>
      </c>
      <c r="R22" s="338"/>
      <c r="S22" s="339">
        <f t="shared" si="2"/>
        <v>4564.6560975609755</v>
      </c>
      <c r="T22" s="339">
        <f t="shared" si="2"/>
        <v>4604.6965156794422</v>
      </c>
      <c r="U22" s="339">
        <f t="shared" si="2"/>
        <v>4651.9672473867595</v>
      </c>
      <c r="V22" s="339">
        <f t="shared" si="2"/>
        <v>4729.0968641114978</v>
      </c>
      <c r="W22" s="339">
        <f t="shared" si="2"/>
        <v>4785.7317073170743</v>
      </c>
      <c r="X22" s="339">
        <f t="shared" si="2"/>
        <v>4904.0790940766547</v>
      </c>
      <c r="Y22" s="339">
        <f t="shared" si="2"/>
        <v>4956.4097560975606</v>
      </c>
      <c r="Z22" s="339">
        <f t="shared" si="2"/>
        <v>5035.4205574912894</v>
      </c>
      <c r="AA22" s="339">
        <f t="shared" si="3"/>
        <v>5110.7758860319664</v>
      </c>
      <c r="AB22" s="339">
        <f t="shared" si="3"/>
        <v>5173.8241834607361</v>
      </c>
      <c r="AC22" s="339">
        <f t="shared" si="3"/>
        <v>5211.1851980542042</v>
      </c>
      <c r="AD22" s="339">
        <f t="shared" si="3"/>
        <v>5257.547602501736</v>
      </c>
      <c r="AE22" s="329">
        <f t="shared" si="4"/>
        <v>4915.4492258141581</v>
      </c>
      <c r="AG22" s="289">
        <v>96</v>
      </c>
      <c r="AJ22" s="319">
        <v>1</v>
      </c>
      <c r="AK22" s="340">
        <f t="shared" si="5"/>
        <v>4915.4492258141581</v>
      </c>
      <c r="AN22" s="292"/>
      <c r="AO22" s="341">
        <f t="shared" si="6"/>
        <v>15.423701186680661</v>
      </c>
      <c r="AP22" s="342">
        <f t="shared" si="7"/>
        <v>909773.04068710038</v>
      </c>
      <c r="AQ22" s="342">
        <f t="shared" si="8"/>
        <v>62502.550687100505</v>
      </c>
      <c r="AR22" s="343">
        <v>15.255885149893869</v>
      </c>
      <c r="AS22" s="344">
        <f t="shared" si="9"/>
        <v>0.16781603678679247</v>
      </c>
      <c r="AV22" s="290">
        <f t="shared" si="10"/>
        <v>15.516870241260973</v>
      </c>
      <c r="AW22" s="291">
        <f t="shared" si="11"/>
        <v>915268.65377357998</v>
      </c>
      <c r="AX22" s="291">
        <f t="shared" si="12"/>
        <v>5495.6130864795996</v>
      </c>
    </row>
    <row r="23" spans="1:50" s="289" customFormat="1" ht="12" customHeight="1">
      <c r="A23" s="337" t="s">
        <v>523</v>
      </c>
      <c r="B23" s="337" t="s">
        <v>524</v>
      </c>
      <c r="C23" s="338">
        <v>4.62</v>
      </c>
      <c r="D23" s="338">
        <v>4.63</v>
      </c>
      <c r="E23" s="301">
        <v>50.82</v>
      </c>
      <c r="F23" s="301">
        <v>41.58</v>
      </c>
      <c r="G23" s="301">
        <v>41.58</v>
      </c>
      <c r="H23" s="301">
        <v>46.199999999999996</v>
      </c>
      <c r="I23" s="301">
        <v>92.399999999999991</v>
      </c>
      <c r="J23" s="301">
        <v>69.300000000000011</v>
      </c>
      <c r="K23" s="301">
        <v>50.82</v>
      </c>
      <c r="L23" s="301">
        <v>60.06</v>
      </c>
      <c r="M23" s="301">
        <v>55.559999999999995</v>
      </c>
      <c r="N23" s="301">
        <v>74.08</v>
      </c>
      <c r="O23" s="301">
        <v>55.559999999999995</v>
      </c>
      <c r="P23" s="301">
        <v>46.3</v>
      </c>
      <c r="Q23" s="301">
        <f t="shared" si="1"/>
        <v>684.25999999999988</v>
      </c>
      <c r="R23" s="338"/>
      <c r="S23" s="339">
        <f t="shared" si="2"/>
        <v>11</v>
      </c>
      <c r="T23" s="339">
        <f t="shared" si="2"/>
        <v>9</v>
      </c>
      <c r="U23" s="339">
        <f t="shared" si="2"/>
        <v>9</v>
      </c>
      <c r="V23" s="339">
        <f t="shared" si="2"/>
        <v>9.9999999999999982</v>
      </c>
      <c r="W23" s="339">
        <f t="shared" si="2"/>
        <v>19.999999999999996</v>
      </c>
      <c r="X23" s="339">
        <f t="shared" si="2"/>
        <v>15.000000000000002</v>
      </c>
      <c r="Y23" s="339">
        <f t="shared" si="2"/>
        <v>11</v>
      </c>
      <c r="Z23" s="339">
        <f t="shared" si="2"/>
        <v>13</v>
      </c>
      <c r="AA23" s="339">
        <f t="shared" si="3"/>
        <v>12</v>
      </c>
      <c r="AB23" s="339">
        <f t="shared" si="3"/>
        <v>16</v>
      </c>
      <c r="AC23" s="339">
        <f t="shared" si="3"/>
        <v>12</v>
      </c>
      <c r="AD23" s="339">
        <f t="shared" si="3"/>
        <v>10</v>
      </c>
      <c r="AE23" s="329">
        <f t="shared" si="4"/>
        <v>12.333333333333334</v>
      </c>
      <c r="AH23" s="289">
        <v>32</v>
      </c>
      <c r="AJ23" s="319">
        <v>1</v>
      </c>
      <c r="AK23" s="340">
        <f t="shared" si="5"/>
        <v>12.333333333333334</v>
      </c>
      <c r="AN23" s="292"/>
      <c r="AO23" s="341">
        <f t="shared" si="6"/>
        <v>4.9625946139215742</v>
      </c>
      <c r="AP23" s="342">
        <f t="shared" si="7"/>
        <v>734.46400286039307</v>
      </c>
      <c r="AQ23" s="342">
        <f t="shared" si="8"/>
        <v>50.204002860393189</v>
      </c>
      <c r="AR23" s="343">
        <v>4.9085996000005983</v>
      </c>
      <c r="AS23" s="295">
        <f t="shared" si="9"/>
        <v>5.3995013920975943E-2</v>
      </c>
      <c r="AV23" s="290">
        <f t="shared" si="10"/>
        <v>4.9925718705377555</v>
      </c>
      <c r="AW23" s="291">
        <f t="shared" si="11"/>
        <v>738.90063683958783</v>
      </c>
      <c r="AX23" s="291">
        <f t="shared" si="12"/>
        <v>4.4366339791947667</v>
      </c>
    </row>
    <row r="24" spans="1:50" s="289" customFormat="1" ht="12" customHeight="1">
      <c r="A24" s="337" t="s">
        <v>525</v>
      </c>
      <c r="B24" s="337" t="s">
        <v>526</v>
      </c>
      <c r="C24" s="338">
        <v>2.27</v>
      </c>
      <c r="D24" s="338">
        <v>2.2799999999999998</v>
      </c>
      <c r="E24" s="301">
        <v>7798.67</v>
      </c>
      <c r="F24" s="301">
        <v>5189.5700000000006</v>
      </c>
      <c r="G24" s="301">
        <v>10763.38</v>
      </c>
      <c r="H24" s="301">
        <v>18511.93</v>
      </c>
      <c r="I24" s="301">
        <v>11465.85</v>
      </c>
      <c r="J24" s="301">
        <v>13598.970000000001</v>
      </c>
      <c r="K24" s="301">
        <v>10715.560000000001</v>
      </c>
      <c r="L24" s="301">
        <v>6634.9599999999991</v>
      </c>
      <c r="M24" s="301">
        <v>7579.89</v>
      </c>
      <c r="N24" s="301">
        <v>8658.61</v>
      </c>
      <c r="O24" s="301">
        <v>8916.8700000000008</v>
      </c>
      <c r="P24" s="301">
        <v>11737.48</v>
      </c>
      <c r="Q24" s="301">
        <f t="shared" si="1"/>
        <v>121571.73999999998</v>
      </c>
      <c r="R24" s="338"/>
      <c r="S24" s="339">
        <f t="shared" si="2"/>
        <v>3435.5374449339206</v>
      </c>
      <c r="T24" s="339">
        <f t="shared" si="2"/>
        <v>2286.1541850220265</v>
      </c>
      <c r="U24" s="339">
        <f t="shared" si="2"/>
        <v>4741.5770925110128</v>
      </c>
      <c r="V24" s="339">
        <f t="shared" si="2"/>
        <v>8155.035242290749</v>
      </c>
      <c r="W24" s="339">
        <f t="shared" si="2"/>
        <v>5051.035242290749</v>
      </c>
      <c r="X24" s="339">
        <f t="shared" si="2"/>
        <v>5990.7356828193833</v>
      </c>
      <c r="Y24" s="339">
        <f t="shared" si="2"/>
        <v>4720.5110132158597</v>
      </c>
      <c r="Z24" s="339">
        <f t="shared" si="2"/>
        <v>2922.8898678414093</v>
      </c>
      <c r="AA24" s="339">
        <f t="shared" si="3"/>
        <v>3324.5131578947371</v>
      </c>
      <c r="AB24" s="339">
        <f t="shared" si="3"/>
        <v>3797.6359649122815</v>
      </c>
      <c r="AC24" s="339">
        <f t="shared" si="3"/>
        <v>3910.907894736843</v>
      </c>
      <c r="AD24" s="339">
        <f t="shared" si="3"/>
        <v>5148.0175438596498</v>
      </c>
      <c r="AE24" s="329">
        <f t="shared" si="4"/>
        <v>4457.0458610273854</v>
      </c>
      <c r="AG24" s="345"/>
      <c r="AJ24" s="319"/>
      <c r="AK24" s="335"/>
      <c r="AN24" s="292"/>
      <c r="AO24" s="341">
        <f t="shared" si="6"/>
        <v>2.4437830928166715</v>
      </c>
      <c r="AP24" s="342">
        <f t="shared" si="7"/>
        <v>130704.63982904698</v>
      </c>
      <c r="AQ24" s="342">
        <f t="shared" si="8"/>
        <v>9132.8998290470045</v>
      </c>
      <c r="AR24" s="343">
        <v>2.4171937555078538</v>
      </c>
      <c r="AS24" s="295">
        <f t="shared" si="9"/>
        <v>2.658933730881774E-2</v>
      </c>
      <c r="AV24" s="290">
        <f t="shared" si="10"/>
        <v>2.4585451111935384</v>
      </c>
      <c r="AW24" s="291">
        <f t="shared" si="11"/>
        <v>131494.17974393128</v>
      </c>
      <c r="AX24" s="291">
        <f t="shared" si="12"/>
        <v>789.53991488429892</v>
      </c>
    </row>
    <row r="25" spans="1:50" s="289" customFormat="1" ht="12" customHeight="1">
      <c r="A25" s="337" t="s">
        <v>527</v>
      </c>
      <c r="B25" s="337" t="s">
        <v>528</v>
      </c>
      <c r="C25" s="338">
        <v>2.27</v>
      </c>
      <c r="D25" s="338">
        <v>2.2799999999999998</v>
      </c>
      <c r="E25" s="301">
        <v>131.66</v>
      </c>
      <c r="F25" s="301">
        <v>95.34</v>
      </c>
      <c r="G25" s="301">
        <v>156.63</v>
      </c>
      <c r="H25" s="301">
        <v>404.06</v>
      </c>
      <c r="I25" s="301">
        <v>528.91</v>
      </c>
      <c r="J25" s="301">
        <v>213.38</v>
      </c>
      <c r="K25" s="301">
        <v>449.46000000000004</v>
      </c>
      <c r="L25" s="301">
        <v>467.62</v>
      </c>
      <c r="M25" s="301">
        <v>528.96</v>
      </c>
      <c r="N25" s="301">
        <v>405.84000000000003</v>
      </c>
      <c r="O25" s="301">
        <v>410.46000000000004</v>
      </c>
      <c r="P25" s="301">
        <v>383.01000000000005</v>
      </c>
      <c r="Q25" s="301">
        <f t="shared" si="1"/>
        <v>4175.33</v>
      </c>
      <c r="R25" s="338"/>
      <c r="S25" s="339">
        <f t="shared" si="2"/>
        <v>58</v>
      </c>
      <c r="T25" s="339">
        <f t="shared" si="2"/>
        <v>42</v>
      </c>
      <c r="U25" s="339">
        <f t="shared" si="2"/>
        <v>69</v>
      </c>
      <c r="V25" s="339">
        <f t="shared" si="2"/>
        <v>178</v>
      </c>
      <c r="W25" s="339">
        <f t="shared" si="2"/>
        <v>232.99999999999997</v>
      </c>
      <c r="X25" s="339">
        <f t="shared" si="2"/>
        <v>94</v>
      </c>
      <c r="Y25" s="339">
        <f t="shared" si="2"/>
        <v>198.00000000000003</v>
      </c>
      <c r="Z25" s="339">
        <f t="shared" si="2"/>
        <v>206</v>
      </c>
      <c r="AA25" s="339">
        <f t="shared" si="3"/>
        <v>232.00000000000003</v>
      </c>
      <c r="AB25" s="339">
        <f t="shared" si="3"/>
        <v>178.00000000000003</v>
      </c>
      <c r="AC25" s="339">
        <f t="shared" si="3"/>
        <v>180.02631578947373</v>
      </c>
      <c r="AD25" s="339">
        <f t="shared" si="3"/>
        <v>167.98684210526321</v>
      </c>
      <c r="AE25" s="329">
        <f t="shared" si="4"/>
        <v>153.00109649122808</v>
      </c>
      <c r="AG25" s="345"/>
      <c r="AJ25" s="319"/>
      <c r="AK25" s="335"/>
      <c r="AN25" s="292"/>
      <c r="AO25" s="341">
        <f t="shared" si="6"/>
        <v>2.4437830928166715</v>
      </c>
      <c r="AP25" s="342">
        <f t="shared" si="7"/>
        <v>4486.8179134521042</v>
      </c>
      <c r="AQ25" s="342">
        <f t="shared" si="8"/>
        <v>311.48791345210429</v>
      </c>
      <c r="AR25" s="343">
        <v>2.4171937555078538</v>
      </c>
      <c r="AS25" s="295">
        <f t="shared" si="9"/>
        <v>2.658933730881774E-2</v>
      </c>
      <c r="AV25" s="290">
        <f t="shared" si="10"/>
        <v>2.4585451111935384</v>
      </c>
      <c r="AW25" s="291">
        <f t="shared" si="11"/>
        <v>4513.9211734291157</v>
      </c>
      <c r="AX25" s="291">
        <f t="shared" si="12"/>
        <v>27.103259977011476</v>
      </c>
    </row>
    <row r="26" spans="1:50" s="292" customFormat="1" ht="12" customHeight="1">
      <c r="A26" s="337" t="s">
        <v>529</v>
      </c>
      <c r="B26" s="337" t="s">
        <v>530</v>
      </c>
      <c r="C26" s="338">
        <v>1.93</v>
      </c>
      <c r="D26" s="338">
        <v>1.94</v>
      </c>
      <c r="E26" s="301">
        <v>522.07000000000005</v>
      </c>
      <c r="F26" s="301">
        <v>428.46000000000004</v>
      </c>
      <c r="G26" s="301">
        <v>819.09000000000015</v>
      </c>
      <c r="H26" s="301">
        <v>833.7600000000001</v>
      </c>
      <c r="I26" s="301">
        <v>665.85</v>
      </c>
      <c r="J26" s="301">
        <v>615.09999999999991</v>
      </c>
      <c r="K26" s="301">
        <v>576.83999999999992</v>
      </c>
      <c r="L26" s="301">
        <v>245.10999999999999</v>
      </c>
      <c r="M26" s="301">
        <v>374.88</v>
      </c>
      <c r="N26" s="301">
        <v>375.57</v>
      </c>
      <c r="O26" s="301">
        <v>372.97</v>
      </c>
      <c r="P26" s="301">
        <v>252.2</v>
      </c>
      <c r="Q26" s="301">
        <f t="shared" si="1"/>
        <v>6081.9</v>
      </c>
      <c r="R26" s="338"/>
      <c r="S26" s="339">
        <f t="shared" si="2"/>
        <v>270.50259067357518</v>
      </c>
      <c r="T26" s="339">
        <f t="shared" si="2"/>
        <v>222.00000000000003</v>
      </c>
      <c r="U26" s="339">
        <f t="shared" si="2"/>
        <v>424.39896373057002</v>
      </c>
      <c r="V26" s="339">
        <f t="shared" si="2"/>
        <v>432.00000000000006</v>
      </c>
      <c r="W26" s="339">
        <f t="shared" si="2"/>
        <v>345</v>
      </c>
      <c r="X26" s="339">
        <f t="shared" si="2"/>
        <v>318.70466321243521</v>
      </c>
      <c r="Y26" s="339">
        <f t="shared" si="2"/>
        <v>298.88082901554401</v>
      </c>
      <c r="Z26" s="339">
        <f t="shared" si="2"/>
        <v>127</v>
      </c>
      <c r="AA26" s="339">
        <f t="shared" si="3"/>
        <v>193.23711340206185</v>
      </c>
      <c r="AB26" s="339">
        <f t="shared" si="3"/>
        <v>193.59278350515464</v>
      </c>
      <c r="AC26" s="339">
        <f t="shared" si="3"/>
        <v>192.25257731958766</v>
      </c>
      <c r="AD26" s="339">
        <f t="shared" si="3"/>
        <v>130</v>
      </c>
      <c r="AE26" s="329">
        <f t="shared" si="4"/>
        <v>262.2974600715774</v>
      </c>
      <c r="AF26" s="289"/>
      <c r="AG26" s="345"/>
      <c r="AJ26" s="319"/>
      <c r="AK26" s="335"/>
      <c r="AO26" s="341">
        <f t="shared" si="6"/>
        <v>2.0793592982738347</v>
      </c>
      <c r="AP26" s="342">
        <f t="shared" si="7"/>
        <v>6544.9279501613319</v>
      </c>
      <c r="AQ26" s="342">
        <f t="shared" si="8"/>
        <v>463.02795016133223</v>
      </c>
      <c r="AR26" s="346">
        <v>2.0567350375812441</v>
      </c>
      <c r="AS26" s="295">
        <f t="shared" si="9"/>
        <v>2.2624260692590603E-2</v>
      </c>
      <c r="AV26" s="290">
        <f t="shared" si="10"/>
        <v>2.0919199630330985</v>
      </c>
      <c r="AW26" s="291">
        <f t="shared" si="11"/>
        <v>6584.4635157193179</v>
      </c>
      <c r="AX26" s="291">
        <f t="shared" si="12"/>
        <v>39.535565557986047</v>
      </c>
    </row>
    <row r="27" spans="1:50" s="289" customFormat="1" ht="12" customHeight="1">
      <c r="A27" s="337" t="s">
        <v>531</v>
      </c>
      <c r="B27" s="337" t="s">
        <v>532</v>
      </c>
      <c r="C27" s="338">
        <v>1.3</v>
      </c>
      <c r="D27" s="338">
        <f t="shared" ref="D27:D36" si="13">C27</f>
        <v>1.3</v>
      </c>
      <c r="E27" s="301">
        <v>9.09</v>
      </c>
      <c r="F27" s="301">
        <v>15.6</v>
      </c>
      <c r="G27" s="301">
        <v>11.05</v>
      </c>
      <c r="H27" s="301">
        <v>16.899999999999999</v>
      </c>
      <c r="I27" s="301">
        <v>11.700000000000001</v>
      </c>
      <c r="J27" s="301">
        <v>19.18</v>
      </c>
      <c r="K27" s="301">
        <v>9.91</v>
      </c>
      <c r="L27" s="301">
        <v>18.2</v>
      </c>
      <c r="M27" s="301">
        <v>10.4</v>
      </c>
      <c r="N27" s="301">
        <v>18.2</v>
      </c>
      <c r="O27" s="301">
        <v>10.4</v>
      </c>
      <c r="P27" s="301">
        <v>18.2</v>
      </c>
      <c r="Q27" s="301">
        <f t="shared" si="1"/>
        <v>168.82999999999998</v>
      </c>
      <c r="R27" s="338"/>
      <c r="S27" s="339">
        <f t="shared" si="2"/>
        <v>6.9923076923076923</v>
      </c>
      <c r="T27" s="339">
        <f t="shared" si="2"/>
        <v>12</v>
      </c>
      <c r="U27" s="339">
        <f t="shared" si="2"/>
        <v>8.5</v>
      </c>
      <c r="V27" s="339">
        <f t="shared" si="2"/>
        <v>12.999999999999998</v>
      </c>
      <c r="W27" s="339">
        <f t="shared" si="2"/>
        <v>9</v>
      </c>
      <c r="X27" s="339">
        <f t="shared" si="2"/>
        <v>14.753846153846153</v>
      </c>
      <c r="Y27" s="339">
        <f t="shared" si="2"/>
        <v>7.6230769230769226</v>
      </c>
      <c r="Z27" s="339">
        <f t="shared" si="2"/>
        <v>13.999999999999998</v>
      </c>
      <c r="AA27" s="339">
        <f t="shared" si="3"/>
        <v>8</v>
      </c>
      <c r="AB27" s="339">
        <f t="shared" si="3"/>
        <v>13.999999999999998</v>
      </c>
      <c r="AC27" s="339">
        <f t="shared" si="3"/>
        <v>8</v>
      </c>
      <c r="AD27" s="339">
        <f t="shared" si="3"/>
        <v>13.999999999999998</v>
      </c>
      <c r="AE27" s="329">
        <f t="shared" si="4"/>
        <v>10.822435897435897</v>
      </c>
      <c r="AG27" s="345"/>
      <c r="AJ27" s="319"/>
      <c r="AK27" s="335"/>
      <c r="AN27" s="292"/>
      <c r="AO27" s="341">
        <f t="shared" si="6"/>
        <v>1.3933850967814356</v>
      </c>
      <c r="AP27" s="342">
        <f t="shared" si="7"/>
        <v>180.95785068431522</v>
      </c>
      <c r="AQ27" s="342">
        <f t="shared" si="8"/>
        <v>12.127850684315234</v>
      </c>
      <c r="AR27" s="343">
        <v>1.3782245097193906</v>
      </c>
      <c r="AS27" s="295">
        <f t="shared" si="9"/>
        <v>1.5160587062045039E-2</v>
      </c>
      <c r="AV27" s="290">
        <f t="shared" si="10"/>
        <v>1.4018020370840352</v>
      </c>
      <c r="AW27" s="291">
        <f t="shared" si="11"/>
        <v>182.05095224684433</v>
      </c>
      <c r="AX27" s="291">
        <f t="shared" si="12"/>
        <v>1.0931015625291138</v>
      </c>
    </row>
    <row r="28" spans="1:50" s="289" customFormat="1" ht="12" customHeight="1">
      <c r="A28" s="337" t="s">
        <v>533</v>
      </c>
      <c r="B28" s="337" t="s">
        <v>534</v>
      </c>
      <c r="C28" s="338">
        <v>2.6</v>
      </c>
      <c r="D28" s="338">
        <f t="shared" si="13"/>
        <v>2.6</v>
      </c>
      <c r="E28" s="301">
        <v>85.149999999999991</v>
      </c>
      <c r="F28" s="301">
        <v>82.23</v>
      </c>
      <c r="G28" s="301">
        <v>89.06</v>
      </c>
      <c r="H28" s="301">
        <v>87.07</v>
      </c>
      <c r="I28" s="301">
        <v>92.61999999999999</v>
      </c>
      <c r="J28" s="301">
        <v>88.38</v>
      </c>
      <c r="K28" s="301">
        <v>94.25</v>
      </c>
      <c r="L28" s="301">
        <v>86.12</v>
      </c>
      <c r="M28" s="301">
        <v>86.12</v>
      </c>
      <c r="N28" s="301">
        <v>84.5</v>
      </c>
      <c r="O28" s="301">
        <v>87.100000000000009</v>
      </c>
      <c r="P28" s="301">
        <v>84.5</v>
      </c>
      <c r="Q28" s="301">
        <f t="shared" si="1"/>
        <v>1047.0999999999999</v>
      </c>
      <c r="R28" s="338"/>
      <c r="S28" s="339">
        <f t="shared" si="2"/>
        <v>32.749999999999993</v>
      </c>
      <c r="T28" s="339">
        <f t="shared" si="2"/>
        <v>31.626923076923077</v>
      </c>
      <c r="U28" s="339">
        <f t="shared" si="2"/>
        <v>34.253846153846155</v>
      </c>
      <c r="V28" s="339">
        <f t="shared" si="2"/>
        <v>33.488461538461536</v>
      </c>
      <c r="W28" s="339">
        <f t="shared" si="2"/>
        <v>35.623076923076916</v>
      </c>
      <c r="X28" s="339">
        <f t="shared" si="2"/>
        <v>33.992307692307691</v>
      </c>
      <c r="Y28" s="339">
        <f t="shared" si="2"/>
        <v>36.25</v>
      </c>
      <c r="Z28" s="339">
        <f t="shared" si="2"/>
        <v>33.123076923076923</v>
      </c>
      <c r="AA28" s="339">
        <f t="shared" si="3"/>
        <v>33.123076923076923</v>
      </c>
      <c r="AB28" s="339">
        <f t="shared" si="3"/>
        <v>32.5</v>
      </c>
      <c r="AC28" s="339">
        <f t="shared" si="3"/>
        <v>33.5</v>
      </c>
      <c r="AD28" s="339">
        <f t="shared" si="3"/>
        <v>32.5</v>
      </c>
      <c r="AE28" s="329">
        <f t="shared" si="4"/>
        <v>33.560897435897438</v>
      </c>
      <c r="AG28" s="345"/>
      <c r="AJ28" s="319"/>
      <c r="AK28" s="335"/>
      <c r="AN28" s="292"/>
      <c r="AO28" s="341">
        <f t="shared" si="6"/>
        <v>2.7867701935628713</v>
      </c>
      <c r="AP28" s="342">
        <f t="shared" si="7"/>
        <v>1122.3181037229549</v>
      </c>
      <c r="AQ28" s="342">
        <f t="shared" si="8"/>
        <v>75.218103722954993</v>
      </c>
      <c r="AR28" s="343">
        <v>2.7564490194387812</v>
      </c>
      <c r="AS28" s="295">
        <f t="shared" si="9"/>
        <v>3.0321174124090078E-2</v>
      </c>
      <c r="AV28" s="290">
        <f t="shared" si="10"/>
        <v>2.8036040741680703</v>
      </c>
      <c r="AW28" s="291">
        <f t="shared" si="11"/>
        <v>1129.0976254082257</v>
      </c>
      <c r="AX28" s="291">
        <f t="shared" si="12"/>
        <v>6.7795216852707654</v>
      </c>
    </row>
    <row r="29" spans="1:50" s="292" customFormat="1" ht="12" customHeight="1">
      <c r="A29" s="337" t="s">
        <v>535</v>
      </c>
      <c r="B29" s="337" t="s">
        <v>536</v>
      </c>
      <c r="C29" s="338">
        <v>3.64</v>
      </c>
      <c r="D29" s="338">
        <f t="shared" si="13"/>
        <v>3.64</v>
      </c>
      <c r="E29" s="301">
        <v>25.48</v>
      </c>
      <c r="F29" s="301">
        <v>80.08</v>
      </c>
      <c r="G29" s="301">
        <v>25.48</v>
      </c>
      <c r="H29" s="301">
        <v>80.08</v>
      </c>
      <c r="I29" s="301">
        <v>25.48</v>
      </c>
      <c r="J29" s="301">
        <v>80.08</v>
      </c>
      <c r="K29" s="301">
        <v>25.94</v>
      </c>
      <c r="L29" s="301">
        <v>83.72</v>
      </c>
      <c r="M29" s="301">
        <v>25.48</v>
      </c>
      <c r="N29" s="301">
        <v>81.900000000000006</v>
      </c>
      <c r="O29" s="301">
        <v>25.48</v>
      </c>
      <c r="P29" s="301">
        <v>80.08</v>
      </c>
      <c r="Q29" s="301">
        <f t="shared" si="1"/>
        <v>639.28000000000009</v>
      </c>
      <c r="R29" s="338"/>
      <c r="S29" s="339">
        <f t="shared" si="2"/>
        <v>7</v>
      </c>
      <c r="T29" s="339">
        <f t="shared" si="2"/>
        <v>22</v>
      </c>
      <c r="U29" s="339">
        <f t="shared" si="2"/>
        <v>7</v>
      </c>
      <c r="V29" s="339">
        <f t="shared" si="2"/>
        <v>22</v>
      </c>
      <c r="W29" s="339">
        <f t="shared" si="2"/>
        <v>7</v>
      </c>
      <c r="X29" s="339">
        <f t="shared" si="2"/>
        <v>22</v>
      </c>
      <c r="Y29" s="339">
        <f t="shared" si="2"/>
        <v>7.1263736263736268</v>
      </c>
      <c r="Z29" s="339">
        <f t="shared" si="2"/>
        <v>23</v>
      </c>
      <c r="AA29" s="339">
        <f t="shared" si="3"/>
        <v>7</v>
      </c>
      <c r="AB29" s="339">
        <f t="shared" si="3"/>
        <v>22.5</v>
      </c>
      <c r="AC29" s="339">
        <f t="shared" si="3"/>
        <v>7</v>
      </c>
      <c r="AD29" s="339">
        <f t="shared" si="3"/>
        <v>22</v>
      </c>
      <c r="AE29" s="329">
        <f t="shared" si="4"/>
        <v>14.635531135531133</v>
      </c>
      <c r="AF29" s="289"/>
      <c r="AG29" s="345"/>
      <c r="AJ29" s="319"/>
      <c r="AK29" s="335"/>
      <c r="AO29" s="341">
        <f t="shared" si="6"/>
        <v>3.90147827098802</v>
      </c>
      <c r="AP29" s="342">
        <f t="shared" si="7"/>
        <v>685.20248051572003</v>
      </c>
      <c r="AQ29" s="342">
        <f t="shared" si="8"/>
        <v>45.92248051571994</v>
      </c>
      <c r="AR29" s="346">
        <v>3.8590286272142933</v>
      </c>
      <c r="AS29" s="295">
        <f t="shared" si="9"/>
        <v>4.2449643773726731E-2</v>
      </c>
      <c r="AV29" s="290">
        <f t="shared" si="10"/>
        <v>3.9250457038352984</v>
      </c>
      <c r="AW29" s="291">
        <f t="shared" si="11"/>
        <v>689.34154328237071</v>
      </c>
      <c r="AX29" s="291">
        <f t="shared" si="12"/>
        <v>4.1390627666506816</v>
      </c>
    </row>
    <row r="30" spans="1:50" s="292" customFormat="1" ht="12" customHeight="1">
      <c r="A30" s="337" t="s">
        <v>537</v>
      </c>
      <c r="B30" s="337" t="s">
        <v>538</v>
      </c>
      <c r="C30" s="338">
        <v>4.68</v>
      </c>
      <c r="D30" s="338">
        <f t="shared" si="13"/>
        <v>4.68</v>
      </c>
      <c r="E30" s="301">
        <v>18.72</v>
      </c>
      <c r="F30" s="301">
        <v>42.12</v>
      </c>
      <c r="G30" s="301">
        <v>18.72</v>
      </c>
      <c r="H30" s="301">
        <v>42.12</v>
      </c>
      <c r="I30" s="301">
        <v>18.72</v>
      </c>
      <c r="J30" s="301">
        <v>41.529999999999994</v>
      </c>
      <c r="K30" s="301">
        <v>18.72</v>
      </c>
      <c r="L30" s="301">
        <v>42.12</v>
      </c>
      <c r="M30" s="301">
        <v>18.72</v>
      </c>
      <c r="N30" s="301">
        <v>42.12</v>
      </c>
      <c r="O30" s="301">
        <v>18.72</v>
      </c>
      <c r="P30" s="301">
        <v>42.12</v>
      </c>
      <c r="Q30" s="301">
        <f t="shared" si="1"/>
        <v>364.45000000000005</v>
      </c>
      <c r="R30" s="338"/>
      <c r="S30" s="339">
        <f t="shared" si="2"/>
        <v>4</v>
      </c>
      <c r="T30" s="339">
        <f t="shared" si="2"/>
        <v>9</v>
      </c>
      <c r="U30" s="339">
        <f t="shared" si="2"/>
        <v>4</v>
      </c>
      <c r="V30" s="339">
        <f t="shared" si="2"/>
        <v>9</v>
      </c>
      <c r="W30" s="339">
        <f t="shared" si="2"/>
        <v>4</v>
      </c>
      <c r="X30" s="339">
        <f t="shared" si="2"/>
        <v>8.8739316239316235</v>
      </c>
      <c r="Y30" s="339">
        <f t="shared" si="2"/>
        <v>4</v>
      </c>
      <c r="Z30" s="339">
        <f t="shared" si="2"/>
        <v>9</v>
      </c>
      <c r="AA30" s="339">
        <f t="shared" si="3"/>
        <v>4</v>
      </c>
      <c r="AB30" s="339">
        <f t="shared" si="3"/>
        <v>9</v>
      </c>
      <c r="AC30" s="339">
        <f t="shared" si="3"/>
        <v>4</v>
      </c>
      <c r="AD30" s="339">
        <f t="shared" si="3"/>
        <v>9</v>
      </c>
      <c r="AE30" s="329">
        <f t="shared" si="4"/>
        <v>6.4894943019943021</v>
      </c>
      <c r="AF30" s="289"/>
      <c r="AG30" s="345"/>
      <c r="AJ30" s="319"/>
      <c r="AK30" s="335"/>
      <c r="AO30" s="341">
        <f t="shared" si="6"/>
        <v>5.0161863484131679</v>
      </c>
      <c r="AP30" s="342">
        <f t="shared" si="7"/>
        <v>390.63015270922631</v>
      </c>
      <c r="AQ30" s="342">
        <f t="shared" si="8"/>
        <v>26.180152709226263</v>
      </c>
      <c r="AR30" s="346">
        <v>4.9616082349898054</v>
      </c>
      <c r="AS30" s="295">
        <f t="shared" si="9"/>
        <v>5.4578113423362495E-2</v>
      </c>
      <c r="AV30" s="290">
        <f t="shared" si="10"/>
        <v>5.046487333502526</v>
      </c>
      <c r="AW30" s="291">
        <f t="shared" si="11"/>
        <v>392.98980955021278</v>
      </c>
      <c r="AX30" s="291">
        <f t="shared" si="12"/>
        <v>2.3596568409864744</v>
      </c>
    </row>
    <row r="31" spans="1:50" s="292" customFormat="1" ht="12" customHeight="1">
      <c r="A31" s="337" t="s">
        <v>539</v>
      </c>
      <c r="B31" s="337" t="s">
        <v>540</v>
      </c>
      <c r="C31" s="338">
        <v>5.72</v>
      </c>
      <c r="D31" s="338">
        <f t="shared" si="13"/>
        <v>5.72</v>
      </c>
      <c r="E31" s="301">
        <v>14.3</v>
      </c>
      <c r="F31" s="301">
        <v>17.16</v>
      </c>
      <c r="G31" s="301">
        <v>14.3</v>
      </c>
      <c r="H31" s="301">
        <v>17.16</v>
      </c>
      <c r="I31" s="301">
        <v>11.44</v>
      </c>
      <c r="J31" s="301">
        <v>17.16</v>
      </c>
      <c r="K31" s="301">
        <v>10.719999999999999</v>
      </c>
      <c r="L31" s="301">
        <v>11.44</v>
      </c>
      <c r="M31" s="301">
        <v>8.58</v>
      </c>
      <c r="N31" s="301">
        <v>11.44</v>
      </c>
      <c r="O31" s="301">
        <v>11.44</v>
      </c>
      <c r="P31" s="301">
        <v>11.44</v>
      </c>
      <c r="Q31" s="301">
        <f t="shared" si="1"/>
        <v>156.57999999999998</v>
      </c>
      <c r="R31" s="338"/>
      <c r="S31" s="339">
        <f t="shared" si="2"/>
        <v>2.5000000000000004</v>
      </c>
      <c r="T31" s="339">
        <f t="shared" si="2"/>
        <v>3</v>
      </c>
      <c r="U31" s="339">
        <f t="shared" si="2"/>
        <v>2.5000000000000004</v>
      </c>
      <c r="V31" s="339">
        <f t="shared" si="2"/>
        <v>3</v>
      </c>
      <c r="W31" s="339">
        <f t="shared" si="2"/>
        <v>2</v>
      </c>
      <c r="X31" s="339">
        <f t="shared" si="2"/>
        <v>3</v>
      </c>
      <c r="Y31" s="339">
        <f t="shared" si="2"/>
        <v>1.8741258741258739</v>
      </c>
      <c r="Z31" s="339">
        <f t="shared" si="2"/>
        <v>2</v>
      </c>
      <c r="AA31" s="339">
        <f t="shared" si="3"/>
        <v>1.5</v>
      </c>
      <c r="AB31" s="339">
        <f t="shared" si="3"/>
        <v>2</v>
      </c>
      <c r="AC31" s="339">
        <f t="shared" si="3"/>
        <v>2</v>
      </c>
      <c r="AD31" s="339">
        <f t="shared" si="3"/>
        <v>2</v>
      </c>
      <c r="AE31" s="329">
        <f t="shared" si="4"/>
        <v>2.2811771561771561</v>
      </c>
      <c r="AF31" s="289"/>
      <c r="AG31" s="345"/>
      <c r="AJ31" s="319"/>
      <c r="AK31" s="335"/>
      <c r="AO31" s="341">
        <f t="shared" si="6"/>
        <v>6.1308944258383162</v>
      </c>
      <c r="AP31" s="342">
        <f t="shared" si="7"/>
        <v>167.82787573387475</v>
      </c>
      <c r="AQ31" s="342">
        <f t="shared" si="8"/>
        <v>11.247875733874764</v>
      </c>
      <c r="AR31" s="346">
        <v>6.0641878427653175</v>
      </c>
      <c r="AS31" s="295">
        <f t="shared" si="9"/>
        <v>6.6706583072998704E-2</v>
      </c>
      <c r="AV31" s="290">
        <f t="shared" si="10"/>
        <v>6.1679289631697536</v>
      </c>
      <c r="AW31" s="291">
        <f t="shared" si="11"/>
        <v>168.84166382047553</v>
      </c>
      <c r="AX31" s="291">
        <f t="shared" si="12"/>
        <v>1.0137880866007833</v>
      </c>
    </row>
    <row r="32" spans="1:50" s="289" customFormat="1" ht="12" customHeight="1">
      <c r="A32" s="337" t="s">
        <v>541</v>
      </c>
      <c r="B32" s="337" t="s">
        <v>542</v>
      </c>
      <c r="C32" s="338">
        <v>6.76</v>
      </c>
      <c r="D32" s="338">
        <f t="shared" si="13"/>
        <v>6.76</v>
      </c>
      <c r="E32" s="301">
        <v>0</v>
      </c>
      <c r="F32" s="301">
        <v>20.28</v>
      </c>
      <c r="G32" s="301">
        <v>0</v>
      </c>
      <c r="H32" s="301">
        <v>20.28</v>
      </c>
      <c r="I32" s="301">
        <v>0.85</v>
      </c>
      <c r="J32" s="301">
        <v>22.83</v>
      </c>
      <c r="K32" s="301">
        <v>0</v>
      </c>
      <c r="L32" s="301">
        <v>22.82</v>
      </c>
      <c r="M32" s="301">
        <v>0.85</v>
      </c>
      <c r="N32" s="301">
        <v>20.28</v>
      </c>
      <c r="O32" s="301">
        <v>5.92</v>
      </c>
      <c r="P32" s="301">
        <v>20.28</v>
      </c>
      <c r="Q32" s="301">
        <f t="shared" si="1"/>
        <v>134.38999999999999</v>
      </c>
      <c r="R32" s="338"/>
      <c r="S32" s="339">
        <f t="shared" si="2"/>
        <v>0</v>
      </c>
      <c r="T32" s="339">
        <f t="shared" si="2"/>
        <v>3.0000000000000004</v>
      </c>
      <c r="U32" s="339">
        <f t="shared" si="2"/>
        <v>0</v>
      </c>
      <c r="V32" s="339">
        <f t="shared" si="2"/>
        <v>3.0000000000000004</v>
      </c>
      <c r="W32" s="339">
        <f t="shared" si="2"/>
        <v>0.1257396449704142</v>
      </c>
      <c r="X32" s="339">
        <f t="shared" si="2"/>
        <v>3.3772189349112423</v>
      </c>
      <c r="Y32" s="339">
        <f t="shared" si="2"/>
        <v>0</v>
      </c>
      <c r="Z32" s="339">
        <f t="shared" si="2"/>
        <v>3.3757396449704142</v>
      </c>
      <c r="AA32" s="339">
        <f t="shared" si="3"/>
        <v>0.1257396449704142</v>
      </c>
      <c r="AB32" s="339">
        <f t="shared" si="3"/>
        <v>3.0000000000000004</v>
      </c>
      <c r="AC32" s="339">
        <f t="shared" si="3"/>
        <v>0.87573964497041423</v>
      </c>
      <c r="AD32" s="339">
        <f t="shared" si="3"/>
        <v>3.0000000000000004</v>
      </c>
      <c r="AE32" s="329">
        <f t="shared" si="4"/>
        <v>1.6566814595660748</v>
      </c>
      <c r="AG32" s="345"/>
      <c r="AJ32" s="319"/>
      <c r="AK32" s="335"/>
      <c r="AN32" s="292"/>
      <c r="AO32" s="341">
        <f t="shared" si="6"/>
        <v>7.2456025032634654</v>
      </c>
      <c r="AP32" s="342">
        <f t="shared" si="7"/>
        <v>144.04386396650548</v>
      </c>
      <c r="AQ32" s="342">
        <f t="shared" si="8"/>
        <v>9.6538639665054973</v>
      </c>
      <c r="AR32" s="343">
        <v>7.1667674505408305</v>
      </c>
      <c r="AS32" s="295">
        <f t="shared" si="9"/>
        <v>7.8835052722634913E-2</v>
      </c>
      <c r="AV32" s="290">
        <f t="shared" si="10"/>
        <v>7.289370592836983</v>
      </c>
      <c r="AW32" s="291">
        <f t="shared" si="11"/>
        <v>144.91398135671037</v>
      </c>
      <c r="AX32" s="291">
        <f t="shared" si="12"/>
        <v>0.87011739020488221</v>
      </c>
    </row>
    <row r="33" spans="1:51" s="289" customFormat="1" ht="12" customHeight="1">
      <c r="A33" s="337" t="s">
        <v>543</v>
      </c>
      <c r="B33" s="337" t="s">
        <v>544</v>
      </c>
      <c r="C33" s="338">
        <v>7.56</v>
      </c>
      <c r="D33" s="338">
        <f t="shared" si="13"/>
        <v>7.56</v>
      </c>
      <c r="E33" s="301">
        <v>3197.87</v>
      </c>
      <c r="F33" s="301">
        <v>4088.0999999999995</v>
      </c>
      <c r="G33" s="301">
        <v>3279.31</v>
      </c>
      <c r="H33" s="301">
        <v>4119.28</v>
      </c>
      <c r="I33" s="301">
        <v>3264.62</v>
      </c>
      <c r="J33" s="301">
        <v>4083.3799999999997</v>
      </c>
      <c r="K33" s="301">
        <v>3253.23</v>
      </c>
      <c r="L33" s="301">
        <v>4104.9399999999996</v>
      </c>
      <c r="M33" s="301">
        <v>3228.41</v>
      </c>
      <c r="N33" s="301">
        <v>4092.66</v>
      </c>
      <c r="O33" s="301">
        <v>3200.92</v>
      </c>
      <c r="P33" s="301">
        <v>4076.4299999999994</v>
      </c>
      <c r="Q33" s="301">
        <f t="shared" si="1"/>
        <v>43989.149999999994</v>
      </c>
      <c r="R33" s="338"/>
      <c r="S33" s="339">
        <f t="shared" si="2"/>
        <v>422.99867724867727</v>
      </c>
      <c r="T33" s="339">
        <f t="shared" si="2"/>
        <v>540.7539682539682</v>
      </c>
      <c r="U33" s="339">
        <f t="shared" si="2"/>
        <v>433.77116402116405</v>
      </c>
      <c r="V33" s="339">
        <f t="shared" si="2"/>
        <v>544.87830687830683</v>
      </c>
      <c r="W33" s="339">
        <f t="shared" si="2"/>
        <v>431.82804232804233</v>
      </c>
      <c r="X33" s="339">
        <f t="shared" si="2"/>
        <v>540.12962962962956</v>
      </c>
      <c r="Y33" s="339">
        <f t="shared" si="2"/>
        <v>430.32142857142861</v>
      </c>
      <c r="Z33" s="339">
        <f t="shared" si="2"/>
        <v>542.98148148148141</v>
      </c>
      <c r="AA33" s="339">
        <f t="shared" si="3"/>
        <v>427.0383597883598</v>
      </c>
      <c r="AB33" s="339">
        <f t="shared" si="3"/>
        <v>541.35714285714289</v>
      </c>
      <c r="AC33" s="339">
        <f t="shared" si="3"/>
        <v>423.40211640211641</v>
      </c>
      <c r="AD33" s="339">
        <f t="shared" si="3"/>
        <v>539.21031746031736</v>
      </c>
      <c r="AE33" s="329">
        <f t="shared" si="4"/>
        <v>484.88921957671954</v>
      </c>
      <c r="AG33" s="345"/>
      <c r="AJ33" s="319"/>
      <c r="AK33" s="335"/>
      <c r="AN33" s="292"/>
      <c r="AO33" s="341">
        <f t="shared" si="6"/>
        <v>8.103070255128964</v>
      </c>
      <c r="AP33" s="342">
        <f t="shared" si="7"/>
        <v>47149.09694621776</v>
      </c>
      <c r="AQ33" s="342">
        <f t="shared" si="8"/>
        <v>3159.9469462177658</v>
      </c>
      <c r="AR33" s="343">
        <v>8.0149056103681477</v>
      </c>
      <c r="AS33" s="295">
        <f t="shared" si="9"/>
        <v>8.8164644760816202E-2</v>
      </c>
      <c r="AV33" s="290">
        <f t="shared" si="10"/>
        <v>8.152018000273312</v>
      </c>
      <c r="AW33" s="291">
        <f t="shared" si="11"/>
        <v>47433.907753534753</v>
      </c>
      <c r="AX33" s="291">
        <f t="shared" si="12"/>
        <v>284.8108073169933</v>
      </c>
    </row>
    <row r="34" spans="1:51" s="289" customFormat="1" ht="12" customHeight="1">
      <c r="A34" s="337" t="s">
        <v>545</v>
      </c>
      <c r="B34" s="337" t="s">
        <v>546</v>
      </c>
      <c r="C34" s="338">
        <v>1.74</v>
      </c>
      <c r="D34" s="338">
        <f t="shared" si="13"/>
        <v>1.74</v>
      </c>
      <c r="E34" s="301">
        <v>4.3499999999999996</v>
      </c>
      <c r="F34" s="301">
        <v>1.74</v>
      </c>
      <c r="G34" s="301">
        <v>5.22</v>
      </c>
      <c r="H34" s="301">
        <v>1.74</v>
      </c>
      <c r="I34" s="301">
        <v>5.22</v>
      </c>
      <c r="J34" s="301">
        <v>3.27</v>
      </c>
      <c r="K34" s="301">
        <v>5.66</v>
      </c>
      <c r="L34" s="301">
        <v>3.48</v>
      </c>
      <c r="M34" s="301">
        <v>5.22</v>
      </c>
      <c r="N34" s="301">
        <v>3.48</v>
      </c>
      <c r="O34" s="301">
        <v>5.22</v>
      </c>
      <c r="P34" s="301">
        <v>5.22</v>
      </c>
      <c r="Q34" s="301">
        <f t="shared" si="1"/>
        <v>49.819999999999993</v>
      </c>
      <c r="R34" s="338"/>
      <c r="S34" s="339">
        <f t="shared" si="2"/>
        <v>2.5</v>
      </c>
      <c r="T34" s="339">
        <f t="shared" si="2"/>
        <v>1</v>
      </c>
      <c r="U34" s="339">
        <f t="shared" si="2"/>
        <v>3</v>
      </c>
      <c r="V34" s="339">
        <f t="shared" si="2"/>
        <v>1</v>
      </c>
      <c r="W34" s="339">
        <f t="shared" si="2"/>
        <v>3</v>
      </c>
      <c r="X34" s="339">
        <f t="shared" si="2"/>
        <v>1.8793103448275863</v>
      </c>
      <c r="Y34" s="339">
        <f t="shared" si="2"/>
        <v>3.2528735632183907</v>
      </c>
      <c r="Z34" s="339">
        <f t="shared" si="2"/>
        <v>2</v>
      </c>
      <c r="AA34" s="339">
        <f t="shared" si="3"/>
        <v>3</v>
      </c>
      <c r="AB34" s="339">
        <f t="shared" si="3"/>
        <v>2</v>
      </c>
      <c r="AC34" s="339">
        <f t="shared" si="3"/>
        <v>3</v>
      </c>
      <c r="AD34" s="339">
        <f t="shared" si="3"/>
        <v>3</v>
      </c>
      <c r="AE34" s="329">
        <f t="shared" si="4"/>
        <v>2.3860153256704981</v>
      </c>
      <c r="AG34" s="345"/>
      <c r="AJ34" s="319"/>
      <c r="AK34" s="335"/>
      <c r="AN34" s="292"/>
      <c r="AO34" s="341">
        <f t="shared" si="6"/>
        <v>1.8649923603074601</v>
      </c>
      <c r="AP34" s="342">
        <f t="shared" si="7"/>
        <v>53.398804247423939</v>
      </c>
      <c r="AQ34" s="342">
        <f t="shared" si="8"/>
        <v>3.5788042474239461</v>
      </c>
      <c r="AR34" s="343">
        <v>1.844700497624415</v>
      </c>
      <c r="AS34" s="295">
        <f t="shared" si="9"/>
        <v>2.0291862683045059E-2</v>
      </c>
      <c r="AV34" s="290">
        <f t="shared" si="10"/>
        <v>1.8762581111740162</v>
      </c>
      <c r="AW34" s="291">
        <f t="shared" si="11"/>
        <v>53.721367298097405</v>
      </c>
      <c r="AX34" s="291">
        <f t="shared" si="12"/>
        <v>0.32256305067346602</v>
      </c>
    </row>
    <row r="35" spans="1:51" s="289" customFormat="1" ht="12" customHeight="1">
      <c r="A35" s="337" t="s">
        <v>547</v>
      </c>
      <c r="B35" s="337" t="s">
        <v>548</v>
      </c>
      <c r="C35" s="338">
        <v>3.78</v>
      </c>
      <c r="D35" s="338">
        <f t="shared" si="13"/>
        <v>3.78</v>
      </c>
      <c r="E35" s="301">
        <v>70.87</v>
      </c>
      <c r="F35" s="301">
        <v>45.36</v>
      </c>
      <c r="G35" s="301">
        <v>70.88</v>
      </c>
      <c r="H35" s="301">
        <v>51.989999999999995</v>
      </c>
      <c r="I35" s="301">
        <v>64.260000000000005</v>
      </c>
      <c r="J35" s="301">
        <v>56.7</v>
      </c>
      <c r="K35" s="301">
        <v>64.260000000000005</v>
      </c>
      <c r="L35" s="301">
        <v>60.48</v>
      </c>
      <c r="M35" s="301">
        <v>64.260000000000005</v>
      </c>
      <c r="N35" s="301">
        <v>66.16</v>
      </c>
      <c r="O35" s="301">
        <v>67.099999999999994</v>
      </c>
      <c r="P35" s="301">
        <v>77.489999999999995</v>
      </c>
      <c r="Q35" s="301">
        <f t="shared" si="1"/>
        <v>759.81000000000006</v>
      </c>
      <c r="R35" s="338"/>
      <c r="S35" s="339">
        <f t="shared" si="2"/>
        <v>18.74867724867725</v>
      </c>
      <c r="T35" s="339">
        <f t="shared" si="2"/>
        <v>12</v>
      </c>
      <c r="U35" s="339">
        <f t="shared" si="2"/>
        <v>18.75132275132275</v>
      </c>
      <c r="V35" s="339">
        <f t="shared" si="2"/>
        <v>13.753968253968253</v>
      </c>
      <c r="W35" s="339">
        <f t="shared" si="2"/>
        <v>17.000000000000004</v>
      </c>
      <c r="X35" s="339">
        <f t="shared" si="2"/>
        <v>15.000000000000002</v>
      </c>
      <c r="Y35" s="339">
        <f t="shared" si="2"/>
        <v>17.000000000000004</v>
      </c>
      <c r="Z35" s="339">
        <f t="shared" si="2"/>
        <v>16</v>
      </c>
      <c r="AA35" s="339">
        <f t="shared" si="3"/>
        <v>17.000000000000004</v>
      </c>
      <c r="AB35" s="339">
        <f t="shared" si="3"/>
        <v>17.502645502645503</v>
      </c>
      <c r="AC35" s="339">
        <f t="shared" si="3"/>
        <v>17.75132275132275</v>
      </c>
      <c r="AD35" s="339">
        <f t="shared" si="3"/>
        <v>20.5</v>
      </c>
      <c r="AE35" s="329">
        <f t="shared" si="4"/>
        <v>16.750661375661377</v>
      </c>
      <c r="AG35" s="345"/>
      <c r="AJ35" s="319"/>
      <c r="AK35" s="335"/>
      <c r="AN35" s="292"/>
      <c r="AO35" s="341">
        <f t="shared" si="6"/>
        <v>4.051535127564482</v>
      </c>
      <c r="AP35" s="342">
        <f t="shared" si="7"/>
        <v>814.39071568115583</v>
      </c>
      <c r="AQ35" s="342">
        <f t="shared" si="8"/>
        <v>54.580715681155766</v>
      </c>
      <c r="AR35" s="343">
        <v>4.0074528051840739</v>
      </c>
      <c r="AS35" s="295">
        <f t="shared" si="9"/>
        <v>4.4082322380408101E-2</v>
      </c>
      <c r="AV35" s="290">
        <f t="shared" si="10"/>
        <v>4.076009000136656</v>
      </c>
      <c r="AW35" s="291">
        <f t="shared" si="11"/>
        <v>819.31015830524677</v>
      </c>
      <c r="AX35" s="291">
        <f t="shared" si="12"/>
        <v>4.9194426240909479</v>
      </c>
    </row>
    <row r="36" spans="1:51" s="289" customFormat="1" ht="12" customHeight="1">
      <c r="A36" s="337" t="s">
        <v>549</v>
      </c>
      <c r="B36" s="337" t="s">
        <v>550</v>
      </c>
      <c r="C36" s="338">
        <v>9.2899999999999991</v>
      </c>
      <c r="D36" s="338">
        <f t="shared" si="13"/>
        <v>9.2899999999999991</v>
      </c>
      <c r="E36" s="301">
        <v>37.159999999999997</v>
      </c>
      <c r="F36" s="301">
        <v>37.159999999999997</v>
      </c>
      <c r="G36" s="301">
        <v>37.159999999999997</v>
      </c>
      <c r="H36" s="301">
        <v>37.159999999999997</v>
      </c>
      <c r="I36" s="301">
        <v>37.159999999999997</v>
      </c>
      <c r="J36" s="301">
        <v>37.159999999999997</v>
      </c>
      <c r="K36" s="301">
        <v>37.159999999999997</v>
      </c>
      <c r="L36" s="301">
        <v>37.159999999999997</v>
      </c>
      <c r="M36" s="301">
        <v>37.159999999999997</v>
      </c>
      <c r="N36" s="301">
        <v>33.379999999999995</v>
      </c>
      <c r="O36" s="301">
        <v>37.159999999999997</v>
      </c>
      <c r="P36" s="301">
        <v>37.159999999999997</v>
      </c>
      <c r="Q36" s="301">
        <f t="shared" si="1"/>
        <v>442.13999999999987</v>
      </c>
      <c r="R36" s="338"/>
      <c r="S36" s="339">
        <f t="shared" si="2"/>
        <v>4</v>
      </c>
      <c r="T36" s="339">
        <f t="shared" si="2"/>
        <v>4</v>
      </c>
      <c r="U36" s="339">
        <f t="shared" si="2"/>
        <v>4</v>
      </c>
      <c r="V36" s="339">
        <f t="shared" si="2"/>
        <v>4</v>
      </c>
      <c r="W36" s="339">
        <f t="shared" si="2"/>
        <v>4</v>
      </c>
      <c r="X36" s="339">
        <f t="shared" si="2"/>
        <v>4</v>
      </c>
      <c r="Y36" s="339">
        <f t="shared" si="2"/>
        <v>4</v>
      </c>
      <c r="Z36" s="339">
        <f t="shared" si="2"/>
        <v>4</v>
      </c>
      <c r="AA36" s="339">
        <f t="shared" si="3"/>
        <v>4</v>
      </c>
      <c r="AB36" s="339">
        <f t="shared" si="3"/>
        <v>3.5931108719052745</v>
      </c>
      <c r="AC36" s="339">
        <f t="shared" si="3"/>
        <v>4</v>
      </c>
      <c r="AD36" s="339">
        <f t="shared" si="3"/>
        <v>4</v>
      </c>
      <c r="AE36" s="329">
        <f t="shared" si="4"/>
        <v>3.966092572658773</v>
      </c>
      <c r="AG36" s="345"/>
      <c r="AJ36" s="319"/>
      <c r="AK36" s="335"/>
      <c r="AN36" s="292"/>
      <c r="AO36" s="341">
        <f t="shared" si="6"/>
        <v>9.9573442685381046</v>
      </c>
      <c r="AP36" s="342">
        <f t="shared" si="7"/>
        <v>473.90098976226454</v>
      </c>
      <c r="AQ36" s="342">
        <f t="shared" si="8"/>
        <v>31.760989762264671</v>
      </c>
      <c r="AR36" s="343">
        <v>9.849004380994721</v>
      </c>
      <c r="AS36" s="295">
        <f t="shared" si="9"/>
        <v>0.10833988754338364</v>
      </c>
      <c r="AV36" s="290">
        <f t="shared" si="10"/>
        <v>10.017493018854372</v>
      </c>
      <c r="AW36" s="291">
        <f t="shared" si="11"/>
        <v>476.76365590487319</v>
      </c>
      <c r="AX36" s="291">
        <f t="shared" si="12"/>
        <v>2.8626661426086457</v>
      </c>
    </row>
    <row r="37" spans="1:51" s="289" customFormat="1" ht="12" customHeight="1">
      <c r="A37" s="337" t="s">
        <v>551</v>
      </c>
      <c r="B37" s="337" t="s">
        <v>552</v>
      </c>
      <c r="C37" s="338">
        <v>16.25</v>
      </c>
      <c r="D37" s="338">
        <v>16.3</v>
      </c>
      <c r="E37" s="301">
        <v>178.75</v>
      </c>
      <c r="F37" s="301">
        <v>211.25</v>
      </c>
      <c r="G37" s="301">
        <v>292.5</v>
      </c>
      <c r="H37" s="301">
        <v>162.5</v>
      </c>
      <c r="I37" s="301">
        <v>65</v>
      </c>
      <c r="J37" s="301">
        <v>65</v>
      </c>
      <c r="K37" s="301">
        <v>113.75</v>
      </c>
      <c r="L37" s="301">
        <v>16.25</v>
      </c>
      <c r="M37" s="301">
        <v>97.800000000000011</v>
      </c>
      <c r="N37" s="301">
        <v>114.1</v>
      </c>
      <c r="O37" s="301">
        <v>65.2</v>
      </c>
      <c r="P37" s="301">
        <v>48.900000000000006</v>
      </c>
      <c r="Q37" s="301">
        <f t="shared" si="1"/>
        <v>1431</v>
      </c>
      <c r="R37" s="338"/>
      <c r="S37" s="339">
        <f t="shared" si="2"/>
        <v>11</v>
      </c>
      <c r="T37" s="339">
        <f t="shared" si="2"/>
        <v>13</v>
      </c>
      <c r="U37" s="339">
        <f t="shared" si="2"/>
        <v>18</v>
      </c>
      <c r="V37" s="339">
        <f t="shared" si="2"/>
        <v>10</v>
      </c>
      <c r="W37" s="339">
        <f t="shared" si="2"/>
        <v>4</v>
      </c>
      <c r="X37" s="339">
        <f t="shared" si="2"/>
        <v>4</v>
      </c>
      <c r="Y37" s="339">
        <f t="shared" si="2"/>
        <v>7</v>
      </c>
      <c r="Z37" s="339">
        <f t="shared" si="2"/>
        <v>1</v>
      </c>
      <c r="AA37" s="339">
        <f t="shared" si="3"/>
        <v>6</v>
      </c>
      <c r="AB37" s="339">
        <f t="shared" si="3"/>
        <v>6.9999999999999991</v>
      </c>
      <c r="AC37" s="339">
        <f t="shared" si="3"/>
        <v>4</v>
      </c>
      <c r="AD37" s="339">
        <f t="shared" si="3"/>
        <v>3</v>
      </c>
      <c r="AE37" s="329">
        <f t="shared" si="4"/>
        <v>7.333333333333333</v>
      </c>
      <c r="AG37" s="345"/>
      <c r="AJ37" s="319"/>
      <c r="AK37" s="335"/>
      <c r="AN37" s="292"/>
      <c r="AO37" s="341">
        <f t="shared" si="6"/>
        <v>17.47090544425954</v>
      </c>
      <c r="AP37" s="342">
        <f t="shared" si="7"/>
        <v>1537.4396790948394</v>
      </c>
      <c r="AQ37" s="342">
        <f t="shared" si="8"/>
        <v>106.43967909483945</v>
      </c>
      <c r="AR37" s="343">
        <v>17.280815006481589</v>
      </c>
      <c r="AS37" s="295">
        <f t="shared" si="9"/>
        <v>0.19009043777795043</v>
      </c>
      <c r="AV37" s="290">
        <f t="shared" si="10"/>
        <v>17.576440926515211</v>
      </c>
      <c r="AW37" s="291">
        <f t="shared" si="11"/>
        <v>1546.7268015333384</v>
      </c>
      <c r="AX37" s="291">
        <f t="shared" si="12"/>
        <v>9.2871224384989546</v>
      </c>
    </row>
    <row r="38" spans="1:51" s="289" customFormat="1" ht="12" customHeight="1">
      <c r="A38" s="337" t="s">
        <v>553</v>
      </c>
      <c r="B38" s="337" t="s">
        <v>554</v>
      </c>
      <c r="C38" s="338">
        <v>12.57</v>
      </c>
      <c r="D38" s="338">
        <v>12.6</v>
      </c>
      <c r="E38" s="301">
        <v>691.35</v>
      </c>
      <c r="F38" s="301">
        <v>590.79</v>
      </c>
      <c r="G38" s="301">
        <v>691.35</v>
      </c>
      <c r="H38" s="301">
        <v>150.84</v>
      </c>
      <c r="I38" s="301">
        <v>201.12</v>
      </c>
      <c r="J38" s="301">
        <v>1169.0100000000002</v>
      </c>
      <c r="K38" s="301">
        <v>842.19</v>
      </c>
      <c r="L38" s="301">
        <v>490.23</v>
      </c>
      <c r="M38" s="301">
        <v>583.29999999999995</v>
      </c>
      <c r="N38" s="301">
        <v>606.03</v>
      </c>
      <c r="O38" s="301">
        <v>592.20000000000005</v>
      </c>
      <c r="P38" s="301">
        <v>604.79999999999995</v>
      </c>
      <c r="Q38" s="301">
        <f t="shared" si="1"/>
        <v>7213.2099999999991</v>
      </c>
      <c r="R38" s="338"/>
      <c r="S38" s="339">
        <f t="shared" si="2"/>
        <v>55</v>
      </c>
      <c r="T38" s="339">
        <f t="shared" si="2"/>
        <v>46.999999999999993</v>
      </c>
      <c r="U38" s="339">
        <f t="shared" si="2"/>
        <v>55</v>
      </c>
      <c r="V38" s="339">
        <f t="shared" si="2"/>
        <v>12</v>
      </c>
      <c r="W38" s="339">
        <f t="shared" si="2"/>
        <v>16</v>
      </c>
      <c r="X38" s="339">
        <f t="shared" si="2"/>
        <v>93.000000000000014</v>
      </c>
      <c r="Y38" s="339">
        <f t="shared" si="2"/>
        <v>67</v>
      </c>
      <c r="Z38" s="339">
        <f t="shared" si="2"/>
        <v>39</v>
      </c>
      <c r="AA38" s="339">
        <f t="shared" si="3"/>
        <v>46.293650793650791</v>
      </c>
      <c r="AB38" s="339">
        <f t="shared" si="3"/>
        <v>48.097619047619048</v>
      </c>
      <c r="AC38" s="339">
        <f t="shared" si="3"/>
        <v>47.000000000000007</v>
      </c>
      <c r="AD38" s="339">
        <f t="shared" si="3"/>
        <v>48</v>
      </c>
      <c r="AE38" s="329">
        <f t="shared" si="4"/>
        <v>47.782605820105822</v>
      </c>
      <c r="AG38" s="345"/>
      <c r="AJ38" s="319"/>
      <c r="AK38" s="335"/>
      <c r="AN38" s="292"/>
      <c r="AO38" s="341">
        <f t="shared" si="6"/>
        <v>13.505117091881607</v>
      </c>
      <c r="AP38" s="342">
        <f t="shared" si="7"/>
        <v>7743.7162386690325</v>
      </c>
      <c r="AQ38" s="342">
        <f t="shared" si="8"/>
        <v>530.50623866903334</v>
      </c>
      <c r="AR38" s="343">
        <v>13.358176017280245</v>
      </c>
      <c r="AS38" s="295">
        <f t="shared" si="9"/>
        <v>0.14694107460136152</v>
      </c>
      <c r="AV38" s="290">
        <f t="shared" si="10"/>
        <v>13.586696667122185</v>
      </c>
      <c r="AW38" s="291">
        <f t="shared" si="11"/>
        <v>7790.4932549093392</v>
      </c>
      <c r="AX38" s="291">
        <f t="shared" si="12"/>
        <v>46.777016240306693</v>
      </c>
    </row>
    <row r="39" spans="1:51" s="289" customFormat="1" ht="12" customHeight="1">
      <c r="A39" s="337" t="s">
        <v>555</v>
      </c>
      <c r="B39" s="337" t="s">
        <v>556</v>
      </c>
      <c r="C39" s="338">
        <v>4.5199999999999996</v>
      </c>
      <c r="D39" s="338">
        <v>4.53</v>
      </c>
      <c r="E39" s="301">
        <v>113</v>
      </c>
      <c r="F39" s="301">
        <v>40.679999999999993</v>
      </c>
      <c r="G39" s="301">
        <v>118.58000000000001</v>
      </c>
      <c r="H39" s="301">
        <v>122.03999999999999</v>
      </c>
      <c r="I39" s="301">
        <v>94.92</v>
      </c>
      <c r="J39" s="301">
        <v>108.47999999999999</v>
      </c>
      <c r="K39" s="301">
        <v>140.12</v>
      </c>
      <c r="L39" s="301">
        <v>76.84</v>
      </c>
      <c r="M39" s="301">
        <v>97.230000000000018</v>
      </c>
      <c r="N39" s="301">
        <v>126.84</v>
      </c>
      <c r="O39" s="301">
        <v>108.72</v>
      </c>
      <c r="P39" s="301">
        <v>122.31</v>
      </c>
      <c r="Q39" s="301">
        <f t="shared" si="1"/>
        <v>1269.76</v>
      </c>
      <c r="R39" s="338"/>
      <c r="S39" s="339">
        <f t="shared" si="2"/>
        <v>25.000000000000004</v>
      </c>
      <c r="T39" s="339">
        <f t="shared" si="2"/>
        <v>9</v>
      </c>
      <c r="U39" s="339">
        <f t="shared" si="2"/>
        <v>26.234513274336287</v>
      </c>
      <c r="V39" s="339">
        <f t="shared" si="2"/>
        <v>27</v>
      </c>
      <c r="W39" s="339">
        <f t="shared" si="2"/>
        <v>21.000000000000004</v>
      </c>
      <c r="X39" s="339">
        <f t="shared" si="2"/>
        <v>24</v>
      </c>
      <c r="Y39" s="339">
        <f t="shared" si="2"/>
        <v>31.000000000000004</v>
      </c>
      <c r="Z39" s="339">
        <f t="shared" si="2"/>
        <v>17.000000000000004</v>
      </c>
      <c r="AA39" s="339">
        <f t="shared" si="3"/>
        <v>21.463576158940402</v>
      </c>
      <c r="AB39" s="339">
        <f t="shared" si="3"/>
        <v>28</v>
      </c>
      <c r="AC39" s="339">
        <f t="shared" si="3"/>
        <v>24</v>
      </c>
      <c r="AD39" s="339">
        <f t="shared" si="3"/>
        <v>27</v>
      </c>
      <c r="AE39" s="329">
        <f t="shared" si="4"/>
        <v>23.391507452773055</v>
      </c>
      <c r="AG39" s="345"/>
      <c r="AJ39" s="319"/>
      <c r="AK39" s="335"/>
      <c r="AN39" s="292"/>
      <c r="AO39" s="341">
        <f t="shared" si="6"/>
        <v>4.8554111449383877</v>
      </c>
      <c r="AP39" s="342">
        <f t="shared" si="7"/>
        <v>1362.9046317972438</v>
      </c>
      <c r="AQ39" s="342">
        <f t="shared" si="8"/>
        <v>93.144631797243846</v>
      </c>
      <c r="AR39" s="343">
        <v>4.8025823300221839</v>
      </c>
      <c r="AS39" s="295">
        <f t="shared" si="9"/>
        <v>5.2828814916203726E-2</v>
      </c>
      <c r="AV39" s="290">
        <f t="shared" si="10"/>
        <v>4.8847409446082146</v>
      </c>
      <c r="AW39" s="291">
        <f t="shared" si="11"/>
        <v>1371.1374505280251</v>
      </c>
      <c r="AX39" s="291">
        <f t="shared" si="12"/>
        <v>8.2328187307812186</v>
      </c>
    </row>
    <row r="40" spans="1:51" s="289" customFormat="1" ht="12" customHeight="1">
      <c r="A40" s="337" t="s">
        <v>557</v>
      </c>
      <c r="B40" s="337" t="s">
        <v>558</v>
      </c>
      <c r="C40" s="338">
        <v>30</v>
      </c>
      <c r="D40" s="338">
        <v>30</v>
      </c>
      <c r="E40" s="301">
        <v>0</v>
      </c>
      <c r="F40" s="301">
        <v>0</v>
      </c>
      <c r="G40" s="301">
        <v>0</v>
      </c>
      <c r="H40" s="301">
        <v>30</v>
      </c>
      <c r="I40" s="301">
        <v>0</v>
      </c>
      <c r="J40" s="301">
        <v>0</v>
      </c>
      <c r="K40" s="301">
        <v>0</v>
      </c>
      <c r="L40" s="301">
        <v>0</v>
      </c>
      <c r="M40" s="301">
        <v>0</v>
      </c>
      <c r="N40" s="301">
        <v>30</v>
      </c>
      <c r="O40" s="301">
        <v>0</v>
      </c>
      <c r="P40" s="301">
        <v>0</v>
      </c>
      <c r="Q40" s="301">
        <f t="shared" si="1"/>
        <v>60</v>
      </c>
      <c r="R40" s="338"/>
      <c r="S40" s="339">
        <f t="shared" si="2"/>
        <v>0</v>
      </c>
      <c r="T40" s="339">
        <f t="shared" si="2"/>
        <v>0</v>
      </c>
      <c r="U40" s="339">
        <f t="shared" si="2"/>
        <v>0</v>
      </c>
      <c r="V40" s="339">
        <f t="shared" si="2"/>
        <v>1</v>
      </c>
      <c r="W40" s="339">
        <f t="shared" si="2"/>
        <v>0</v>
      </c>
      <c r="X40" s="339">
        <f t="shared" si="2"/>
        <v>0</v>
      </c>
      <c r="Y40" s="339">
        <f t="shared" si="2"/>
        <v>0</v>
      </c>
      <c r="Z40" s="339">
        <f t="shared" si="2"/>
        <v>0</v>
      </c>
      <c r="AA40" s="339">
        <f t="shared" si="3"/>
        <v>0</v>
      </c>
      <c r="AB40" s="339">
        <f t="shared" si="3"/>
        <v>1</v>
      </c>
      <c r="AC40" s="339">
        <f t="shared" si="3"/>
        <v>0</v>
      </c>
      <c r="AD40" s="339">
        <f t="shared" si="3"/>
        <v>0</v>
      </c>
      <c r="AE40" s="329">
        <f t="shared" si="4"/>
        <v>0.16666666666666666</v>
      </c>
      <c r="AG40" s="345"/>
      <c r="AJ40" s="319"/>
      <c r="AK40" s="335"/>
      <c r="AN40" s="292"/>
      <c r="AO40" s="341">
        <f t="shared" si="6"/>
        <v>32.155040694956206</v>
      </c>
      <c r="AP40" s="342">
        <f t="shared" si="7"/>
        <v>64.310081389912412</v>
      </c>
      <c r="AQ40" s="342">
        <f t="shared" si="8"/>
        <v>4.310081389912412</v>
      </c>
      <c r="AR40" s="343">
        <v>31.805180993524395</v>
      </c>
      <c r="AS40" s="295">
        <f t="shared" si="9"/>
        <v>0.34985970143181078</v>
      </c>
      <c r="AV40" s="290">
        <f t="shared" si="10"/>
        <v>32.349277778862344</v>
      </c>
      <c r="AW40" s="291">
        <f t="shared" si="11"/>
        <v>64.698555557724688</v>
      </c>
      <c r="AX40" s="291">
        <f t="shared" si="12"/>
        <v>0.38847416781227651</v>
      </c>
    </row>
    <row r="41" spans="1:51" s="289" customFormat="1" ht="12" customHeight="1">
      <c r="A41" s="337" t="s">
        <v>559</v>
      </c>
      <c r="B41" s="337" t="s">
        <v>560</v>
      </c>
      <c r="C41" s="338"/>
      <c r="D41" s="338"/>
      <c r="E41" s="301">
        <v>0</v>
      </c>
      <c r="F41" s="301">
        <v>0</v>
      </c>
      <c r="G41" s="301">
        <v>-1</v>
      </c>
      <c r="H41" s="301">
        <v>0</v>
      </c>
      <c r="I41" s="301">
        <v>0</v>
      </c>
      <c r="J41" s="301">
        <v>0</v>
      </c>
      <c r="K41" s="301">
        <v>0</v>
      </c>
      <c r="L41" s="301">
        <v>-7.73</v>
      </c>
      <c r="M41" s="301">
        <v>0</v>
      </c>
      <c r="N41" s="301">
        <v>0</v>
      </c>
      <c r="O41" s="301">
        <v>0</v>
      </c>
      <c r="P41" s="301">
        <v>0</v>
      </c>
      <c r="Q41" s="301">
        <f t="shared" si="1"/>
        <v>-8.73</v>
      </c>
      <c r="R41" s="338"/>
      <c r="S41" s="339">
        <v>0</v>
      </c>
      <c r="T41" s="339">
        <v>0</v>
      </c>
      <c r="U41" s="339">
        <v>0</v>
      </c>
      <c r="V41" s="339">
        <v>0</v>
      </c>
      <c r="W41" s="339">
        <v>0</v>
      </c>
      <c r="X41" s="339">
        <v>0</v>
      </c>
      <c r="Y41" s="339">
        <v>0</v>
      </c>
      <c r="Z41" s="339">
        <v>0</v>
      </c>
      <c r="AA41" s="339">
        <v>0</v>
      </c>
      <c r="AB41" s="339">
        <v>0</v>
      </c>
      <c r="AC41" s="339">
        <v>0</v>
      </c>
      <c r="AD41" s="339">
        <v>0</v>
      </c>
      <c r="AE41" s="329">
        <f t="shared" si="4"/>
        <v>0</v>
      </c>
      <c r="AG41" s="345"/>
      <c r="AJ41" s="319"/>
      <c r="AK41" s="335"/>
      <c r="AL41" s="347" t="s">
        <v>561</v>
      </c>
      <c r="AM41" s="348">
        <f>+SUM(AK20:AK22,AK12)</f>
        <v>8599.1542177876017</v>
      </c>
      <c r="AN41" s="349"/>
      <c r="AO41" s="341">
        <f t="shared" si="6"/>
        <v>0</v>
      </c>
      <c r="AP41" s="342">
        <f t="shared" si="7"/>
        <v>0</v>
      </c>
      <c r="AQ41" s="342">
        <f t="shared" si="8"/>
        <v>8.73</v>
      </c>
      <c r="AR41" s="343">
        <v>0</v>
      </c>
      <c r="AV41" s="293"/>
      <c r="AW41" s="293"/>
      <c r="AX41" s="293"/>
    </row>
    <row r="42" spans="1:51" s="289" customFormat="1" ht="13.5" thickBot="1">
      <c r="A42" s="350"/>
      <c r="B42" s="350"/>
      <c r="C42" s="338"/>
      <c r="D42" s="338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3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51"/>
      <c r="AG42" s="345"/>
      <c r="AJ42" s="319"/>
      <c r="AK42" s="335"/>
      <c r="AL42" s="347" t="s">
        <v>562</v>
      </c>
      <c r="AM42" s="348">
        <f>+SUM(AK13:AK19,AK23)</f>
        <v>6619.1028863505489</v>
      </c>
      <c r="AN42" s="349"/>
      <c r="AO42" s="352"/>
      <c r="AP42" s="353"/>
      <c r="AQ42" s="353"/>
      <c r="AR42" s="343"/>
      <c r="AW42" s="294">
        <f t="shared" ref="AW42:AX42" si="14">SUM(AW11:AW41)</f>
        <v>2166736.2999092364</v>
      </c>
      <c r="AX42" s="294">
        <f t="shared" si="14"/>
        <v>13009.889845607302</v>
      </c>
      <c r="AY42" s="440">
        <f>+AX42/(AP43+AQ43)</f>
        <v>5.6521227677735139E-3</v>
      </c>
    </row>
    <row r="43" spans="1:51" s="292" customFormat="1" ht="14.25" customHeight="1" thickBot="1">
      <c r="A43" s="354"/>
      <c r="B43" s="355" t="s">
        <v>563</v>
      </c>
      <c r="C43" s="338"/>
      <c r="D43" s="338"/>
      <c r="E43" s="356">
        <f t="shared" ref="E43:P43" si="15">SUM(E12:E42)</f>
        <v>159922.70500000005</v>
      </c>
      <c r="F43" s="356">
        <f t="shared" si="15"/>
        <v>158467.31999999998</v>
      </c>
      <c r="G43" s="356">
        <f t="shared" si="15"/>
        <v>164545.12</v>
      </c>
      <c r="H43" s="356">
        <f t="shared" si="15"/>
        <v>174180.57500000001</v>
      </c>
      <c r="I43" s="356">
        <f t="shared" si="15"/>
        <v>166781.63500000007</v>
      </c>
      <c r="J43" s="356">
        <f t="shared" si="15"/>
        <v>172047.97</v>
      </c>
      <c r="K43" s="356">
        <f t="shared" si="15"/>
        <v>168437.50500000003</v>
      </c>
      <c r="L43" s="356">
        <f t="shared" si="15"/>
        <v>165421.28500000003</v>
      </c>
      <c r="M43" s="356">
        <f t="shared" si="15"/>
        <v>166673.505</v>
      </c>
      <c r="N43" s="356">
        <f t="shared" si="15"/>
        <v>168818.595</v>
      </c>
      <c r="O43" s="356">
        <f t="shared" si="15"/>
        <v>168123.35500000007</v>
      </c>
      <c r="P43" s="356">
        <f t="shared" si="15"/>
        <v>172262.67999999996</v>
      </c>
      <c r="Q43" s="356">
        <f>SUM(Q12:Q42)</f>
        <v>2005682.25</v>
      </c>
      <c r="R43" s="338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8">
        <f>SUM(AE12:AE23)</f>
        <v>12684.224288347426</v>
      </c>
      <c r="AJ43" s="356">
        <f>SUM(AJ12:AJ42)</f>
        <v>27</v>
      </c>
      <c r="AK43" s="356">
        <f>SUM(AK12:AK42)</f>
        <v>15218.257104138151</v>
      </c>
      <c r="AP43" s="294">
        <f t="shared" ref="AP43:AQ43" si="16">SUM(AP12:AP42)</f>
        <v>2153726.4100636295</v>
      </c>
      <c r="AQ43" s="294">
        <f t="shared" si="16"/>
        <v>148044.16006362965</v>
      </c>
      <c r="AR43" s="346"/>
    </row>
    <row r="44" spans="1:51" s="289" customFormat="1" ht="12" customHeight="1">
      <c r="A44" s="331"/>
      <c r="B44" s="359"/>
      <c r="C44" s="338"/>
      <c r="D44" s="338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3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9"/>
      <c r="AJ44" s="319"/>
      <c r="AK44" s="335"/>
      <c r="AN44" s="292"/>
      <c r="AP44" s="353"/>
      <c r="AQ44" s="353"/>
      <c r="AR44" s="343"/>
    </row>
    <row r="45" spans="1:51" s="289" customFormat="1" ht="12" customHeight="1" thickBot="1">
      <c r="A45" s="333" t="s">
        <v>564</v>
      </c>
      <c r="B45" s="333" t="s">
        <v>564</v>
      </c>
      <c r="C45" s="338"/>
      <c r="D45" s="338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38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29"/>
      <c r="AJ45" s="319"/>
      <c r="AK45" s="335"/>
      <c r="AN45" s="292"/>
      <c r="AP45" s="353"/>
      <c r="AQ45" s="353"/>
      <c r="AR45" s="343"/>
    </row>
    <row r="46" spans="1:51" s="289" customFormat="1" ht="12" customHeight="1" thickBot="1">
      <c r="A46" s="337" t="s">
        <v>565</v>
      </c>
      <c r="B46" s="337" t="s">
        <v>566</v>
      </c>
      <c r="C46" s="338">
        <v>8.9499999999999993</v>
      </c>
      <c r="D46" s="338">
        <v>8.9700000000000006</v>
      </c>
      <c r="E46" s="301">
        <v>26220.865000000002</v>
      </c>
      <c r="F46" s="301">
        <v>26501.035</v>
      </c>
      <c r="G46" s="301">
        <v>26845.595000000001</v>
      </c>
      <c r="H46" s="301">
        <v>27041.244999999995</v>
      </c>
      <c r="I46" s="301">
        <v>27173.865000000002</v>
      </c>
      <c r="J46" s="301">
        <v>27377.735000000001</v>
      </c>
      <c r="K46" s="301">
        <v>27481.105000000003</v>
      </c>
      <c r="L46" s="301">
        <v>27658.334999999999</v>
      </c>
      <c r="M46" s="301">
        <v>27958.665000000005</v>
      </c>
      <c r="N46" s="301">
        <v>28017.77</v>
      </c>
      <c r="O46" s="301">
        <v>27991.39</v>
      </c>
      <c r="P46" s="301">
        <v>27961.719999999998</v>
      </c>
      <c r="Q46" s="301">
        <f>SUM(E46:P46)</f>
        <v>328229.32499999995</v>
      </c>
      <c r="R46" s="338"/>
      <c r="S46" s="339">
        <f t="shared" ref="S46:Z46" si="17">E46/$C46</f>
        <v>2929.7055865921793</v>
      </c>
      <c r="T46" s="339">
        <f t="shared" si="17"/>
        <v>2961.0094972067041</v>
      </c>
      <c r="U46" s="339">
        <f t="shared" si="17"/>
        <v>2999.5078212290505</v>
      </c>
      <c r="V46" s="339">
        <f t="shared" si="17"/>
        <v>3021.3681564245808</v>
      </c>
      <c r="W46" s="339">
        <f t="shared" si="17"/>
        <v>3036.1860335195533</v>
      </c>
      <c r="X46" s="339">
        <f t="shared" si="17"/>
        <v>3058.964804469274</v>
      </c>
      <c r="Y46" s="339">
        <f t="shared" si="17"/>
        <v>3070.5145251396652</v>
      </c>
      <c r="Z46" s="339">
        <f t="shared" si="17"/>
        <v>3090.3167597765364</v>
      </c>
      <c r="AA46" s="339">
        <f>M46/$D46</f>
        <v>3116.9080267558529</v>
      </c>
      <c r="AB46" s="339">
        <f>N46/$D46</f>
        <v>3123.4972129319954</v>
      </c>
      <c r="AC46" s="339">
        <f>O46/$D46</f>
        <v>3120.5562987736898</v>
      </c>
      <c r="AD46" s="339">
        <f>P46/$D46</f>
        <v>3117.2486064659975</v>
      </c>
      <c r="AE46" s="358">
        <f>SUM(S46:AD46)/12</f>
        <v>3053.8152774404225</v>
      </c>
      <c r="AG46" s="289">
        <v>64</v>
      </c>
      <c r="AJ46" s="319">
        <v>1</v>
      </c>
      <c r="AK46" s="340">
        <f>+AE46*AJ46</f>
        <v>3053.8152774404225</v>
      </c>
      <c r="AN46" s="292"/>
      <c r="AO46" s="360">
        <f>+IFERROR(D46*(1+0.05),0)</f>
        <v>9.4185000000000016</v>
      </c>
      <c r="AP46" s="342">
        <f t="shared" ref="AP46" si="18">+AO46*AE46*12</f>
        <v>345148.31028687151</v>
      </c>
      <c r="AQ46" s="342">
        <f t="shared" ref="AQ46" si="19">+AP46-Q46</f>
        <v>16918.985286871553</v>
      </c>
      <c r="AR46" s="343">
        <v>11.081904135342622</v>
      </c>
      <c r="AS46" s="295">
        <f t="shared" ref="AS46" si="20">AO46-AR46</f>
        <v>-1.6634041353426205</v>
      </c>
      <c r="AT46" s="361">
        <f>AO46-D46</f>
        <v>0.44850000000000101</v>
      </c>
      <c r="AU46" s="361"/>
      <c r="AV46" s="290">
        <f>AO46*(1+$AW$4)</f>
        <v>9.475393785087233</v>
      </c>
      <c r="AW46" s="291">
        <f>AV46*AE46*12</f>
        <v>347233.2276079611</v>
      </c>
      <c r="AX46" s="291">
        <f>AW46-AP46</f>
        <v>2084.917321089597</v>
      </c>
    </row>
    <row r="47" spans="1:51" s="289" customFormat="1" ht="12" customHeight="1">
      <c r="A47" s="362"/>
      <c r="B47" s="288"/>
      <c r="C47" s="338"/>
      <c r="D47" s="338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3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9"/>
      <c r="AJ47" s="319"/>
      <c r="AK47" s="335"/>
      <c r="AL47" s="347" t="s">
        <v>561</v>
      </c>
      <c r="AM47" s="348">
        <f>+AK46</f>
        <v>3053.8152774404225</v>
      </c>
      <c r="AN47" s="349"/>
      <c r="AP47" s="353"/>
      <c r="AQ47" s="353"/>
      <c r="AR47" s="343"/>
      <c r="AT47" s="363">
        <f>AT46/D46</f>
        <v>5.0000000000000107E-2</v>
      </c>
    </row>
    <row r="48" spans="1:51" s="292" customFormat="1" ht="12" customHeight="1">
      <c r="A48" s="354"/>
      <c r="B48" s="355" t="s">
        <v>567</v>
      </c>
      <c r="C48" s="338"/>
      <c r="D48" s="338"/>
      <c r="E48" s="356">
        <f t="shared" ref="E48:P48" si="21">SUM(E46:E47)</f>
        <v>26220.865000000002</v>
      </c>
      <c r="F48" s="356">
        <f t="shared" si="21"/>
        <v>26501.035</v>
      </c>
      <c r="G48" s="356">
        <f t="shared" si="21"/>
        <v>26845.595000000001</v>
      </c>
      <c r="H48" s="356">
        <f t="shared" si="21"/>
        <v>27041.244999999995</v>
      </c>
      <c r="I48" s="356">
        <f t="shared" si="21"/>
        <v>27173.865000000002</v>
      </c>
      <c r="J48" s="356">
        <f t="shared" si="21"/>
        <v>27377.735000000001</v>
      </c>
      <c r="K48" s="356">
        <f t="shared" si="21"/>
        <v>27481.105000000003</v>
      </c>
      <c r="L48" s="356">
        <f t="shared" si="21"/>
        <v>27658.334999999999</v>
      </c>
      <c r="M48" s="356">
        <f t="shared" si="21"/>
        <v>27958.665000000005</v>
      </c>
      <c r="N48" s="356">
        <f t="shared" si="21"/>
        <v>28017.77</v>
      </c>
      <c r="O48" s="356">
        <f t="shared" si="21"/>
        <v>27991.39</v>
      </c>
      <c r="P48" s="356">
        <f t="shared" si="21"/>
        <v>27961.719999999998</v>
      </c>
      <c r="Q48" s="356">
        <f>+SUM(Q46:Q47)</f>
        <v>328229.32499999995</v>
      </c>
      <c r="R48" s="338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J48" s="356">
        <f>+SUM(AJ46:AJ47)</f>
        <v>1</v>
      </c>
      <c r="AK48" s="356">
        <f>+SUM(AK46:AK47)</f>
        <v>3053.8152774404225</v>
      </c>
      <c r="AP48" s="294">
        <f t="shared" ref="AP48:AQ48" si="22">+SUM(AP46:AP47)</f>
        <v>345148.31028687151</v>
      </c>
      <c r="AQ48" s="294">
        <f t="shared" si="22"/>
        <v>16918.985286871553</v>
      </c>
      <c r="AR48" s="346"/>
      <c r="AW48" s="294">
        <f t="shared" ref="AW48:AX48" si="23">+SUM(AW46:AW47)</f>
        <v>347233.2276079611</v>
      </c>
      <c r="AX48" s="294">
        <f t="shared" si="23"/>
        <v>2084.917321089597</v>
      </c>
      <c r="AY48" s="440">
        <f>+AX48/(AP48+AQ48)</f>
        <v>5.758369636190897E-3</v>
      </c>
    </row>
    <row r="49" spans="1:50" s="289" customFormat="1" ht="12" customHeight="1">
      <c r="A49" s="364"/>
      <c r="B49" s="355"/>
      <c r="C49" s="338"/>
      <c r="D49" s="338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3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9"/>
      <c r="AJ49" s="319"/>
      <c r="AK49" s="335"/>
      <c r="AN49" s="292"/>
      <c r="AP49" s="353"/>
      <c r="AQ49" s="353"/>
      <c r="AR49" s="343"/>
    </row>
    <row r="50" spans="1:50" s="292" customFormat="1" ht="12" customHeight="1" thickBot="1">
      <c r="A50" s="365" t="s">
        <v>568</v>
      </c>
      <c r="B50" s="365" t="s">
        <v>568</v>
      </c>
      <c r="C50" s="338"/>
      <c r="D50" s="338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38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J50" s="319"/>
      <c r="AK50" s="335"/>
      <c r="AP50" s="366"/>
      <c r="AQ50" s="366"/>
      <c r="AR50" s="346"/>
    </row>
    <row r="51" spans="1:50" s="289" customFormat="1" ht="12" customHeight="1" thickBot="1">
      <c r="A51" s="337" t="s">
        <v>569</v>
      </c>
      <c r="B51" s="337" t="s">
        <v>570</v>
      </c>
      <c r="C51" s="338">
        <v>10.15</v>
      </c>
      <c r="D51" s="338">
        <v>10.18</v>
      </c>
      <c r="E51" s="301">
        <v>4308.4149999999991</v>
      </c>
      <c r="F51" s="301">
        <v>4346.75</v>
      </c>
      <c r="G51" s="301">
        <v>4727.5049999999992</v>
      </c>
      <c r="H51" s="301">
        <v>5793.619999999999</v>
      </c>
      <c r="I51" s="301">
        <v>6699.1450000000004</v>
      </c>
      <c r="J51" s="301">
        <v>7000.87</v>
      </c>
      <c r="K51" s="301">
        <v>7098.4700000000012</v>
      </c>
      <c r="L51" s="301">
        <v>7112.99</v>
      </c>
      <c r="M51" s="301">
        <v>7295.2900000000009</v>
      </c>
      <c r="N51" s="301">
        <v>7248.16</v>
      </c>
      <c r="O51" s="301">
        <v>6637.3600000000006</v>
      </c>
      <c r="P51" s="301">
        <v>5662.625</v>
      </c>
      <c r="Q51" s="301">
        <f>SUM(E51:P51)</f>
        <v>73931.199999999997</v>
      </c>
      <c r="R51" s="367"/>
      <c r="S51" s="339">
        <f t="shared" ref="S51:Z51" si="24">E51/$C51</f>
        <v>424.47438423645309</v>
      </c>
      <c r="T51" s="339">
        <f t="shared" si="24"/>
        <v>428.25123152709358</v>
      </c>
      <c r="U51" s="339">
        <f t="shared" si="24"/>
        <v>465.76403940886689</v>
      </c>
      <c r="V51" s="339">
        <f t="shared" si="24"/>
        <v>570.79999999999984</v>
      </c>
      <c r="W51" s="339">
        <f t="shared" si="24"/>
        <v>660.01428571428573</v>
      </c>
      <c r="X51" s="339">
        <f t="shared" si="24"/>
        <v>689.74088669950731</v>
      </c>
      <c r="Y51" s="339">
        <f t="shared" si="24"/>
        <v>699.35665024630555</v>
      </c>
      <c r="Z51" s="339">
        <f t="shared" si="24"/>
        <v>700.78719211822659</v>
      </c>
      <c r="AA51" s="339">
        <f>M51/$D51</f>
        <v>716.62966601178789</v>
      </c>
      <c r="AB51" s="339">
        <f>N51/$D51</f>
        <v>712</v>
      </c>
      <c r="AC51" s="339">
        <f>O51/$D51</f>
        <v>652.00000000000011</v>
      </c>
      <c r="AD51" s="339">
        <f>P51/$D51</f>
        <v>556.25</v>
      </c>
      <c r="AE51" s="358">
        <f>SUM(S51:AD51)/12</f>
        <v>606.33902799687723</v>
      </c>
      <c r="AG51" s="289">
        <v>96</v>
      </c>
      <c r="AJ51" s="319">
        <v>1</v>
      </c>
      <c r="AK51" s="340">
        <f>+AE51*AJ51</f>
        <v>606.33902799687723</v>
      </c>
      <c r="AN51" s="292"/>
      <c r="AO51" s="341">
        <f>+IFERROR(D51*(1+$AS$3),0)</f>
        <v>10.784394287489945</v>
      </c>
      <c r="AP51" s="342">
        <f t="shared" ref="AP51" si="25">+AO51*AE51*12</f>
        <v>78467.989797740738</v>
      </c>
      <c r="AQ51" s="342">
        <f t="shared" ref="AQ51" si="26">+AP51-Q51</f>
        <v>4536.7897977407411</v>
      </c>
      <c r="AR51" s="343">
        <v>10.71442868967641</v>
      </c>
      <c r="AS51" s="295">
        <f t="shared" ref="AS51" si="27">AO51-AR51</f>
        <v>6.9965597813535396E-2</v>
      </c>
      <c r="AV51" s="290">
        <f>AO51*(1+$AW$4)</f>
        <v>10.849538950747196</v>
      </c>
      <c r="AW51" s="291">
        <f>AV51*AE51*12</f>
        <v>78941.986819323763</v>
      </c>
      <c r="AX51" s="291">
        <f>AW51-AP51</f>
        <v>473.99702158302534</v>
      </c>
    </row>
    <row r="52" spans="1:50" s="289" customFormat="1" ht="12" customHeight="1">
      <c r="A52" s="368"/>
      <c r="B52" s="368"/>
      <c r="C52" s="338"/>
      <c r="D52" s="338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69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9"/>
      <c r="AJ52" s="319"/>
      <c r="AK52" s="335"/>
      <c r="AL52" s="347" t="s">
        <v>561</v>
      </c>
      <c r="AM52" s="348">
        <f>+AK51</f>
        <v>606.33902799687723</v>
      </c>
      <c r="AN52" s="349"/>
      <c r="AP52" s="353"/>
      <c r="AQ52" s="353"/>
      <c r="AR52" s="343"/>
    </row>
    <row r="53" spans="1:50" s="289" customFormat="1" ht="12" customHeight="1">
      <c r="A53" s="364"/>
      <c r="B53" s="355" t="s">
        <v>571</v>
      </c>
      <c r="C53" s="338"/>
      <c r="D53" s="338"/>
      <c r="E53" s="356">
        <f t="shared" ref="E53:Q53" si="28">SUM(E51:E52)</f>
        <v>4308.4149999999991</v>
      </c>
      <c r="F53" s="356">
        <f t="shared" si="28"/>
        <v>4346.75</v>
      </c>
      <c r="G53" s="356">
        <f t="shared" si="28"/>
        <v>4727.5049999999992</v>
      </c>
      <c r="H53" s="356">
        <f t="shared" si="28"/>
        <v>5793.619999999999</v>
      </c>
      <c r="I53" s="356">
        <f t="shared" si="28"/>
        <v>6699.1450000000004</v>
      </c>
      <c r="J53" s="356">
        <f t="shared" si="28"/>
        <v>7000.87</v>
      </c>
      <c r="K53" s="356">
        <f t="shared" si="28"/>
        <v>7098.4700000000012</v>
      </c>
      <c r="L53" s="356">
        <f t="shared" si="28"/>
        <v>7112.99</v>
      </c>
      <c r="M53" s="356">
        <f t="shared" si="28"/>
        <v>7295.2900000000009</v>
      </c>
      <c r="N53" s="356">
        <f t="shared" si="28"/>
        <v>7248.16</v>
      </c>
      <c r="O53" s="356">
        <f t="shared" si="28"/>
        <v>6637.3600000000006</v>
      </c>
      <c r="P53" s="356">
        <f t="shared" si="28"/>
        <v>5662.625</v>
      </c>
      <c r="Q53" s="356">
        <f t="shared" si="28"/>
        <v>73931.199999999997</v>
      </c>
      <c r="R53" s="370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9"/>
      <c r="AJ53" s="356">
        <f>SUM(AJ51:AJ52)</f>
        <v>1</v>
      </c>
      <c r="AK53" s="356">
        <f>SUM(AK51:AK52)</f>
        <v>606.33902799687723</v>
      </c>
      <c r="AN53" s="292"/>
      <c r="AP53" s="294">
        <f t="shared" ref="AP53:AQ53" si="29">SUM(AP51:AP52)</f>
        <v>78467.989797740738</v>
      </c>
      <c r="AQ53" s="294">
        <f t="shared" si="29"/>
        <v>4536.7897977407411</v>
      </c>
      <c r="AR53" s="343"/>
      <c r="AW53" s="294">
        <f t="shared" ref="AW53:AX53" si="30">SUM(AW51:AW52)</f>
        <v>78941.986819323763</v>
      </c>
      <c r="AX53" s="294">
        <f t="shared" si="30"/>
        <v>473.99702158302534</v>
      </c>
    </row>
    <row r="54" spans="1:50" s="289" customFormat="1" ht="12" customHeight="1">
      <c r="C54" s="338"/>
      <c r="D54" s="338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3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9"/>
      <c r="AJ54" s="319"/>
      <c r="AK54" s="335"/>
      <c r="AN54" s="292"/>
      <c r="AP54" s="353"/>
      <c r="AQ54" s="353"/>
      <c r="AR54" s="343"/>
    </row>
    <row r="55" spans="1:50" ht="12" customHeight="1">
      <c r="A55" s="371" t="s">
        <v>572</v>
      </c>
      <c r="B55" s="371" t="s">
        <v>572</v>
      </c>
      <c r="C55" s="350"/>
      <c r="D55" s="350"/>
      <c r="R55" s="36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J55" s="319"/>
      <c r="AK55" s="335"/>
      <c r="AP55" s="372"/>
      <c r="AQ55" s="372"/>
      <c r="AR55" s="373"/>
    </row>
    <row r="56" spans="1:50" ht="12" customHeight="1">
      <c r="A56" s="371"/>
      <c r="B56" s="371"/>
      <c r="C56" s="350"/>
      <c r="D56" s="350"/>
      <c r="R56" s="36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J56" s="319"/>
      <c r="AK56" s="335"/>
      <c r="AP56" s="372"/>
      <c r="AQ56" s="372"/>
      <c r="AR56" s="373"/>
    </row>
    <row r="57" spans="1:50" s="289" customFormat="1" ht="12" customHeight="1">
      <c r="A57" s="333" t="s">
        <v>573</v>
      </c>
      <c r="B57" s="333" t="s">
        <v>573</v>
      </c>
      <c r="C57" s="338"/>
      <c r="D57" s="338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3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9"/>
      <c r="AJ57" s="319"/>
      <c r="AK57" s="335"/>
      <c r="AN57" s="292"/>
      <c r="AP57" s="353"/>
      <c r="AQ57" s="353"/>
      <c r="AR57" s="343"/>
    </row>
    <row r="58" spans="1:50" s="289" customFormat="1" ht="12" customHeight="1">
      <c r="A58" s="337" t="s">
        <v>574</v>
      </c>
      <c r="B58" s="374" t="s">
        <v>575</v>
      </c>
      <c r="C58" s="338">
        <v>34.03</v>
      </c>
      <c r="D58" s="338">
        <v>34.120400000000004</v>
      </c>
      <c r="E58" s="301">
        <v>7534.32</v>
      </c>
      <c r="F58" s="301">
        <v>7481.79</v>
      </c>
      <c r="G58" s="301">
        <v>7326.1399999999994</v>
      </c>
      <c r="H58" s="301">
        <v>7072.34</v>
      </c>
      <c r="I58" s="301">
        <v>6927.69</v>
      </c>
      <c r="J58" s="301">
        <v>6870.37</v>
      </c>
      <c r="K58" s="301">
        <v>6854.0999999999995</v>
      </c>
      <c r="L58" s="301">
        <v>6973.2</v>
      </c>
      <c r="M58" s="301">
        <v>7011.2599999999993</v>
      </c>
      <c r="N58" s="301">
        <v>6942.9699999999993</v>
      </c>
      <c r="O58" s="301">
        <v>6985.71</v>
      </c>
      <c r="P58" s="301">
        <v>6866.29</v>
      </c>
      <c r="Q58" s="301">
        <f t="shared" ref="Q58:Q119" si="31">SUM(E58:P58)</f>
        <v>84846.18</v>
      </c>
      <c r="R58" s="338"/>
      <c r="S58" s="339">
        <f t="shared" ref="S58:Z89" si="32">E58/$C58</f>
        <v>221.4022920952101</v>
      </c>
      <c r="T58" s="339">
        <f t="shared" si="32"/>
        <v>219.85865412870996</v>
      </c>
      <c r="U58" s="339">
        <f t="shared" si="32"/>
        <v>215.28474875110194</v>
      </c>
      <c r="V58" s="339">
        <f t="shared" si="32"/>
        <v>207.82662356744049</v>
      </c>
      <c r="W58" s="339">
        <f t="shared" si="32"/>
        <v>203.57596238612987</v>
      </c>
      <c r="X58" s="339">
        <f t="shared" si="32"/>
        <v>201.89156626506022</v>
      </c>
      <c r="Y58" s="339">
        <f t="shared" si="32"/>
        <v>201.41345871290036</v>
      </c>
      <c r="Z58" s="339">
        <f t="shared" si="32"/>
        <v>204.91331178372025</v>
      </c>
      <c r="AA58" s="339">
        <f t="shared" ref="AA58:AD97" si="33">M58/$D58</f>
        <v>205.48586769205514</v>
      </c>
      <c r="AB58" s="339">
        <f t="shared" si="33"/>
        <v>203.4844257394403</v>
      </c>
      <c r="AC58" s="339">
        <f t="shared" si="33"/>
        <v>204.73704880364824</v>
      </c>
      <c r="AD58" s="339">
        <f t="shared" si="33"/>
        <v>201.23708983482021</v>
      </c>
      <c r="AE58" s="329">
        <f t="shared" ref="AE58:AE121" si="34">SUM(S58:AD58)/12</f>
        <v>207.59258748001977</v>
      </c>
      <c r="AF58" s="296"/>
      <c r="AI58" s="289">
        <v>1.5</v>
      </c>
      <c r="AJ58" s="319">
        <v>1</v>
      </c>
      <c r="AK58" s="340">
        <f t="shared" ref="AK58:AK97" si="35">+AE58*AJ58</f>
        <v>207.59258748001977</v>
      </c>
      <c r="AN58" s="292"/>
      <c r="AO58" s="341">
        <f t="shared" ref="AO58:AO121" si="36">+IFERROR(D58*(1+$AS$1),0)</f>
        <v>36.571428350939463</v>
      </c>
      <c r="AP58" s="342">
        <f t="shared" ref="AP58:AP121" si="37">+AO58*AE58*12</f>
        <v>91103.4892705401</v>
      </c>
      <c r="AQ58" s="342">
        <f t="shared" ref="AQ58:AQ121" si="38">+AP58-Q58</f>
        <v>6257.3092705401068</v>
      </c>
      <c r="AR58" s="343">
        <v>36.173516585714999</v>
      </c>
      <c r="AS58" s="295">
        <f t="shared" ref="AS58:AS121" si="39">AO58-AR58</f>
        <v>0.39791176522446392</v>
      </c>
      <c r="AV58" s="290">
        <f t="shared" ref="AV58:AV121" si="40">AO58*(1+$AW$4)</f>
        <v>36.792343250863169</v>
      </c>
      <c r="AW58" s="291">
        <f t="shared" ref="AW58:AW121" si="41">AV58*AE58*12</f>
        <v>91653.812818796738</v>
      </c>
      <c r="AX58" s="291">
        <f t="shared" ref="AX58:AX121" si="42">AW58-AP58</f>
        <v>550.32354825663788</v>
      </c>
    </row>
    <row r="59" spans="1:50" s="289" customFormat="1" ht="12" customHeight="1">
      <c r="A59" s="337" t="s">
        <v>576</v>
      </c>
      <c r="B59" s="374" t="s">
        <v>577</v>
      </c>
      <c r="C59" s="338">
        <v>68.06</v>
      </c>
      <c r="D59" s="338">
        <v>68.240800000000007</v>
      </c>
      <c r="E59" s="301">
        <v>816.72</v>
      </c>
      <c r="F59" s="301">
        <v>816.72</v>
      </c>
      <c r="G59" s="301">
        <v>816.72</v>
      </c>
      <c r="H59" s="301">
        <v>850.76</v>
      </c>
      <c r="I59" s="301">
        <v>867.77</v>
      </c>
      <c r="J59" s="301">
        <v>867.77</v>
      </c>
      <c r="K59" s="301">
        <v>816.72</v>
      </c>
      <c r="L59" s="301">
        <v>816.72</v>
      </c>
      <c r="M59" s="301">
        <v>818.88</v>
      </c>
      <c r="N59" s="301">
        <v>818.88</v>
      </c>
      <c r="O59" s="301">
        <v>818.88</v>
      </c>
      <c r="P59" s="301">
        <v>818.88</v>
      </c>
      <c r="Q59" s="301">
        <f t="shared" si="31"/>
        <v>9945.42</v>
      </c>
      <c r="R59" s="338"/>
      <c r="S59" s="339">
        <f t="shared" si="32"/>
        <v>12</v>
      </c>
      <c r="T59" s="339">
        <f t="shared" si="32"/>
        <v>12</v>
      </c>
      <c r="U59" s="339">
        <f t="shared" si="32"/>
        <v>12</v>
      </c>
      <c r="V59" s="339">
        <f t="shared" si="32"/>
        <v>12.500146929180135</v>
      </c>
      <c r="W59" s="339">
        <f t="shared" si="32"/>
        <v>12.750073464590066</v>
      </c>
      <c r="X59" s="339">
        <f t="shared" si="32"/>
        <v>12.750073464590066</v>
      </c>
      <c r="Y59" s="339">
        <f t="shared" si="32"/>
        <v>12</v>
      </c>
      <c r="Z59" s="339">
        <f t="shared" si="32"/>
        <v>12</v>
      </c>
      <c r="AA59" s="339">
        <f t="shared" si="33"/>
        <v>11.99985932169611</v>
      </c>
      <c r="AB59" s="339">
        <f t="shared" si="33"/>
        <v>11.99985932169611</v>
      </c>
      <c r="AC59" s="339">
        <f t="shared" si="33"/>
        <v>11.99985932169611</v>
      </c>
      <c r="AD59" s="339">
        <f t="shared" si="33"/>
        <v>11.99985932169611</v>
      </c>
      <c r="AE59" s="329">
        <f t="shared" si="34"/>
        <v>12.166644262095391</v>
      </c>
      <c r="AF59" s="296"/>
      <c r="AI59" s="289">
        <v>1.5</v>
      </c>
      <c r="AJ59" s="319">
        <v>1</v>
      </c>
      <c r="AK59" s="340">
        <f t="shared" si="35"/>
        <v>12.166644262095391</v>
      </c>
      <c r="AN59" s="292"/>
      <c r="AO59" s="341">
        <f t="shared" si="36"/>
        <v>73.142856701878927</v>
      </c>
      <c r="AP59" s="342">
        <f t="shared" si="37"/>
        <v>10678.837413662168</v>
      </c>
      <c r="AQ59" s="342">
        <f t="shared" si="38"/>
        <v>733.41741366216775</v>
      </c>
      <c r="AR59" s="343">
        <v>72.347033171429999</v>
      </c>
      <c r="AS59" s="295">
        <f t="shared" si="39"/>
        <v>0.79582353044892784</v>
      </c>
      <c r="AV59" s="290">
        <f t="shared" si="40"/>
        <v>73.584686501726338</v>
      </c>
      <c r="AW59" s="291">
        <f t="shared" si="41"/>
        <v>10743.344445651803</v>
      </c>
      <c r="AX59" s="291">
        <f t="shared" si="42"/>
        <v>64.507031989634925</v>
      </c>
    </row>
    <row r="60" spans="1:50" s="289" customFormat="1" ht="12" customHeight="1">
      <c r="A60" s="337" t="s">
        <v>578</v>
      </c>
      <c r="B60" s="374" t="s">
        <v>579</v>
      </c>
      <c r="C60" s="338">
        <v>102.09</v>
      </c>
      <c r="D60" s="338">
        <v>102.3612</v>
      </c>
      <c r="E60" s="301">
        <v>306.27</v>
      </c>
      <c r="F60" s="301">
        <v>306.27</v>
      </c>
      <c r="G60" s="301">
        <v>306.27</v>
      </c>
      <c r="H60" s="301">
        <v>306.27</v>
      </c>
      <c r="I60" s="301">
        <v>306.27</v>
      </c>
      <c r="J60" s="301">
        <v>306.27</v>
      </c>
      <c r="K60" s="301">
        <v>306.27</v>
      </c>
      <c r="L60" s="301">
        <v>306.27</v>
      </c>
      <c r="M60" s="301">
        <v>306.81</v>
      </c>
      <c r="N60" s="301">
        <v>306.81</v>
      </c>
      <c r="O60" s="301">
        <v>306.81</v>
      </c>
      <c r="P60" s="301">
        <v>306.81</v>
      </c>
      <c r="Q60" s="301">
        <f t="shared" si="31"/>
        <v>3677.3999999999996</v>
      </c>
      <c r="R60" s="338"/>
      <c r="S60" s="339">
        <f t="shared" si="32"/>
        <v>2.9999999999999996</v>
      </c>
      <c r="T60" s="339">
        <f t="shared" si="32"/>
        <v>2.9999999999999996</v>
      </c>
      <c r="U60" s="339">
        <f t="shared" si="32"/>
        <v>2.9999999999999996</v>
      </c>
      <c r="V60" s="339">
        <f t="shared" si="32"/>
        <v>2.9999999999999996</v>
      </c>
      <c r="W60" s="339">
        <f t="shared" si="32"/>
        <v>2.9999999999999996</v>
      </c>
      <c r="X60" s="339">
        <f t="shared" si="32"/>
        <v>2.9999999999999996</v>
      </c>
      <c r="Y60" s="339">
        <f t="shared" si="32"/>
        <v>2.9999999999999996</v>
      </c>
      <c r="Z60" s="339">
        <f t="shared" si="32"/>
        <v>2.9999999999999996</v>
      </c>
      <c r="AA60" s="339">
        <f t="shared" si="33"/>
        <v>2.9973271122261171</v>
      </c>
      <c r="AB60" s="339">
        <f t="shared" si="33"/>
        <v>2.9973271122261171</v>
      </c>
      <c r="AC60" s="339">
        <f t="shared" si="33"/>
        <v>2.9973271122261171</v>
      </c>
      <c r="AD60" s="339">
        <f t="shared" si="33"/>
        <v>2.9973271122261171</v>
      </c>
      <c r="AE60" s="329">
        <f t="shared" si="34"/>
        <v>2.9991090374087057</v>
      </c>
      <c r="AF60" s="296"/>
      <c r="AI60" s="289">
        <v>1.5</v>
      </c>
      <c r="AJ60" s="319">
        <v>1</v>
      </c>
      <c r="AK60" s="340">
        <f t="shared" si="35"/>
        <v>2.9991090374087057</v>
      </c>
      <c r="AN60" s="292"/>
      <c r="AO60" s="341">
        <f t="shared" si="36"/>
        <v>109.71428505281837</v>
      </c>
      <c r="AP60" s="342">
        <f t="shared" si="37"/>
        <v>3948.5412460169096</v>
      </c>
      <c r="AQ60" s="342">
        <f t="shared" si="38"/>
        <v>271.14124601690992</v>
      </c>
      <c r="AR60" s="343">
        <v>108.52054975714498</v>
      </c>
      <c r="AS60" s="295">
        <f t="shared" si="39"/>
        <v>1.1937352956733918</v>
      </c>
      <c r="AV60" s="290">
        <f t="shared" si="40"/>
        <v>110.37702975258948</v>
      </c>
      <c r="AW60" s="291">
        <f t="shared" si="41"/>
        <v>3972.3929694398485</v>
      </c>
      <c r="AX60" s="291">
        <f t="shared" si="42"/>
        <v>23.851723422938903</v>
      </c>
    </row>
    <row r="61" spans="1:50" s="289" customFormat="1" ht="12" customHeight="1">
      <c r="A61" s="337" t="s">
        <v>580</v>
      </c>
      <c r="B61" s="374" t="s">
        <v>581</v>
      </c>
      <c r="C61" s="338">
        <v>170.15</v>
      </c>
      <c r="D61" s="338">
        <v>170.60199999999998</v>
      </c>
      <c r="E61" s="301">
        <v>340.3</v>
      </c>
      <c r="F61" s="301">
        <v>340.3</v>
      </c>
      <c r="G61" s="301">
        <v>340.3</v>
      </c>
      <c r="H61" s="301">
        <v>340.3</v>
      </c>
      <c r="I61" s="301">
        <v>340.3</v>
      </c>
      <c r="J61" s="301">
        <v>340.3</v>
      </c>
      <c r="K61" s="301">
        <v>340.3</v>
      </c>
      <c r="L61" s="301">
        <v>340.3</v>
      </c>
      <c r="M61" s="301">
        <v>341.2</v>
      </c>
      <c r="N61" s="301">
        <v>341.2</v>
      </c>
      <c r="O61" s="301">
        <v>341.2</v>
      </c>
      <c r="P61" s="301">
        <v>341.2</v>
      </c>
      <c r="Q61" s="301">
        <f t="shared" si="31"/>
        <v>4087.1999999999994</v>
      </c>
      <c r="R61" s="338"/>
      <c r="S61" s="339">
        <f t="shared" si="32"/>
        <v>2</v>
      </c>
      <c r="T61" s="339">
        <f t="shared" si="32"/>
        <v>2</v>
      </c>
      <c r="U61" s="339">
        <f t="shared" si="32"/>
        <v>2</v>
      </c>
      <c r="V61" s="339">
        <f t="shared" si="32"/>
        <v>2</v>
      </c>
      <c r="W61" s="339">
        <f t="shared" si="32"/>
        <v>2</v>
      </c>
      <c r="X61" s="339">
        <f t="shared" si="32"/>
        <v>2</v>
      </c>
      <c r="Y61" s="339">
        <f t="shared" si="32"/>
        <v>2</v>
      </c>
      <c r="Z61" s="339">
        <f t="shared" si="32"/>
        <v>2</v>
      </c>
      <c r="AA61" s="339">
        <f t="shared" si="33"/>
        <v>1.9999765536160188</v>
      </c>
      <c r="AB61" s="339">
        <f t="shared" si="33"/>
        <v>1.9999765536160188</v>
      </c>
      <c r="AC61" s="339">
        <f t="shared" si="33"/>
        <v>1.9999765536160188</v>
      </c>
      <c r="AD61" s="339">
        <f t="shared" si="33"/>
        <v>1.9999765536160188</v>
      </c>
      <c r="AE61" s="329">
        <f t="shared" si="34"/>
        <v>1.999992184538673</v>
      </c>
      <c r="AF61" s="296"/>
      <c r="AI61" s="289">
        <v>1.5</v>
      </c>
      <c r="AJ61" s="319">
        <v>1</v>
      </c>
      <c r="AK61" s="340">
        <f t="shared" si="35"/>
        <v>1.999992184538673</v>
      </c>
      <c r="AN61" s="292"/>
      <c r="AO61" s="341">
        <f t="shared" si="36"/>
        <v>182.85714175469727</v>
      </c>
      <c r="AP61" s="342">
        <f t="shared" si="37"/>
        <v>4388.5542527576972</v>
      </c>
      <c r="AQ61" s="342">
        <f t="shared" si="38"/>
        <v>301.35425275769785</v>
      </c>
      <c r="AR61" s="343">
        <v>180.86758292857493</v>
      </c>
      <c r="AS61" s="295">
        <f t="shared" si="39"/>
        <v>1.9895588261223338</v>
      </c>
      <c r="AV61" s="290">
        <f t="shared" si="40"/>
        <v>183.96171625431577</v>
      </c>
      <c r="AW61" s="291">
        <f t="shared" si="41"/>
        <v>4415.0639371554298</v>
      </c>
      <c r="AX61" s="291">
        <f t="shared" si="42"/>
        <v>26.509684397732599</v>
      </c>
    </row>
    <row r="62" spans="1:50" s="289" customFormat="1" ht="12" customHeight="1">
      <c r="A62" s="337" t="s">
        <v>582</v>
      </c>
      <c r="B62" s="374" t="s">
        <v>583</v>
      </c>
      <c r="C62" s="338">
        <v>34.03</v>
      </c>
      <c r="D62" s="338">
        <v>34.120400000000004</v>
      </c>
      <c r="E62" s="301">
        <v>154794.95000000001</v>
      </c>
      <c r="F62" s="301">
        <v>154480.16999999998</v>
      </c>
      <c r="G62" s="301">
        <v>155816.88999999998</v>
      </c>
      <c r="H62" s="301">
        <v>157878.53</v>
      </c>
      <c r="I62" s="301">
        <v>160717.60999999999</v>
      </c>
      <c r="J62" s="301">
        <v>162995.81</v>
      </c>
      <c r="K62" s="301">
        <v>165904.86000000002</v>
      </c>
      <c r="L62" s="301">
        <v>165924.16</v>
      </c>
      <c r="M62" s="301">
        <v>165704.91</v>
      </c>
      <c r="N62" s="301">
        <v>163482.76999999999</v>
      </c>
      <c r="O62" s="301">
        <v>163734.41</v>
      </c>
      <c r="P62" s="301">
        <v>162076.76999999999</v>
      </c>
      <c r="Q62" s="301">
        <f t="shared" si="31"/>
        <v>1933511.8399999999</v>
      </c>
      <c r="R62" s="338"/>
      <c r="S62" s="339">
        <f t="shared" si="32"/>
        <v>4548.7790185130771</v>
      </c>
      <c r="T62" s="339">
        <f t="shared" si="32"/>
        <v>4539.5289450484861</v>
      </c>
      <c r="U62" s="339">
        <f t="shared" si="32"/>
        <v>4578.8095797825445</v>
      </c>
      <c r="V62" s="339">
        <f t="shared" si="32"/>
        <v>4639.3925947693206</v>
      </c>
      <c r="W62" s="339">
        <f t="shared" si="32"/>
        <v>4722.8213341169549</v>
      </c>
      <c r="X62" s="339">
        <f t="shared" si="32"/>
        <v>4789.7681457537465</v>
      </c>
      <c r="Y62" s="339">
        <f t="shared" si="32"/>
        <v>4875.2530120481933</v>
      </c>
      <c r="Z62" s="339">
        <f t="shared" si="32"/>
        <v>4875.8201586835148</v>
      </c>
      <c r="AA62" s="339">
        <f t="shared" si="33"/>
        <v>4856.4761843354709</v>
      </c>
      <c r="AB62" s="339">
        <f t="shared" si="33"/>
        <v>4791.3497497098506</v>
      </c>
      <c r="AC62" s="339">
        <f t="shared" si="33"/>
        <v>4798.7248097912097</v>
      </c>
      <c r="AD62" s="339">
        <f t="shared" si="33"/>
        <v>4750.1427298624858</v>
      </c>
      <c r="AE62" s="329">
        <f t="shared" si="34"/>
        <v>4730.5721885345711</v>
      </c>
      <c r="AF62" s="296"/>
      <c r="AI62" s="289">
        <v>1.5</v>
      </c>
      <c r="AJ62" s="319">
        <v>1</v>
      </c>
      <c r="AK62" s="340">
        <f t="shared" si="35"/>
        <v>4730.5721885345711</v>
      </c>
      <c r="AN62" s="292"/>
      <c r="AO62" s="360">
        <f>+IFERROR(D62*(1+$AS$1),0)+1.1</f>
        <v>37.671428350939465</v>
      </c>
      <c r="AP62" s="342">
        <f t="shared" si="37"/>
        <v>2138488.9351119241</v>
      </c>
      <c r="AQ62" s="342">
        <f t="shared" si="38"/>
        <v>204977.09511192422</v>
      </c>
      <c r="AR62" s="343">
        <v>36.173516585714999</v>
      </c>
      <c r="AS62" s="344">
        <f t="shared" si="39"/>
        <v>1.4979117652244653</v>
      </c>
      <c r="AU62" s="352">
        <f>AU202/(AE62*12)</f>
        <v>0</v>
      </c>
      <c r="AV62" s="290">
        <f t="shared" si="40"/>
        <v>37.898987956877498</v>
      </c>
      <c r="AW62" s="291">
        <f t="shared" si="41"/>
        <v>2151406.780828936</v>
      </c>
      <c r="AX62" s="291">
        <f t="shared" si="42"/>
        <v>12917.845717011951</v>
      </c>
    </row>
    <row r="63" spans="1:50" s="289" customFormat="1" ht="12" customHeight="1">
      <c r="A63" s="337" t="s">
        <v>584</v>
      </c>
      <c r="B63" s="374" t="s">
        <v>585</v>
      </c>
      <c r="C63" s="338">
        <v>44.4</v>
      </c>
      <c r="D63" s="338">
        <f>C63</f>
        <v>44.4</v>
      </c>
      <c r="E63" s="301">
        <v>0</v>
      </c>
      <c r="F63" s="301">
        <v>0</v>
      </c>
      <c r="G63" s="301">
        <v>0</v>
      </c>
      <c r="H63" s="301">
        <v>0</v>
      </c>
      <c r="I63" s="301">
        <v>0</v>
      </c>
      <c r="J63" s="301">
        <v>143.32</v>
      </c>
      <c r="K63" s="301">
        <v>0</v>
      </c>
      <c r="L63" s="301">
        <v>0</v>
      </c>
      <c r="M63" s="301">
        <v>0</v>
      </c>
      <c r="N63" s="301">
        <v>0</v>
      </c>
      <c r="O63" s="301">
        <v>0</v>
      </c>
      <c r="P63" s="301">
        <v>0</v>
      </c>
      <c r="Q63" s="301">
        <f t="shared" si="31"/>
        <v>143.32</v>
      </c>
      <c r="R63" s="338"/>
      <c r="S63" s="339">
        <f t="shared" si="32"/>
        <v>0</v>
      </c>
      <c r="T63" s="339">
        <f t="shared" si="32"/>
        <v>0</v>
      </c>
      <c r="U63" s="339">
        <f t="shared" si="32"/>
        <v>0</v>
      </c>
      <c r="V63" s="339">
        <f t="shared" si="32"/>
        <v>0</v>
      </c>
      <c r="W63" s="339">
        <f t="shared" si="32"/>
        <v>0</v>
      </c>
      <c r="X63" s="339">
        <f t="shared" si="32"/>
        <v>3.227927927927928</v>
      </c>
      <c r="Y63" s="339">
        <f t="shared" si="32"/>
        <v>0</v>
      </c>
      <c r="Z63" s="339">
        <f t="shared" si="32"/>
        <v>0</v>
      </c>
      <c r="AA63" s="339">
        <f t="shared" si="33"/>
        <v>0</v>
      </c>
      <c r="AB63" s="339">
        <f t="shared" si="33"/>
        <v>0</v>
      </c>
      <c r="AC63" s="339">
        <f t="shared" si="33"/>
        <v>0</v>
      </c>
      <c r="AD63" s="339">
        <f t="shared" si="33"/>
        <v>0</v>
      </c>
      <c r="AE63" s="329">
        <f t="shared" si="34"/>
        <v>0.26899399399399399</v>
      </c>
      <c r="AF63" s="296"/>
      <c r="AI63" s="289">
        <v>1.5</v>
      </c>
      <c r="AJ63" s="319">
        <v>1</v>
      </c>
      <c r="AK63" s="340">
        <f t="shared" si="35"/>
        <v>0.26899399399399399</v>
      </c>
      <c r="AN63" s="292"/>
      <c r="AO63" s="341">
        <f t="shared" si="36"/>
        <v>47.589460228535188</v>
      </c>
      <c r="AP63" s="342">
        <f t="shared" si="37"/>
        <v>153.61534774670412</v>
      </c>
      <c r="AQ63" s="342">
        <f t="shared" si="38"/>
        <v>10.295347746704124</v>
      </c>
      <c r="AR63" s="343">
        <v>47.071667870416107</v>
      </c>
      <c r="AS63" s="295">
        <f t="shared" si="39"/>
        <v>0.51779235811908109</v>
      </c>
      <c r="AV63" s="290">
        <f t="shared" si="40"/>
        <v>47.876931112716278</v>
      </c>
      <c r="AW63" s="291">
        <f t="shared" si="41"/>
        <v>154.54328304221841</v>
      </c>
      <c r="AX63" s="291">
        <f t="shared" si="42"/>
        <v>0.92793529551428833</v>
      </c>
    </row>
    <row r="64" spans="1:50" s="289" customFormat="1" ht="12" customHeight="1">
      <c r="A64" s="337" t="s">
        <v>586</v>
      </c>
      <c r="B64" s="374" t="s">
        <v>587</v>
      </c>
      <c r="C64" s="338">
        <v>68.06</v>
      </c>
      <c r="D64" s="338">
        <v>68.240800000000007</v>
      </c>
      <c r="E64" s="301">
        <v>6806</v>
      </c>
      <c r="F64" s="301">
        <v>6806</v>
      </c>
      <c r="G64" s="301">
        <v>6788.99</v>
      </c>
      <c r="H64" s="301">
        <v>6737.9400000000005</v>
      </c>
      <c r="I64" s="301">
        <v>6737.9400000000005</v>
      </c>
      <c r="J64" s="301">
        <v>6746.47</v>
      </c>
      <c r="K64" s="301">
        <v>6891.0800000000008</v>
      </c>
      <c r="L64" s="301">
        <v>6763.46</v>
      </c>
      <c r="M64" s="301">
        <v>6849.3499999999995</v>
      </c>
      <c r="N64" s="301">
        <v>6892.24</v>
      </c>
      <c r="O64" s="301">
        <v>6892.24</v>
      </c>
      <c r="P64" s="301">
        <v>6841.0599999999995</v>
      </c>
      <c r="Q64" s="301">
        <f t="shared" si="31"/>
        <v>81752.77</v>
      </c>
      <c r="R64" s="338"/>
      <c r="S64" s="339">
        <f t="shared" si="32"/>
        <v>100</v>
      </c>
      <c r="T64" s="339">
        <f t="shared" si="32"/>
        <v>100</v>
      </c>
      <c r="U64" s="339">
        <f t="shared" si="32"/>
        <v>99.750073464590059</v>
      </c>
      <c r="V64" s="339">
        <f t="shared" si="32"/>
        <v>99</v>
      </c>
      <c r="W64" s="339">
        <f t="shared" si="32"/>
        <v>99</v>
      </c>
      <c r="X64" s="339">
        <f t="shared" si="32"/>
        <v>99.125330590655309</v>
      </c>
      <c r="Y64" s="339">
        <f t="shared" si="32"/>
        <v>101.25007346459007</v>
      </c>
      <c r="Z64" s="339">
        <f t="shared" si="32"/>
        <v>99.37496326770497</v>
      </c>
      <c r="AA64" s="339">
        <f t="shared" si="33"/>
        <v>100.3703063270067</v>
      </c>
      <c r="AB64" s="339">
        <f t="shared" si="33"/>
        <v>100.99881595760893</v>
      </c>
      <c r="AC64" s="339">
        <f t="shared" si="33"/>
        <v>100.99881595760893</v>
      </c>
      <c r="AD64" s="339">
        <f t="shared" si="33"/>
        <v>100.24882475000291</v>
      </c>
      <c r="AE64" s="329">
        <f t="shared" si="34"/>
        <v>100.00976698164732</v>
      </c>
      <c r="AF64" s="296"/>
      <c r="AI64" s="289">
        <v>1.5</v>
      </c>
      <c r="AJ64" s="319">
        <v>1</v>
      </c>
      <c r="AK64" s="340">
        <f t="shared" si="35"/>
        <v>100.00976698164732</v>
      </c>
      <c r="AN64" s="292"/>
      <c r="AO64" s="341">
        <f t="shared" si="36"/>
        <v>73.142856701878927</v>
      </c>
      <c r="AP64" s="342">
        <f t="shared" si="37"/>
        <v>87780.000661523183</v>
      </c>
      <c r="AQ64" s="342">
        <f t="shared" si="38"/>
        <v>6027.2306615231792</v>
      </c>
      <c r="AR64" s="343">
        <v>72.347033171429999</v>
      </c>
      <c r="AS64" s="295">
        <f t="shared" si="39"/>
        <v>0.79582353044892784</v>
      </c>
      <c r="AV64" s="290">
        <f t="shared" si="40"/>
        <v>73.584686501726338</v>
      </c>
      <c r="AW64" s="291">
        <f t="shared" si="41"/>
        <v>88310.248205462631</v>
      </c>
      <c r="AX64" s="291">
        <f t="shared" si="42"/>
        <v>530.2475439394475</v>
      </c>
    </row>
    <row r="65" spans="1:50" s="292" customFormat="1" ht="12" customHeight="1">
      <c r="A65" s="337" t="s">
        <v>588</v>
      </c>
      <c r="B65" s="374" t="s">
        <v>589</v>
      </c>
      <c r="C65" s="338">
        <v>102.09</v>
      </c>
      <c r="D65" s="338">
        <v>102.3612</v>
      </c>
      <c r="E65" s="301">
        <v>510.45</v>
      </c>
      <c r="F65" s="301">
        <v>510.45</v>
      </c>
      <c r="G65" s="301">
        <v>510.45</v>
      </c>
      <c r="H65" s="301">
        <v>510.45</v>
      </c>
      <c r="I65" s="301">
        <v>510.45</v>
      </c>
      <c r="J65" s="301">
        <v>510.45</v>
      </c>
      <c r="K65" s="301">
        <v>510.45</v>
      </c>
      <c r="L65" s="301">
        <v>510.45</v>
      </c>
      <c r="M65" s="301">
        <v>486.01</v>
      </c>
      <c r="N65" s="301">
        <v>511.8</v>
      </c>
      <c r="O65" s="301">
        <v>511.8</v>
      </c>
      <c r="P65" s="301">
        <v>409.44</v>
      </c>
      <c r="Q65" s="301">
        <f t="shared" si="31"/>
        <v>6002.65</v>
      </c>
      <c r="R65" s="338"/>
      <c r="S65" s="339">
        <f t="shared" si="32"/>
        <v>5</v>
      </c>
      <c r="T65" s="339">
        <f t="shared" si="32"/>
        <v>5</v>
      </c>
      <c r="U65" s="339">
        <f t="shared" si="32"/>
        <v>5</v>
      </c>
      <c r="V65" s="339">
        <f t="shared" si="32"/>
        <v>5</v>
      </c>
      <c r="W65" s="339">
        <f t="shared" si="32"/>
        <v>5</v>
      </c>
      <c r="X65" s="339">
        <f t="shared" si="32"/>
        <v>5</v>
      </c>
      <c r="Y65" s="339">
        <f t="shared" si="32"/>
        <v>5</v>
      </c>
      <c r="Z65" s="339">
        <f t="shared" si="32"/>
        <v>5</v>
      </c>
      <c r="AA65" s="339">
        <f t="shared" si="33"/>
        <v>4.7479904495062586</v>
      </c>
      <c r="AB65" s="339">
        <f t="shared" si="33"/>
        <v>4.9999413840400466</v>
      </c>
      <c r="AC65" s="339">
        <f t="shared" si="33"/>
        <v>4.9999413840400466</v>
      </c>
      <c r="AD65" s="339">
        <f t="shared" si="33"/>
        <v>3.9999531072320371</v>
      </c>
      <c r="AE65" s="329">
        <f t="shared" si="34"/>
        <v>4.8956521937348665</v>
      </c>
      <c r="AF65" s="296"/>
      <c r="AG65" s="289"/>
      <c r="AI65" s="292">
        <v>1.5</v>
      </c>
      <c r="AJ65" s="319">
        <v>1</v>
      </c>
      <c r="AK65" s="340">
        <f t="shared" si="35"/>
        <v>4.8956521937348665</v>
      </c>
      <c r="AO65" s="341">
        <f t="shared" si="36"/>
        <v>109.71428505281837</v>
      </c>
      <c r="AP65" s="342">
        <f t="shared" si="37"/>
        <v>6445.475763634593</v>
      </c>
      <c r="AQ65" s="342">
        <f t="shared" si="38"/>
        <v>442.82576363459339</v>
      </c>
      <c r="AR65" s="346">
        <v>108.52054975714498</v>
      </c>
      <c r="AS65" s="295">
        <f t="shared" si="39"/>
        <v>1.1937352956733918</v>
      </c>
      <c r="AV65" s="290">
        <f t="shared" si="40"/>
        <v>110.37702975258948</v>
      </c>
      <c r="AW65" s="291">
        <f t="shared" si="41"/>
        <v>6484.4105741544408</v>
      </c>
      <c r="AX65" s="291">
        <f t="shared" si="42"/>
        <v>38.934810519847815</v>
      </c>
    </row>
    <row r="66" spans="1:50" s="289" customFormat="1" ht="12" customHeight="1">
      <c r="A66" s="337" t="s">
        <v>590</v>
      </c>
      <c r="B66" s="374" t="s">
        <v>591</v>
      </c>
      <c r="C66" s="338">
        <v>170.15</v>
      </c>
      <c r="D66" s="338">
        <v>170.60199999999998</v>
      </c>
      <c r="E66" s="301">
        <v>510.45</v>
      </c>
      <c r="F66" s="301">
        <v>510.45</v>
      </c>
      <c r="G66" s="301">
        <v>467.91</v>
      </c>
      <c r="H66" s="301">
        <v>340.3</v>
      </c>
      <c r="I66" s="301">
        <v>340.3</v>
      </c>
      <c r="J66" s="301">
        <v>340.3</v>
      </c>
      <c r="K66" s="301">
        <v>340.3</v>
      </c>
      <c r="L66" s="301">
        <v>340.3</v>
      </c>
      <c r="M66" s="301">
        <v>451.8</v>
      </c>
      <c r="N66" s="301">
        <v>402.62</v>
      </c>
      <c r="O66" s="301">
        <v>170.6</v>
      </c>
      <c r="P66" s="301">
        <v>170.6</v>
      </c>
      <c r="Q66" s="301">
        <f t="shared" si="31"/>
        <v>4385.9300000000012</v>
      </c>
      <c r="R66" s="338"/>
      <c r="S66" s="339">
        <f t="shared" si="32"/>
        <v>3</v>
      </c>
      <c r="T66" s="339">
        <f t="shared" si="32"/>
        <v>3</v>
      </c>
      <c r="U66" s="339">
        <f t="shared" si="32"/>
        <v>2.7499853070819866</v>
      </c>
      <c r="V66" s="339">
        <f t="shared" si="32"/>
        <v>2</v>
      </c>
      <c r="W66" s="339">
        <f t="shared" si="32"/>
        <v>2</v>
      </c>
      <c r="X66" s="339">
        <f t="shared" si="32"/>
        <v>2</v>
      </c>
      <c r="Y66" s="339">
        <f t="shared" si="32"/>
        <v>2</v>
      </c>
      <c r="Z66" s="339">
        <f t="shared" si="32"/>
        <v>2</v>
      </c>
      <c r="AA66" s="339">
        <f t="shared" si="33"/>
        <v>2.6482690707025713</v>
      </c>
      <c r="AB66" s="339">
        <f t="shared" si="33"/>
        <v>2.3599957796508839</v>
      </c>
      <c r="AC66" s="339">
        <f t="shared" si="33"/>
        <v>0.99998827680800939</v>
      </c>
      <c r="AD66" s="339">
        <f t="shared" si="33"/>
        <v>0.99998827680800939</v>
      </c>
      <c r="AE66" s="329">
        <f t="shared" si="34"/>
        <v>2.1465188925876215</v>
      </c>
      <c r="AF66" s="296"/>
      <c r="AI66" s="289">
        <v>1.5</v>
      </c>
      <c r="AJ66" s="319">
        <v>1</v>
      </c>
      <c r="AK66" s="340">
        <f t="shared" si="35"/>
        <v>2.1465188925876215</v>
      </c>
      <c r="AN66" s="292"/>
      <c r="AO66" s="341">
        <f t="shared" si="36"/>
        <v>182.85714175469727</v>
      </c>
      <c r="AP66" s="342">
        <f t="shared" si="37"/>
        <v>4710.0757130523662</v>
      </c>
      <c r="AQ66" s="342">
        <f t="shared" si="38"/>
        <v>324.14571305236495</v>
      </c>
      <c r="AR66" s="343">
        <v>180.86758292857493</v>
      </c>
      <c r="AS66" s="295">
        <f t="shared" si="39"/>
        <v>1.9895588261223338</v>
      </c>
      <c r="AV66" s="290">
        <f t="shared" si="40"/>
        <v>183.96171625431577</v>
      </c>
      <c r="AW66" s="291">
        <f t="shared" si="41"/>
        <v>4738.5275934327856</v>
      </c>
      <c r="AX66" s="291">
        <f t="shared" si="42"/>
        <v>28.451880380419425</v>
      </c>
    </row>
    <row r="67" spans="1:50" s="289" customFormat="1" ht="12" customHeight="1">
      <c r="A67" s="337" t="s">
        <v>592</v>
      </c>
      <c r="B67" s="374" t="s">
        <v>593</v>
      </c>
      <c r="C67" s="338">
        <v>17.05</v>
      </c>
      <c r="D67" s="338">
        <v>17.09</v>
      </c>
      <c r="E67" s="301">
        <v>767.7</v>
      </c>
      <c r="F67" s="301">
        <v>767.7</v>
      </c>
      <c r="G67" s="301">
        <v>767.7</v>
      </c>
      <c r="H67" s="301">
        <v>767.7</v>
      </c>
      <c r="I67" s="301">
        <v>767.7</v>
      </c>
      <c r="J67" s="301">
        <v>767.7</v>
      </c>
      <c r="K67" s="301">
        <v>767.7</v>
      </c>
      <c r="L67" s="301">
        <v>759.17</v>
      </c>
      <c r="M67" s="301">
        <v>750.64</v>
      </c>
      <c r="N67" s="301">
        <v>733.57999999999993</v>
      </c>
      <c r="O67" s="301">
        <v>733.57999999999993</v>
      </c>
      <c r="P67" s="301">
        <v>725.05</v>
      </c>
      <c r="Q67" s="301">
        <f t="shared" si="31"/>
        <v>9075.9199999999983</v>
      </c>
      <c r="R67" s="338"/>
      <c r="S67" s="339">
        <f t="shared" si="32"/>
        <v>45.02639296187683</v>
      </c>
      <c r="T67" s="339">
        <f t="shared" si="32"/>
        <v>45.02639296187683</v>
      </c>
      <c r="U67" s="339">
        <f t="shared" si="32"/>
        <v>45.02639296187683</v>
      </c>
      <c r="V67" s="339">
        <f t="shared" si="32"/>
        <v>45.02639296187683</v>
      </c>
      <c r="W67" s="339">
        <f t="shared" si="32"/>
        <v>45.02639296187683</v>
      </c>
      <c r="X67" s="339">
        <f t="shared" si="32"/>
        <v>45.02639296187683</v>
      </c>
      <c r="Y67" s="339">
        <f t="shared" si="32"/>
        <v>45.02639296187683</v>
      </c>
      <c r="Z67" s="339">
        <f t="shared" si="32"/>
        <v>44.526099706744866</v>
      </c>
      <c r="AA67" s="339">
        <f t="shared" si="33"/>
        <v>43.922761849034522</v>
      </c>
      <c r="AB67" s="339">
        <f t="shared" si="33"/>
        <v>42.92451726155646</v>
      </c>
      <c r="AC67" s="339">
        <f t="shared" si="33"/>
        <v>42.92451726155646</v>
      </c>
      <c r="AD67" s="339">
        <f t="shared" si="33"/>
        <v>42.425394967817432</v>
      </c>
      <c r="AE67" s="329">
        <f t="shared" si="34"/>
        <v>44.325670148320626</v>
      </c>
      <c r="AF67" s="296"/>
      <c r="AI67" s="289">
        <v>1.5</v>
      </c>
      <c r="AJ67" s="319">
        <v>1</v>
      </c>
      <c r="AK67" s="340">
        <f t="shared" si="35"/>
        <v>44.325670148320626</v>
      </c>
      <c r="AN67" s="292"/>
      <c r="AO67" s="341">
        <f t="shared" si="36"/>
        <v>18.31765484922672</v>
      </c>
      <c r="AP67" s="342">
        <f t="shared" si="37"/>
        <v>9743.3079208513118</v>
      </c>
      <c r="AQ67" s="342">
        <f t="shared" si="38"/>
        <v>667.38792085131354</v>
      </c>
      <c r="AR67" s="343">
        <v>18.118351439311063</v>
      </c>
      <c r="AS67" s="295">
        <f t="shared" si="39"/>
        <v>0.19930340991565743</v>
      </c>
      <c r="AV67" s="290">
        <f t="shared" si="40"/>
        <v>18.428305241358586</v>
      </c>
      <c r="AW67" s="291">
        <f t="shared" si="41"/>
        <v>9802.1637542523458</v>
      </c>
      <c r="AX67" s="291">
        <f t="shared" si="42"/>
        <v>58.855833401034033</v>
      </c>
    </row>
    <row r="68" spans="1:50" s="289" customFormat="1" ht="12" customHeight="1">
      <c r="A68" s="337" t="s">
        <v>594</v>
      </c>
      <c r="B68" s="374" t="s">
        <v>595</v>
      </c>
      <c r="C68" s="338">
        <v>59.88</v>
      </c>
      <c r="D68" s="338">
        <v>60.057099999999998</v>
      </c>
      <c r="E68" s="301">
        <v>27035.819999999996</v>
      </c>
      <c r="F68" s="301">
        <v>26691.51</v>
      </c>
      <c r="G68" s="301">
        <v>27065.759999999998</v>
      </c>
      <c r="H68" s="301">
        <v>26511.870000000003</v>
      </c>
      <c r="I68" s="301">
        <v>26362.17</v>
      </c>
      <c r="J68" s="301">
        <v>26032.83</v>
      </c>
      <c r="K68" s="301">
        <v>26137.62</v>
      </c>
      <c r="L68" s="301">
        <v>26526.839999999997</v>
      </c>
      <c r="M68" s="301">
        <v>26888.720000000001</v>
      </c>
      <c r="N68" s="301">
        <v>26983.690000000002</v>
      </c>
      <c r="O68" s="301">
        <v>27280.32</v>
      </c>
      <c r="P68" s="301">
        <v>27280.29</v>
      </c>
      <c r="Q68" s="301">
        <f t="shared" si="31"/>
        <v>320797.44</v>
      </c>
      <c r="R68" s="338"/>
      <c r="S68" s="339">
        <f t="shared" si="32"/>
        <v>451.49999999999994</v>
      </c>
      <c r="T68" s="339">
        <f t="shared" si="32"/>
        <v>445.74999999999994</v>
      </c>
      <c r="U68" s="339">
        <f t="shared" si="32"/>
        <v>451.99999999999994</v>
      </c>
      <c r="V68" s="339">
        <f t="shared" si="32"/>
        <v>442.75</v>
      </c>
      <c r="W68" s="339">
        <f t="shared" si="32"/>
        <v>440.24999999999994</v>
      </c>
      <c r="X68" s="339">
        <f t="shared" si="32"/>
        <v>434.75</v>
      </c>
      <c r="Y68" s="339">
        <f t="shared" si="32"/>
        <v>436.49999999999994</v>
      </c>
      <c r="Z68" s="339">
        <f t="shared" si="32"/>
        <v>442.99999999999994</v>
      </c>
      <c r="AA68" s="339">
        <f t="shared" si="33"/>
        <v>447.71925384342569</v>
      </c>
      <c r="AB68" s="339">
        <f t="shared" si="33"/>
        <v>449.30058227919767</v>
      </c>
      <c r="AC68" s="339">
        <f t="shared" si="33"/>
        <v>454.23971520436385</v>
      </c>
      <c r="AD68" s="339">
        <f t="shared" si="33"/>
        <v>454.2392156797448</v>
      </c>
      <c r="AE68" s="329">
        <f t="shared" si="34"/>
        <v>445.99989725056099</v>
      </c>
      <c r="AF68" s="296"/>
      <c r="AI68" s="289">
        <v>3</v>
      </c>
      <c r="AJ68" s="319">
        <v>1</v>
      </c>
      <c r="AK68" s="340">
        <f t="shared" si="35"/>
        <v>445.99989725056099</v>
      </c>
      <c r="AN68" s="292"/>
      <c r="AO68" s="341">
        <f t="shared" si="36"/>
        <v>64.371283150701814</v>
      </c>
      <c r="AP68" s="342">
        <f t="shared" si="37"/>
        <v>344515.02805319731</v>
      </c>
      <c r="AQ68" s="342">
        <f t="shared" si="38"/>
        <v>23717.588053197309</v>
      </c>
      <c r="AR68" s="343">
        <v>63.670897848206465</v>
      </c>
      <c r="AS68" s="295">
        <f t="shared" si="39"/>
        <v>0.70038530249534858</v>
      </c>
      <c r="AV68" s="290">
        <f t="shared" si="40"/>
        <v>64.760127016430459</v>
      </c>
      <c r="AW68" s="291">
        <f t="shared" si="41"/>
        <v>346596.11994313519</v>
      </c>
      <c r="AX68" s="291">
        <f t="shared" si="42"/>
        <v>2081.0918899378739</v>
      </c>
    </row>
    <row r="69" spans="1:50" s="289" customFormat="1" ht="12" customHeight="1">
      <c r="A69" s="337" t="s">
        <v>596</v>
      </c>
      <c r="B69" s="374" t="s">
        <v>597</v>
      </c>
      <c r="C69" s="338">
        <v>119.77</v>
      </c>
      <c r="D69" s="338">
        <v>120.1142</v>
      </c>
      <c r="E69" s="301">
        <v>10779.3</v>
      </c>
      <c r="F69" s="301">
        <v>11138.619999999999</v>
      </c>
      <c r="G69" s="301">
        <v>11168.56</v>
      </c>
      <c r="H69" s="301">
        <v>11138.61</v>
      </c>
      <c r="I69" s="301">
        <v>11288.33</v>
      </c>
      <c r="J69" s="301">
        <v>11378.16</v>
      </c>
      <c r="K69" s="301">
        <v>11378.15</v>
      </c>
      <c r="L69" s="301">
        <v>11438.039999999999</v>
      </c>
      <c r="M69" s="301">
        <v>11409.68</v>
      </c>
      <c r="N69" s="301">
        <v>11289.66</v>
      </c>
      <c r="O69" s="301">
        <v>11468.84</v>
      </c>
      <c r="P69" s="301">
        <v>11469.83</v>
      </c>
      <c r="Q69" s="301">
        <f t="shared" si="31"/>
        <v>135345.77999999997</v>
      </c>
      <c r="R69" s="338"/>
      <c r="S69" s="339">
        <f t="shared" si="32"/>
        <v>90</v>
      </c>
      <c r="T69" s="339">
        <f t="shared" si="32"/>
        <v>93.000083493362268</v>
      </c>
      <c r="U69" s="339">
        <f t="shared" si="32"/>
        <v>93.250062620021708</v>
      </c>
      <c r="V69" s="339">
        <f t="shared" si="32"/>
        <v>93.000000000000014</v>
      </c>
      <c r="W69" s="339">
        <f t="shared" si="32"/>
        <v>94.250062620021708</v>
      </c>
      <c r="X69" s="339">
        <f t="shared" si="32"/>
        <v>95.000083493362283</v>
      </c>
      <c r="Y69" s="339">
        <f t="shared" si="32"/>
        <v>95</v>
      </c>
      <c r="Z69" s="339">
        <f t="shared" si="32"/>
        <v>95.500041746681134</v>
      </c>
      <c r="AA69" s="339">
        <f t="shared" si="33"/>
        <v>94.990267595338437</v>
      </c>
      <c r="AB69" s="339">
        <f t="shared" si="33"/>
        <v>93.991051848990381</v>
      </c>
      <c r="AC69" s="339">
        <f t="shared" si="33"/>
        <v>95.482798869742297</v>
      </c>
      <c r="AD69" s="339">
        <f t="shared" si="33"/>
        <v>95.49104102595696</v>
      </c>
      <c r="AE69" s="329">
        <f t="shared" si="34"/>
        <v>94.079624442789779</v>
      </c>
      <c r="AF69" s="296"/>
      <c r="AI69" s="289">
        <v>3</v>
      </c>
      <c r="AJ69" s="319">
        <v>1</v>
      </c>
      <c r="AK69" s="340">
        <f t="shared" si="35"/>
        <v>94.079624442789779</v>
      </c>
      <c r="AN69" s="292"/>
      <c r="AO69" s="341">
        <f t="shared" si="36"/>
        <v>128.74256630140363</v>
      </c>
      <c r="AP69" s="342">
        <f t="shared" si="37"/>
        <v>145344.6274492442</v>
      </c>
      <c r="AQ69" s="342">
        <f t="shared" si="38"/>
        <v>9998.8474492442328</v>
      </c>
      <c r="AR69" s="343">
        <v>127.34179569641293</v>
      </c>
      <c r="AS69" s="295">
        <f t="shared" si="39"/>
        <v>1.4007706049906972</v>
      </c>
      <c r="AV69" s="290">
        <f t="shared" si="40"/>
        <v>129.52025403286092</v>
      </c>
      <c r="AW69" s="291">
        <f t="shared" si="41"/>
        <v>146222.60228575542</v>
      </c>
      <c r="AX69" s="291">
        <f t="shared" si="42"/>
        <v>877.97483651121729</v>
      </c>
    </row>
    <row r="70" spans="1:50" s="289" customFormat="1" ht="12" customHeight="1">
      <c r="A70" s="337" t="s">
        <v>598</v>
      </c>
      <c r="B70" s="374" t="s">
        <v>599</v>
      </c>
      <c r="C70" s="338">
        <v>179.65</v>
      </c>
      <c r="D70" s="338">
        <v>180.1713</v>
      </c>
      <c r="E70" s="301">
        <v>3593</v>
      </c>
      <c r="F70" s="301">
        <v>3593</v>
      </c>
      <c r="G70" s="301">
        <v>3563.06</v>
      </c>
      <c r="H70" s="301">
        <v>3413.35</v>
      </c>
      <c r="I70" s="301">
        <v>3413.35</v>
      </c>
      <c r="J70" s="301">
        <v>3413.35</v>
      </c>
      <c r="K70" s="301">
        <v>2874.4</v>
      </c>
      <c r="L70" s="301">
        <v>2774.9900000000002</v>
      </c>
      <c r="M70" s="301">
        <v>2707.42</v>
      </c>
      <c r="N70" s="301">
        <v>2818.29</v>
      </c>
      <c r="O70" s="301">
        <v>2887.59</v>
      </c>
      <c r="P70" s="301">
        <v>3007.7000000000003</v>
      </c>
      <c r="Q70" s="301">
        <f t="shared" si="31"/>
        <v>38059.5</v>
      </c>
      <c r="R70" s="338"/>
      <c r="S70" s="339">
        <f t="shared" si="32"/>
        <v>20</v>
      </c>
      <c r="T70" s="339">
        <f t="shared" si="32"/>
        <v>20</v>
      </c>
      <c r="U70" s="339">
        <f t="shared" si="32"/>
        <v>19.833342610631782</v>
      </c>
      <c r="V70" s="339">
        <f t="shared" si="32"/>
        <v>19</v>
      </c>
      <c r="W70" s="339">
        <f t="shared" si="32"/>
        <v>19</v>
      </c>
      <c r="X70" s="339">
        <f t="shared" si="32"/>
        <v>19</v>
      </c>
      <c r="Y70" s="339">
        <f t="shared" si="32"/>
        <v>16</v>
      </c>
      <c r="Z70" s="339">
        <f t="shared" si="32"/>
        <v>15.446646256610077</v>
      </c>
      <c r="AA70" s="339">
        <f t="shared" si="33"/>
        <v>15.026921601831146</v>
      </c>
      <c r="AB70" s="339">
        <f t="shared" si="33"/>
        <v>15.642280429790981</v>
      </c>
      <c r="AC70" s="339">
        <f t="shared" si="33"/>
        <v>16.026914386475539</v>
      </c>
      <c r="AD70" s="339">
        <f t="shared" si="33"/>
        <v>16.693557741993317</v>
      </c>
      <c r="AE70" s="329">
        <f t="shared" si="34"/>
        <v>17.639138585611068</v>
      </c>
      <c r="AF70" s="296"/>
      <c r="AI70" s="289">
        <v>3</v>
      </c>
      <c r="AJ70" s="319">
        <v>1</v>
      </c>
      <c r="AK70" s="340">
        <f t="shared" si="35"/>
        <v>17.639138585611068</v>
      </c>
      <c r="AN70" s="292"/>
      <c r="AO70" s="341">
        <f t="shared" si="36"/>
        <v>193.11384945210546</v>
      </c>
      <c r="AP70" s="342">
        <f t="shared" si="37"/>
        <v>40876.343439438242</v>
      </c>
      <c r="AQ70" s="342">
        <f t="shared" si="38"/>
        <v>2816.8434394382421</v>
      </c>
      <c r="AR70" s="343">
        <v>191.0126935446194</v>
      </c>
      <c r="AS70" s="295">
        <f t="shared" si="39"/>
        <v>2.10115590748606</v>
      </c>
      <c r="AV70" s="290">
        <f t="shared" si="40"/>
        <v>194.28038104929141</v>
      </c>
      <c r="AW70" s="291">
        <f t="shared" si="41"/>
        <v>41123.262789525324</v>
      </c>
      <c r="AX70" s="291">
        <f t="shared" si="42"/>
        <v>246.91935008708242</v>
      </c>
    </row>
    <row r="71" spans="1:50" s="289" customFormat="1" ht="12" customHeight="1">
      <c r="A71" s="337" t="s">
        <v>600</v>
      </c>
      <c r="B71" s="374" t="s">
        <v>601</v>
      </c>
      <c r="C71" s="338">
        <v>299.42</v>
      </c>
      <c r="D71" s="338">
        <v>300.28549999999996</v>
      </c>
      <c r="E71" s="301">
        <v>2095.94</v>
      </c>
      <c r="F71" s="301">
        <v>2095.94</v>
      </c>
      <c r="G71" s="301">
        <v>1961.2</v>
      </c>
      <c r="H71" s="301">
        <v>1796.52</v>
      </c>
      <c r="I71" s="301">
        <v>1796.52</v>
      </c>
      <c r="J71" s="301">
        <v>1497.1</v>
      </c>
      <c r="K71" s="301">
        <v>1796.52</v>
      </c>
      <c r="L71" s="301">
        <v>1691.72</v>
      </c>
      <c r="M71" s="301">
        <v>1801.68</v>
      </c>
      <c r="N71" s="301">
        <v>1801.68</v>
      </c>
      <c r="O71" s="301">
        <v>1801.68</v>
      </c>
      <c r="P71" s="301">
        <v>1801.68</v>
      </c>
      <c r="Q71" s="301">
        <f t="shared" si="31"/>
        <v>21938.18</v>
      </c>
      <c r="R71" s="338"/>
      <c r="S71" s="339">
        <f t="shared" si="32"/>
        <v>7</v>
      </c>
      <c r="T71" s="339">
        <f t="shared" si="32"/>
        <v>7</v>
      </c>
      <c r="U71" s="339">
        <f t="shared" si="32"/>
        <v>6.5499966602097386</v>
      </c>
      <c r="V71" s="339">
        <f t="shared" si="32"/>
        <v>6</v>
      </c>
      <c r="W71" s="339">
        <f t="shared" si="32"/>
        <v>6</v>
      </c>
      <c r="X71" s="339">
        <f t="shared" si="32"/>
        <v>4.9999999999999991</v>
      </c>
      <c r="Y71" s="339">
        <f t="shared" si="32"/>
        <v>6</v>
      </c>
      <c r="Z71" s="339">
        <f t="shared" si="32"/>
        <v>5.6499899806292166</v>
      </c>
      <c r="AA71" s="339">
        <f t="shared" si="33"/>
        <v>5.9998901045838053</v>
      </c>
      <c r="AB71" s="339">
        <f t="shared" si="33"/>
        <v>5.9998901045838053</v>
      </c>
      <c r="AC71" s="339">
        <f t="shared" si="33"/>
        <v>5.9998901045838053</v>
      </c>
      <c r="AD71" s="339">
        <f t="shared" si="33"/>
        <v>5.9998901045838053</v>
      </c>
      <c r="AE71" s="329">
        <f t="shared" si="34"/>
        <v>6.0999622549311825</v>
      </c>
      <c r="AF71" s="296"/>
      <c r="AI71" s="289">
        <v>3</v>
      </c>
      <c r="AJ71" s="319">
        <v>1</v>
      </c>
      <c r="AK71" s="340">
        <f t="shared" si="35"/>
        <v>6.0999622549311825</v>
      </c>
      <c r="AN71" s="292"/>
      <c r="AO71" s="341">
        <f t="shared" si="36"/>
        <v>321.85641575350905</v>
      </c>
      <c r="AP71" s="342">
        <f t="shared" si="37"/>
        <v>23559.743851246119</v>
      </c>
      <c r="AQ71" s="342">
        <f t="shared" si="38"/>
        <v>1621.5638512461192</v>
      </c>
      <c r="AR71" s="343">
        <v>318.3544892410323</v>
      </c>
      <c r="AS71" s="295">
        <f t="shared" si="39"/>
        <v>3.5019265124767571</v>
      </c>
      <c r="AV71" s="290">
        <f t="shared" si="40"/>
        <v>323.80063508215233</v>
      </c>
      <c r="AW71" s="291">
        <f t="shared" si="41"/>
        <v>23702.059825486496</v>
      </c>
      <c r="AX71" s="291">
        <f t="shared" si="42"/>
        <v>142.31597424037682</v>
      </c>
    </row>
    <row r="72" spans="1:50" s="289" customFormat="1" ht="12" customHeight="1">
      <c r="A72" s="337" t="s">
        <v>602</v>
      </c>
      <c r="B72" s="374" t="s">
        <v>603</v>
      </c>
      <c r="C72" s="338">
        <v>78.98</v>
      </c>
      <c r="D72" s="338">
        <v>79.195700000000002</v>
      </c>
      <c r="E72" s="301">
        <v>17150.68</v>
      </c>
      <c r="F72" s="301">
        <v>17020.21</v>
      </c>
      <c r="G72" s="301">
        <v>17553.359999999997</v>
      </c>
      <c r="H72" s="301">
        <v>18185.2</v>
      </c>
      <c r="I72" s="301">
        <v>18244.39</v>
      </c>
      <c r="J72" s="301">
        <v>18422.099999999999</v>
      </c>
      <c r="K72" s="301">
        <v>18323.379999999997</v>
      </c>
      <c r="L72" s="301">
        <v>17928.48</v>
      </c>
      <c r="M72" s="301">
        <v>17896.129999999997</v>
      </c>
      <c r="N72" s="301">
        <v>17876.54</v>
      </c>
      <c r="O72" s="301">
        <v>18074.98</v>
      </c>
      <c r="P72" s="301">
        <v>18233.379999999997</v>
      </c>
      <c r="Q72" s="301">
        <f t="shared" si="31"/>
        <v>214908.83000000005</v>
      </c>
      <c r="R72" s="338"/>
      <c r="S72" s="339">
        <f t="shared" si="32"/>
        <v>217.15219042795644</v>
      </c>
      <c r="T72" s="339">
        <f t="shared" si="32"/>
        <v>215.50025322866546</v>
      </c>
      <c r="U72" s="339">
        <f t="shared" si="32"/>
        <v>222.25069637883004</v>
      </c>
      <c r="V72" s="339">
        <f t="shared" si="32"/>
        <v>230.25069637883007</v>
      </c>
      <c r="W72" s="339">
        <f t="shared" si="32"/>
        <v>231.00012661433271</v>
      </c>
      <c r="X72" s="339">
        <f t="shared" si="32"/>
        <v>233.25018992149907</v>
      </c>
      <c r="Y72" s="339">
        <f t="shared" si="32"/>
        <v>232.00025322866543</v>
      </c>
      <c r="Z72" s="339">
        <f t="shared" si="32"/>
        <v>227.00025322866546</v>
      </c>
      <c r="AA72" s="339">
        <f t="shared" si="33"/>
        <v>225.97350613732812</v>
      </c>
      <c r="AB72" s="339">
        <f t="shared" si="33"/>
        <v>225.72614422247673</v>
      </c>
      <c r="AC72" s="339">
        <f t="shared" si="33"/>
        <v>228.23183581936897</v>
      </c>
      <c r="AD72" s="339">
        <f t="shared" si="33"/>
        <v>230.23194441112329</v>
      </c>
      <c r="AE72" s="329">
        <f t="shared" si="34"/>
        <v>226.54734083314511</v>
      </c>
      <c r="AF72" s="296"/>
      <c r="AI72" s="289">
        <v>4</v>
      </c>
      <c r="AJ72" s="319">
        <v>1</v>
      </c>
      <c r="AK72" s="340">
        <f t="shared" si="35"/>
        <v>226.54734083314511</v>
      </c>
      <c r="AN72" s="292"/>
      <c r="AO72" s="341">
        <f t="shared" si="36"/>
        <v>84.884698545518106</v>
      </c>
      <c r="AP72" s="342">
        <f t="shared" si="37"/>
        <v>230764.83279492322</v>
      </c>
      <c r="AQ72" s="342">
        <f t="shared" si="38"/>
        <v>15856.002794923173</v>
      </c>
      <c r="AR72" s="343">
        <v>83.961119080295333</v>
      </c>
      <c r="AS72" s="295">
        <f t="shared" si="39"/>
        <v>0.92357946522277246</v>
      </c>
      <c r="AV72" s="290">
        <f t="shared" si="40"/>
        <v>85.397456606381624</v>
      </c>
      <c r="AW72" s="291">
        <f t="shared" si="41"/>
        <v>232158.80049707589</v>
      </c>
      <c r="AX72" s="291">
        <f t="shared" si="42"/>
        <v>1393.9677021526732</v>
      </c>
    </row>
    <row r="73" spans="1:50" s="289" customFormat="1" ht="12" customHeight="1">
      <c r="A73" s="337" t="s">
        <v>604</v>
      </c>
      <c r="B73" s="374" t="s">
        <v>605</v>
      </c>
      <c r="C73" s="338">
        <v>157.96</v>
      </c>
      <c r="D73" s="338">
        <v>158.3914</v>
      </c>
      <c r="E73" s="301">
        <v>13939.97</v>
      </c>
      <c r="F73" s="301">
        <v>13900.48</v>
      </c>
      <c r="G73" s="301">
        <v>13666.74</v>
      </c>
      <c r="H73" s="301">
        <v>12162.929999999998</v>
      </c>
      <c r="I73" s="301">
        <v>12399.859999999999</v>
      </c>
      <c r="J73" s="301">
        <v>12518.33</v>
      </c>
      <c r="K73" s="301">
        <v>12557.82</v>
      </c>
      <c r="L73" s="301">
        <v>12459.09</v>
      </c>
      <c r="M73" s="301">
        <v>12509.8</v>
      </c>
      <c r="N73" s="301">
        <v>12410.81</v>
      </c>
      <c r="O73" s="301">
        <v>12558.64</v>
      </c>
      <c r="P73" s="301">
        <v>12187.91</v>
      </c>
      <c r="Q73" s="301">
        <f t="shared" si="31"/>
        <v>153272.38</v>
      </c>
      <c r="R73" s="338"/>
      <c r="S73" s="339">
        <f t="shared" si="32"/>
        <v>88.249999999999986</v>
      </c>
      <c r="T73" s="339">
        <f t="shared" si="32"/>
        <v>87.999999999999986</v>
      </c>
      <c r="U73" s="339">
        <f t="shared" si="32"/>
        <v>86.520258293238783</v>
      </c>
      <c r="V73" s="339">
        <f t="shared" si="32"/>
        <v>77.000063307166357</v>
      </c>
      <c r="W73" s="339">
        <f t="shared" si="32"/>
        <v>78.499999999999986</v>
      </c>
      <c r="X73" s="339">
        <f t="shared" si="32"/>
        <v>79.25</v>
      </c>
      <c r="Y73" s="339">
        <f t="shared" si="32"/>
        <v>79.5</v>
      </c>
      <c r="Z73" s="339">
        <f t="shared" si="32"/>
        <v>78.874968346416807</v>
      </c>
      <c r="AA73" s="339">
        <f t="shared" si="33"/>
        <v>78.980298172754317</v>
      </c>
      <c r="AB73" s="339">
        <f t="shared" si="33"/>
        <v>78.355327372571992</v>
      </c>
      <c r="AC73" s="339">
        <f t="shared" si="33"/>
        <v>79.288648247316445</v>
      </c>
      <c r="AD73" s="339">
        <f t="shared" si="33"/>
        <v>76.948053997881189</v>
      </c>
      <c r="AE73" s="329">
        <f t="shared" si="34"/>
        <v>80.788968144778821</v>
      </c>
      <c r="AF73" s="296"/>
      <c r="AI73" s="289">
        <v>4</v>
      </c>
      <c r="AJ73" s="319">
        <v>1</v>
      </c>
      <c r="AK73" s="340">
        <f t="shared" si="35"/>
        <v>80.788968144778821</v>
      </c>
      <c r="AN73" s="292"/>
      <c r="AO73" s="341">
        <f t="shared" si="36"/>
        <v>169.76939709103621</v>
      </c>
      <c r="AP73" s="342">
        <f t="shared" si="37"/>
        <v>164585.93296255235</v>
      </c>
      <c r="AQ73" s="342">
        <f t="shared" si="38"/>
        <v>11313.552962552349</v>
      </c>
      <c r="AR73" s="343">
        <v>167.92223816059067</v>
      </c>
      <c r="AS73" s="295">
        <f t="shared" si="39"/>
        <v>1.8471589304455449</v>
      </c>
      <c r="AV73" s="290">
        <f t="shared" si="40"/>
        <v>170.79491321276325</v>
      </c>
      <c r="AW73" s="291">
        <f t="shared" si="41"/>
        <v>165580.13763403433</v>
      </c>
      <c r="AX73" s="291">
        <f t="shared" si="42"/>
        <v>994.20467148197349</v>
      </c>
    </row>
    <row r="74" spans="1:50" s="289" customFormat="1" ht="12" customHeight="1">
      <c r="A74" s="337" t="s">
        <v>606</v>
      </c>
      <c r="B74" s="374" t="s">
        <v>607</v>
      </c>
      <c r="C74" s="338">
        <v>232.65</v>
      </c>
      <c r="D74" s="338">
        <v>237.58709999999999</v>
      </c>
      <c r="E74" s="301">
        <v>9710.25</v>
      </c>
      <c r="F74" s="301">
        <v>9710.25</v>
      </c>
      <c r="G74" s="301">
        <v>9124.93</v>
      </c>
      <c r="H74" s="301">
        <v>8288.61</v>
      </c>
      <c r="I74" s="301">
        <v>8288.61</v>
      </c>
      <c r="J74" s="301">
        <v>8091.17</v>
      </c>
      <c r="K74" s="301">
        <v>7577.79</v>
      </c>
      <c r="L74" s="301">
        <v>7723.12</v>
      </c>
      <c r="M74" s="301">
        <v>7845.33</v>
      </c>
      <c r="N74" s="301">
        <v>7370.17</v>
      </c>
      <c r="O74" s="301">
        <v>7845.33</v>
      </c>
      <c r="P74" s="301">
        <v>8082.91</v>
      </c>
      <c r="Q74" s="301">
        <f t="shared" si="31"/>
        <v>99658.47</v>
      </c>
      <c r="R74" s="338"/>
      <c r="S74" s="339">
        <f t="shared" si="32"/>
        <v>41.737588652482266</v>
      </c>
      <c r="T74" s="339">
        <f t="shared" si="32"/>
        <v>41.737588652482266</v>
      </c>
      <c r="U74" s="339">
        <f t="shared" si="32"/>
        <v>39.221706425961749</v>
      </c>
      <c r="V74" s="339">
        <f t="shared" si="32"/>
        <v>35.626950354609932</v>
      </c>
      <c r="W74" s="339">
        <f t="shared" si="32"/>
        <v>35.626950354609932</v>
      </c>
      <c r="X74" s="339">
        <f t="shared" si="32"/>
        <v>34.778293574038251</v>
      </c>
      <c r="Y74" s="339">
        <f t="shared" si="32"/>
        <v>32.571631205673761</v>
      </c>
      <c r="Z74" s="339">
        <f t="shared" si="32"/>
        <v>33.196303460133244</v>
      </c>
      <c r="AA74" s="339">
        <f t="shared" si="33"/>
        <v>33.020858455698985</v>
      </c>
      <c r="AB74" s="339">
        <f t="shared" si="33"/>
        <v>31.020918223253705</v>
      </c>
      <c r="AC74" s="339">
        <f t="shared" si="33"/>
        <v>33.020858455698985</v>
      </c>
      <c r="AD74" s="339">
        <f t="shared" si="33"/>
        <v>34.020828571921626</v>
      </c>
      <c r="AE74" s="329">
        <f t="shared" si="34"/>
        <v>35.465039698880396</v>
      </c>
      <c r="AF74" s="296"/>
      <c r="AI74" s="289">
        <v>4</v>
      </c>
      <c r="AJ74" s="319">
        <v>1</v>
      </c>
      <c r="AK74" s="340">
        <f t="shared" si="35"/>
        <v>35.465039698880396</v>
      </c>
      <c r="AN74" s="292"/>
      <c r="AO74" s="341">
        <f t="shared" si="36"/>
        <v>254.65409563655433</v>
      </c>
      <c r="AP74" s="342">
        <f t="shared" si="37"/>
        <v>108375.81133479461</v>
      </c>
      <c r="AQ74" s="342">
        <f t="shared" si="38"/>
        <v>8717.3413347946043</v>
      </c>
      <c r="AR74" s="343">
        <v>251.883357240886</v>
      </c>
      <c r="AS74" s="295">
        <f t="shared" si="39"/>
        <v>2.7707383956683316</v>
      </c>
      <c r="AV74" s="290">
        <f t="shared" si="40"/>
        <v>256.19236981914491</v>
      </c>
      <c r="AW74" s="291">
        <f t="shared" si="41"/>
        <v>109030.47079423467</v>
      </c>
      <c r="AX74" s="291">
        <f t="shared" si="42"/>
        <v>654.65945944006671</v>
      </c>
    </row>
    <row r="75" spans="1:50" s="289" customFormat="1" ht="12" customHeight="1">
      <c r="A75" s="337" t="s">
        <v>608</v>
      </c>
      <c r="B75" s="374" t="s">
        <v>609</v>
      </c>
      <c r="C75" s="338">
        <v>394.9</v>
      </c>
      <c r="D75" s="338">
        <v>395.97849999999994</v>
      </c>
      <c r="E75" s="301">
        <v>7503.0999999999995</v>
      </c>
      <c r="F75" s="301">
        <v>7503.0999999999995</v>
      </c>
      <c r="G75" s="301">
        <v>7503.0999999999995</v>
      </c>
      <c r="H75" s="301">
        <v>7108.2</v>
      </c>
      <c r="I75" s="301">
        <v>7404.3799999999992</v>
      </c>
      <c r="J75" s="301">
        <v>7503.0999999999995</v>
      </c>
      <c r="K75" s="301">
        <v>7503.0999999999995</v>
      </c>
      <c r="L75" s="301">
        <v>7641.32</v>
      </c>
      <c r="M75" s="301">
        <v>7919.6</v>
      </c>
      <c r="N75" s="301">
        <v>7919.6</v>
      </c>
      <c r="O75" s="301">
        <v>7919.6</v>
      </c>
      <c r="P75" s="301">
        <v>7919.6</v>
      </c>
      <c r="Q75" s="301">
        <f t="shared" si="31"/>
        <v>91347.800000000017</v>
      </c>
      <c r="R75" s="338"/>
      <c r="S75" s="339">
        <f t="shared" si="32"/>
        <v>19</v>
      </c>
      <c r="T75" s="339">
        <f t="shared" si="32"/>
        <v>19</v>
      </c>
      <c r="U75" s="339">
        <f t="shared" si="32"/>
        <v>19</v>
      </c>
      <c r="V75" s="339">
        <f t="shared" si="32"/>
        <v>18</v>
      </c>
      <c r="W75" s="339">
        <f t="shared" si="32"/>
        <v>18.750012661433274</v>
      </c>
      <c r="X75" s="339">
        <f t="shared" si="32"/>
        <v>19</v>
      </c>
      <c r="Y75" s="339">
        <f t="shared" si="32"/>
        <v>19</v>
      </c>
      <c r="Z75" s="339">
        <f t="shared" si="32"/>
        <v>19.350012661433276</v>
      </c>
      <c r="AA75" s="339">
        <f t="shared" si="33"/>
        <v>20.000075761689086</v>
      </c>
      <c r="AB75" s="339">
        <f t="shared" si="33"/>
        <v>20.000075761689086</v>
      </c>
      <c r="AC75" s="339">
        <f t="shared" si="33"/>
        <v>20.000075761689086</v>
      </c>
      <c r="AD75" s="339">
        <f t="shared" si="33"/>
        <v>20.000075761689086</v>
      </c>
      <c r="AE75" s="329">
        <f t="shared" si="34"/>
        <v>19.258360697468579</v>
      </c>
      <c r="AF75" s="296"/>
      <c r="AI75" s="289">
        <v>4</v>
      </c>
      <c r="AJ75" s="319">
        <v>1</v>
      </c>
      <c r="AK75" s="340">
        <f t="shared" si="35"/>
        <v>19.258360697468579</v>
      </c>
      <c r="AN75" s="292"/>
      <c r="AO75" s="341">
        <f t="shared" si="36"/>
        <v>424.42349272759049</v>
      </c>
      <c r="AP75" s="342">
        <f t="shared" si="37"/>
        <v>98084.408537128431</v>
      </c>
      <c r="AQ75" s="342">
        <f t="shared" si="38"/>
        <v>6736.6085371284134</v>
      </c>
      <c r="AR75" s="343">
        <v>419.80559540147658</v>
      </c>
      <c r="AS75" s="295">
        <f t="shared" si="39"/>
        <v>4.6178973261139049</v>
      </c>
      <c r="AV75" s="290">
        <f t="shared" si="40"/>
        <v>426.98728303190808</v>
      </c>
      <c r="AW75" s="291">
        <f t="shared" si="41"/>
        <v>98676.901318327087</v>
      </c>
      <c r="AX75" s="291">
        <f t="shared" si="42"/>
        <v>592.4927811986563</v>
      </c>
    </row>
    <row r="76" spans="1:50" s="289" customFormat="1" ht="12" customHeight="1">
      <c r="A76" s="337" t="s">
        <v>610</v>
      </c>
      <c r="B76" s="374" t="s">
        <v>611</v>
      </c>
      <c r="C76" s="338">
        <v>107.47</v>
      </c>
      <c r="D76" s="338">
        <v>107.77370000000001</v>
      </c>
      <c r="E76" s="301">
        <v>27477.499999999996</v>
      </c>
      <c r="F76" s="301">
        <v>27773.029999999995</v>
      </c>
      <c r="G76" s="301">
        <v>27274.699999999997</v>
      </c>
      <c r="H76" s="301">
        <v>27692.44</v>
      </c>
      <c r="I76" s="301">
        <v>27987.979999999996</v>
      </c>
      <c r="J76" s="301">
        <v>27934.249999999996</v>
      </c>
      <c r="K76" s="301">
        <v>27584.98</v>
      </c>
      <c r="L76" s="301">
        <v>27531.239999999994</v>
      </c>
      <c r="M76" s="301">
        <v>27305.599999999999</v>
      </c>
      <c r="N76" s="301">
        <v>27359.019999999997</v>
      </c>
      <c r="O76" s="301">
        <v>27415.93</v>
      </c>
      <c r="P76" s="301">
        <v>27308.129999999997</v>
      </c>
      <c r="Q76" s="301">
        <f t="shared" si="31"/>
        <v>330644.8</v>
      </c>
      <c r="R76" s="338"/>
      <c r="S76" s="339">
        <f t="shared" si="32"/>
        <v>255.67600260537822</v>
      </c>
      <c r="T76" s="339">
        <f t="shared" si="32"/>
        <v>258.42588629384943</v>
      </c>
      <c r="U76" s="339">
        <f t="shared" si="32"/>
        <v>253.78896436214754</v>
      </c>
      <c r="V76" s="339">
        <f t="shared" si="32"/>
        <v>257.67600260537824</v>
      </c>
      <c r="W76" s="339">
        <f t="shared" si="32"/>
        <v>260.42597934307247</v>
      </c>
      <c r="X76" s="339">
        <f t="shared" si="32"/>
        <v>259.92602586768396</v>
      </c>
      <c r="Y76" s="339">
        <f t="shared" si="32"/>
        <v>256.67609565460128</v>
      </c>
      <c r="Z76" s="339">
        <f t="shared" si="32"/>
        <v>256.17604912998974</v>
      </c>
      <c r="AA76" s="339">
        <f t="shared" si="33"/>
        <v>253.3605137431488</v>
      </c>
      <c r="AB76" s="339">
        <f t="shared" si="33"/>
        <v>253.85618198131823</v>
      </c>
      <c r="AC76" s="339">
        <f t="shared" si="33"/>
        <v>254.38423288798657</v>
      </c>
      <c r="AD76" s="339">
        <f t="shared" si="33"/>
        <v>253.3839888581351</v>
      </c>
      <c r="AE76" s="329">
        <f t="shared" si="34"/>
        <v>256.14632694439075</v>
      </c>
      <c r="AF76" s="296"/>
      <c r="AI76" s="289">
        <v>6</v>
      </c>
      <c r="AJ76" s="319">
        <v>1</v>
      </c>
      <c r="AK76" s="340">
        <f t="shared" si="35"/>
        <v>256.14632694439075</v>
      </c>
      <c r="AN76" s="292"/>
      <c r="AO76" s="341">
        <f t="shared" si="36"/>
        <v>115.5155903115334</v>
      </c>
      <c r="AP76" s="342">
        <f t="shared" si="37"/>
        <v>355066.72995734797</v>
      </c>
      <c r="AQ76" s="342">
        <f t="shared" si="38"/>
        <v>24421.92995734798</v>
      </c>
      <c r="AR76" s="343">
        <v>114.25873449472668</v>
      </c>
      <c r="AS76" s="295">
        <f t="shared" si="39"/>
        <v>1.2568558168067199</v>
      </c>
      <c r="AV76" s="290">
        <f t="shared" si="40"/>
        <v>116.21337861852591</v>
      </c>
      <c r="AW76" s="291">
        <f t="shared" si="41"/>
        <v>357211.56089919852</v>
      </c>
      <c r="AX76" s="291">
        <f t="shared" si="42"/>
        <v>2144.8309418505523</v>
      </c>
    </row>
    <row r="77" spans="1:50" s="289" customFormat="1" ht="12" customHeight="1">
      <c r="A77" s="337" t="s">
        <v>612</v>
      </c>
      <c r="B77" s="374" t="s">
        <v>613</v>
      </c>
      <c r="C77" s="338">
        <v>214.94</v>
      </c>
      <c r="D77" s="338">
        <v>215.54740000000001</v>
      </c>
      <c r="E77" s="301">
        <v>36002.46</v>
      </c>
      <c r="F77" s="301">
        <v>36163.67</v>
      </c>
      <c r="G77" s="301">
        <v>38044.42</v>
      </c>
      <c r="H77" s="301">
        <v>37467.64</v>
      </c>
      <c r="I77" s="301">
        <v>38044.44</v>
      </c>
      <c r="J77" s="301">
        <v>39199.69</v>
      </c>
      <c r="K77" s="301">
        <v>39387.760000000002</v>
      </c>
      <c r="L77" s="301">
        <v>39716.629999999997</v>
      </c>
      <c r="M77" s="301">
        <v>40893.919999999998</v>
      </c>
      <c r="N77" s="301">
        <v>42058.380000000005</v>
      </c>
      <c r="O77" s="301">
        <v>42174.14</v>
      </c>
      <c r="P77" s="301">
        <v>42597.149999999994</v>
      </c>
      <c r="Q77" s="301">
        <f t="shared" si="31"/>
        <v>471750.30000000005</v>
      </c>
      <c r="R77" s="338"/>
      <c r="S77" s="339">
        <f t="shared" si="32"/>
        <v>167.50004652461152</v>
      </c>
      <c r="T77" s="339">
        <f t="shared" si="32"/>
        <v>168.25006978691727</v>
      </c>
      <c r="U77" s="339">
        <f t="shared" si="32"/>
        <v>177.00018609844608</v>
      </c>
      <c r="V77" s="339">
        <f t="shared" si="32"/>
        <v>174.3167395552247</v>
      </c>
      <c r="W77" s="339">
        <f t="shared" si="32"/>
        <v>177.00027914766912</v>
      </c>
      <c r="X77" s="339">
        <f t="shared" si="32"/>
        <v>182.37503489345866</v>
      </c>
      <c r="Y77" s="339">
        <f t="shared" si="32"/>
        <v>183.25002326230577</v>
      </c>
      <c r="Z77" s="339">
        <f t="shared" si="32"/>
        <v>184.78007816134735</v>
      </c>
      <c r="AA77" s="339">
        <f t="shared" si="33"/>
        <v>189.72123996856374</v>
      </c>
      <c r="AB77" s="339">
        <f t="shared" si="33"/>
        <v>195.12357838693487</v>
      </c>
      <c r="AC77" s="339">
        <f t="shared" si="33"/>
        <v>195.66062963413151</v>
      </c>
      <c r="AD77" s="339">
        <f t="shared" si="33"/>
        <v>197.62312141088222</v>
      </c>
      <c r="AE77" s="329">
        <f t="shared" si="34"/>
        <v>182.71675223587442</v>
      </c>
      <c r="AF77" s="296"/>
      <c r="AI77" s="289">
        <v>6</v>
      </c>
      <c r="AJ77" s="319">
        <v>1</v>
      </c>
      <c r="AK77" s="340">
        <f t="shared" si="35"/>
        <v>182.71675223587442</v>
      </c>
      <c r="AN77" s="292"/>
      <c r="AO77" s="341">
        <f t="shared" si="36"/>
        <v>231.0311806230668</v>
      </c>
      <c r="AP77" s="342">
        <f t="shared" si="37"/>
        <v>506559.20386399742</v>
      </c>
      <c r="AQ77" s="342">
        <f t="shared" si="38"/>
        <v>34808.903863997373</v>
      </c>
      <c r="AR77" s="343">
        <v>228.51746898945336</v>
      </c>
      <c r="AS77" s="295">
        <f t="shared" si="39"/>
        <v>2.5137116336134397</v>
      </c>
      <c r="AV77" s="290">
        <f t="shared" si="40"/>
        <v>232.42675723705182</v>
      </c>
      <c r="AW77" s="291">
        <f t="shared" si="41"/>
        <v>509619.14658084151</v>
      </c>
      <c r="AX77" s="291">
        <f t="shared" si="42"/>
        <v>3059.9427168440889</v>
      </c>
    </row>
    <row r="78" spans="1:50" s="289" customFormat="1" ht="12" customHeight="1">
      <c r="A78" s="337" t="s">
        <v>614</v>
      </c>
      <c r="B78" s="374" t="s">
        <v>615</v>
      </c>
      <c r="C78" s="338">
        <v>322.41000000000003</v>
      </c>
      <c r="D78" s="338">
        <v>323.3211</v>
      </c>
      <c r="E78" s="301">
        <v>14508.45</v>
      </c>
      <c r="F78" s="301">
        <v>14830.86</v>
      </c>
      <c r="G78" s="301">
        <v>13971.1</v>
      </c>
      <c r="H78" s="301">
        <v>11687.36</v>
      </c>
      <c r="I78" s="301">
        <v>11069.42</v>
      </c>
      <c r="J78" s="301">
        <v>11354.2</v>
      </c>
      <c r="K78" s="301">
        <v>11848.57</v>
      </c>
      <c r="L78" s="301">
        <v>13863.63</v>
      </c>
      <c r="M78" s="301">
        <v>13681.449999999999</v>
      </c>
      <c r="N78" s="301">
        <v>13573.98</v>
      </c>
      <c r="O78" s="301">
        <v>13172.560000000001</v>
      </c>
      <c r="P78" s="301">
        <v>12930.070000000002</v>
      </c>
      <c r="Q78" s="301">
        <f t="shared" si="31"/>
        <v>156491.65</v>
      </c>
      <c r="R78" s="338"/>
      <c r="S78" s="339">
        <f t="shared" si="32"/>
        <v>45</v>
      </c>
      <c r="T78" s="339">
        <f t="shared" si="32"/>
        <v>46</v>
      </c>
      <c r="U78" s="339">
        <f t="shared" si="32"/>
        <v>43.333333333333329</v>
      </c>
      <c r="V78" s="339">
        <f t="shared" si="32"/>
        <v>36.249992245898078</v>
      </c>
      <c r="W78" s="339">
        <f t="shared" si="32"/>
        <v>34.333364349741011</v>
      </c>
      <c r="X78" s="339">
        <f t="shared" si="32"/>
        <v>35.216649607642445</v>
      </c>
      <c r="Y78" s="339">
        <f t="shared" si="32"/>
        <v>36.750007754101915</v>
      </c>
      <c r="Z78" s="339">
        <f t="shared" si="32"/>
        <v>42.999999999999993</v>
      </c>
      <c r="AA78" s="339">
        <f t="shared" si="33"/>
        <v>42.315363890571938</v>
      </c>
      <c r="AB78" s="339">
        <f t="shared" si="33"/>
        <v>41.982969871128113</v>
      </c>
      <c r="AC78" s="339">
        <f t="shared" si="33"/>
        <v>40.74141774230015</v>
      </c>
      <c r="AD78" s="339">
        <f t="shared" si="33"/>
        <v>39.991420293943087</v>
      </c>
      <c r="AE78" s="329">
        <f t="shared" si="34"/>
        <v>40.409543257388329</v>
      </c>
      <c r="AF78" s="296"/>
      <c r="AI78" s="289">
        <v>6</v>
      </c>
      <c r="AJ78" s="319">
        <v>1</v>
      </c>
      <c r="AK78" s="340">
        <f t="shared" si="35"/>
        <v>40.409543257388329</v>
      </c>
      <c r="AN78" s="292"/>
      <c r="AO78" s="341">
        <f t="shared" si="36"/>
        <v>346.5467709346002</v>
      </c>
      <c r="AP78" s="342">
        <f t="shared" si="37"/>
        <v>168045.56076947966</v>
      </c>
      <c r="AQ78" s="342">
        <f t="shared" si="38"/>
        <v>11553.910769479669</v>
      </c>
      <c r="AR78" s="343">
        <v>342.77620348418003</v>
      </c>
      <c r="AS78" s="295">
        <f t="shared" si="39"/>
        <v>3.7705674504201738</v>
      </c>
      <c r="AV78" s="290">
        <f t="shared" si="40"/>
        <v>348.64013585557774</v>
      </c>
      <c r="AW78" s="291">
        <f t="shared" si="41"/>
        <v>169060.66381341254</v>
      </c>
      <c r="AX78" s="291">
        <f t="shared" si="42"/>
        <v>1015.1030439328752</v>
      </c>
    </row>
    <row r="79" spans="1:50" s="289" customFormat="1" ht="12" customHeight="1">
      <c r="A79" s="337" t="s">
        <v>616</v>
      </c>
      <c r="B79" s="374" t="s">
        <v>617</v>
      </c>
      <c r="C79" s="338">
        <v>429.88</v>
      </c>
      <c r="D79" s="338">
        <v>431.09480000000002</v>
      </c>
      <c r="E79" s="301">
        <v>1665.79</v>
      </c>
      <c r="F79" s="301">
        <v>1719.52</v>
      </c>
      <c r="G79" s="301">
        <v>1719.52</v>
      </c>
      <c r="H79" s="301">
        <v>1719.52</v>
      </c>
      <c r="I79" s="301">
        <v>2256.87</v>
      </c>
      <c r="J79" s="301">
        <v>2579.2800000000002</v>
      </c>
      <c r="K79" s="301">
        <v>2149.4</v>
      </c>
      <c r="L79" s="301">
        <v>2149.4</v>
      </c>
      <c r="M79" s="301">
        <v>1831.83</v>
      </c>
      <c r="N79" s="301">
        <v>1724.36</v>
      </c>
      <c r="O79" s="301">
        <v>1724.36</v>
      </c>
      <c r="P79" s="301">
        <v>1724.36</v>
      </c>
      <c r="Q79" s="301">
        <f t="shared" si="31"/>
        <v>22964.210000000003</v>
      </c>
      <c r="R79" s="338"/>
      <c r="S79" s="339">
        <f t="shared" si="32"/>
        <v>3.8750116311528799</v>
      </c>
      <c r="T79" s="339">
        <f t="shared" si="32"/>
        <v>4</v>
      </c>
      <c r="U79" s="339">
        <f t="shared" si="32"/>
        <v>4</v>
      </c>
      <c r="V79" s="339">
        <f t="shared" si="32"/>
        <v>4</v>
      </c>
      <c r="W79" s="339">
        <f t="shared" si="32"/>
        <v>5.25</v>
      </c>
      <c r="X79" s="339">
        <f t="shared" si="32"/>
        <v>6.0000000000000009</v>
      </c>
      <c r="Y79" s="339">
        <f t="shared" si="32"/>
        <v>5</v>
      </c>
      <c r="Z79" s="339">
        <f t="shared" si="32"/>
        <v>5</v>
      </c>
      <c r="AA79" s="339">
        <f t="shared" si="33"/>
        <v>4.2492509768153077</v>
      </c>
      <c r="AB79" s="339">
        <f t="shared" si="33"/>
        <v>3.9999554622324367</v>
      </c>
      <c r="AC79" s="339">
        <f t="shared" si="33"/>
        <v>3.9999554622324367</v>
      </c>
      <c r="AD79" s="339">
        <f t="shared" si="33"/>
        <v>3.9999554622324367</v>
      </c>
      <c r="AE79" s="329">
        <f t="shared" si="34"/>
        <v>4.4478440828887917</v>
      </c>
      <c r="AF79" s="296"/>
      <c r="AI79" s="289">
        <v>6</v>
      </c>
      <c r="AJ79" s="319">
        <v>1</v>
      </c>
      <c r="AK79" s="340">
        <f t="shared" si="35"/>
        <v>4.4478440828887917</v>
      </c>
      <c r="AN79" s="292"/>
      <c r="AO79" s="341">
        <f t="shared" si="36"/>
        <v>462.06236124613361</v>
      </c>
      <c r="AP79" s="342">
        <f t="shared" si="37"/>
        <v>24662.176072730865</v>
      </c>
      <c r="AQ79" s="342">
        <f t="shared" si="38"/>
        <v>1697.9660727308619</v>
      </c>
      <c r="AR79" s="343">
        <v>457.03493797890673</v>
      </c>
      <c r="AS79" s="295">
        <f t="shared" si="39"/>
        <v>5.0274232672268795</v>
      </c>
      <c r="AV79" s="290">
        <f t="shared" si="40"/>
        <v>464.85351447410363</v>
      </c>
      <c r="AW79" s="291">
        <f t="shared" si="41"/>
        <v>24811.151445164418</v>
      </c>
      <c r="AX79" s="291">
        <f t="shared" si="42"/>
        <v>148.97537243355328</v>
      </c>
    </row>
    <row r="80" spans="1:50" s="289" customFormat="1" ht="12" customHeight="1">
      <c r="A80" s="337" t="s">
        <v>618</v>
      </c>
      <c r="B80" s="374" t="s">
        <v>619</v>
      </c>
      <c r="C80" s="338">
        <v>537.35</v>
      </c>
      <c r="D80" s="338">
        <v>538.86849999999993</v>
      </c>
      <c r="E80" s="301">
        <v>15045.8</v>
      </c>
      <c r="F80" s="301">
        <v>15045.8</v>
      </c>
      <c r="G80" s="301">
        <v>13890.5</v>
      </c>
      <c r="H80" s="301">
        <v>13971.1</v>
      </c>
      <c r="I80" s="301">
        <v>13971.1</v>
      </c>
      <c r="J80" s="301">
        <v>14105.44</v>
      </c>
      <c r="K80" s="301">
        <v>15045.8</v>
      </c>
      <c r="L80" s="301">
        <v>15045.8</v>
      </c>
      <c r="M80" s="301">
        <v>15088.08</v>
      </c>
      <c r="N80" s="301">
        <v>15088.08</v>
      </c>
      <c r="O80" s="301">
        <v>15088.08</v>
      </c>
      <c r="P80" s="301">
        <v>15222.800000000001</v>
      </c>
      <c r="Q80" s="301">
        <f t="shared" si="31"/>
        <v>176608.37999999998</v>
      </c>
      <c r="R80" s="338"/>
      <c r="S80" s="339">
        <f t="shared" si="32"/>
        <v>27.999999999999996</v>
      </c>
      <c r="T80" s="339">
        <f t="shared" si="32"/>
        <v>27.999999999999996</v>
      </c>
      <c r="U80" s="339">
        <f t="shared" si="32"/>
        <v>25.850004652461152</v>
      </c>
      <c r="V80" s="339">
        <f t="shared" si="32"/>
        <v>26</v>
      </c>
      <c r="W80" s="339">
        <f t="shared" si="32"/>
        <v>26</v>
      </c>
      <c r="X80" s="339">
        <f t="shared" si="32"/>
        <v>26.250004652461151</v>
      </c>
      <c r="Y80" s="339">
        <f t="shared" si="32"/>
        <v>27.999999999999996</v>
      </c>
      <c r="Z80" s="339">
        <f t="shared" si="32"/>
        <v>27.999999999999996</v>
      </c>
      <c r="AA80" s="339">
        <f t="shared" si="33"/>
        <v>27.999558333805005</v>
      </c>
      <c r="AB80" s="339">
        <f t="shared" si="33"/>
        <v>27.999558333805005</v>
      </c>
      <c r="AC80" s="339">
        <f t="shared" si="33"/>
        <v>27.999558333805005</v>
      </c>
      <c r="AD80" s="339">
        <f t="shared" si="33"/>
        <v>28.249563669058414</v>
      </c>
      <c r="AE80" s="329">
        <f t="shared" si="34"/>
        <v>27.362353997949644</v>
      </c>
      <c r="AF80" s="296"/>
      <c r="AI80" s="289">
        <v>6</v>
      </c>
      <c r="AJ80" s="319">
        <v>1</v>
      </c>
      <c r="AK80" s="340">
        <f t="shared" si="35"/>
        <v>27.362353997949644</v>
      </c>
      <c r="AN80" s="292"/>
      <c r="AO80" s="341">
        <f t="shared" si="36"/>
        <v>577.57795155766689</v>
      </c>
      <c r="AP80" s="342">
        <f t="shared" si="37"/>
        <v>189646.7084631779</v>
      </c>
      <c r="AQ80" s="342">
        <f t="shared" si="38"/>
        <v>13038.328463177924</v>
      </c>
      <c r="AR80" s="343">
        <v>571.29367247363325</v>
      </c>
      <c r="AS80" s="295">
        <f t="shared" si="39"/>
        <v>6.284279084033642</v>
      </c>
      <c r="AV80" s="290">
        <f t="shared" si="40"/>
        <v>581.06689309262947</v>
      </c>
      <c r="AW80" s="291">
        <f t="shared" si="41"/>
        <v>190792.29630347146</v>
      </c>
      <c r="AX80" s="291">
        <f t="shared" si="42"/>
        <v>1145.5878402935632</v>
      </c>
    </row>
    <row r="81" spans="1:50" s="289" customFormat="1" ht="12" customHeight="1">
      <c r="A81" s="337" t="s">
        <v>620</v>
      </c>
      <c r="B81" s="374" t="s">
        <v>621</v>
      </c>
      <c r="C81" s="338">
        <v>144.71</v>
      </c>
      <c r="D81" s="338">
        <v>145.09829999999999</v>
      </c>
      <c r="E81" s="301">
        <v>3419.21</v>
      </c>
      <c r="F81" s="301">
        <v>4221.29</v>
      </c>
      <c r="G81" s="301">
        <v>4275.21</v>
      </c>
      <c r="H81" s="301">
        <v>3686.57</v>
      </c>
      <c r="I81" s="301">
        <v>4488.6499999999996</v>
      </c>
      <c r="J81" s="301">
        <v>3686.57</v>
      </c>
      <c r="K81" s="301">
        <v>3686.57</v>
      </c>
      <c r="L81" s="301">
        <v>1012.97</v>
      </c>
      <c r="M81" s="301">
        <v>1013.73</v>
      </c>
      <c r="N81" s="301">
        <v>1013.73</v>
      </c>
      <c r="O81" s="301">
        <v>1015.6300000000001</v>
      </c>
      <c r="P81" s="301">
        <v>1015.6300000000001</v>
      </c>
      <c r="Q81" s="301">
        <f t="shared" si="31"/>
        <v>32535.760000000002</v>
      </c>
      <c r="R81" s="338"/>
      <c r="S81" s="339">
        <f t="shared" si="32"/>
        <v>23.628014649989634</v>
      </c>
      <c r="T81" s="339">
        <f t="shared" si="32"/>
        <v>29.170686199986179</v>
      </c>
      <c r="U81" s="339">
        <f t="shared" si="32"/>
        <v>29.54329348351876</v>
      </c>
      <c r="V81" s="339">
        <f t="shared" si="32"/>
        <v>25.475571833321816</v>
      </c>
      <c r="W81" s="339">
        <f t="shared" si="32"/>
        <v>31.018243383318357</v>
      </c>
      <c r="X81" s="339">
        <f t="shared" si="32"/>
        <v>25.475571833321816</v>
      </c>
      <c r="Y81" s="339">
        <f t="shared" si="32"/>
        <v>25.475571833321816</v>
      </c>
      <c r="Z81" s="339">
        <f t="shared" si="32"/>
        <v>7</v>
      </c>
      <c r="AA81" s="339">
        <f t="shared" si="33"/>
        <v>6.9865050107409949</v>
      </c>
      <c r="AB81" s="339">
        <f t="shared" si="33"/>
        <v>6.9865050107409949</v>
      </c>
      <c r="AC81" s="339">
        <f t="shared" si="33"/>
        <v>6.9995995818007524</v>
      </c>
      <c r="AD81" s="339">
        <f t="shared" si="33"/>
        <v>6.9995995818007524</v>
      </c>
      <c r="AE81" s="329">
        <f t="shared" si="34"/>
        <v>18.729930200155156</v>
      </c>
      <c r="AF81" s="296"/>
      <c r="AI81" s="289">
        <v>8</v>
      </c>
      <c r="AJ81" s="319">
        <v>1</v>
      </c>
      <c r="AK81" s="340">
        <f t="shared" si="35"/>
        <v>18.729930200155156</v>
      </c>
      <c r="AN81" s="292"/>
      <c r="AO81" s="341">
        <f t="shared" si="36"/>
        <v>155.52139137563213</v>
      </c>
      <c r="AP81" s="342">
        <f t="shared" si="37"/>
        <v>34954.857661159229</v>
      </c>
      <c r="AQ81" s="342">
        <f t="shared" si="38"/>
        <v>2419.0976611592268</v>
      </c>
      <c r="AR81" s="343">
        <v>153.82925644509001</v>
      </c>
      <c r="AS81" s="295">
        <f t="shared" si="39"/>
        <v>1.6921349305421245</v>
      </c>
      <c r="AV81" s="290">
        <f t="shared" si="40"/>
        <v>156.46084039802341</v>
      </c>
      <c r="AW81" s="291">
        <f t="shared" si="41"/>
        <v>35166.007436551132</v>
      </c>
      <c r="AX81" s="291">
        <f t="shared" si="42"/>
        <v>211.14977539190295</v>
      </c>
    </row>
    <row r="82" spans="1:50" s="289" customFormat="1" ht="12" customHeight="1">
      <c r="A82" s="337" t="s">
        <v>622</v>
      </c>
      <c r="B82" s="374" t="s">
        <v>623</v>
      </c>
      <c r="C82" s="338">
        <v>289.42</v>
      </c>
      <c r="D82" s="338">
        <v>290.19659999999999</v>
      </c>
      <c r="E82" s="301">
        <v>289.42</v>
      </c>
      <c r="F82" s="301">
        <v>289.42</v>
      </c>
      <c r="G82" s="301">
        <v>289.42</v>
      </c>
      <c r="H82" s="301">
        <v>289.42</v>
      </c>
      <c r="I82" s="301">
        <v>289.42</v>
      </c>
      <c r="J82" s="301">
        <v>289.42</v>
      </c>
      <c r="K82" s="301">
        <v>289.42</v>
      </c>
      <c r="L82" s="301">
        <v>289.42</v>
      </c>
      <c r="M82" s="301">
        <v>290.2</v>
      </c>
      <c r="N82" s="301">
        <v>289.42</v>
      </c>
      <c r="O82" s="301">
        <v>290.19</v>
      </c>
      <c r="P82" s="301">
        <v>290.19</v>
      </c>
      <c r="Q82" s="301">
        <f t="shared" si="31"/>
        <v>3475.36</v>
      </c>
      <c r="R82" s="338"/>
      <c r="S82" s="339">
        <f t="shared" si="32"/>
        <v>1</v>
      </c>
      <c r="T82" s="339">
        <f t="shared" si="32"/>
        <v>1</v>
      </c>
      <c r="U82" s="339">
        <f t="shared" si="32"/>
        <v>1</v>
      </c>
      <c r="V82" s="339">
        <f t="shared" si="32"/>
        <v>1</v>
      </c>
      <c r="W82" s="339">
        <f t="shared" si="32"/>
        <v>1</v>
      </c>
      <c r="X82" s="339">
        <f t="shared" si="32"/>
        <v>1</v>
      </c>
      <c r="Y82" s="339">
        <f t="shared" si="32"/>
        <v>1</v>
      </c>
      <c r="Z82" s="339">
        <f t="shared" si="32"/>
        <v>1</v>
      </c>
      <c r="AA82" s="339">
        <f t="shared" si="33"/>
        <v>1.0000117161951587</v>
      </c>
      <c r="AB82" s="339">
        <f t="shared" si="33"/>
        <v>0.99732388318815601</v>
      </c>
      <c r="AC82" s="339">
        <f t="shared" si="33"/>
        <v>0.99997725679763305</v>
      </c>
      <c r="AD82" s="339">
        <f t="shared" si="33"/>
        <v>0.99997725679763305</v>
      </c>
      <c r="AE82" s="329">
        <f t="shared" si="34"/>
        <v>0.99977417608154839</v>
      </c>
      <c r="AF82" s="296"/>
      <c r="AI82" s="289">
        <v>8</v>
      </c>
      <c r="AJ82" s="319">
        <v>1</v>
      </c>
      <c r="AK82" s="340">
        <f t="shared" si="35"/>
        <v>0.99977417608154839</v>
      </c>
      <c r="AN82" s="292"/>
      <c r="AO82" s="341">
        <f t="shared" si="36"/>
        <v>311.04278275126427</v>
      </c>
      <c r="AP82" s="342">
        <f t="shared" si="37"/>
        <v>3731.6705022150873</v>
      </c>
      <c r="AQ82" s="342">
        <f t="shared" si="38"/>
        <v>256.31050221508713</v>
      </c>
      <c r="AR82" s="343">
        <v>307.65851289018002</v>
      </c>
      <c r="AS82" s="295">
        <f t="shared" si="39"/>
        <v>3.384269861084249</v>
      </c>
      <c r="AV82" s="290">
        <f t="shared" si="40"/>
        <v>312.92168079604681</v>
      </c>
      <c r="AW82" s="291">
        <f t="shared" si="41"/>
        <v>3754.2121871510521</v>
      </c>
      <c r="AX82" s="291">
        <f t="shared" si="42"/>
        <v>22.541684935964895</v>
      </c>
    </row>
    <row r="83" spans="1:50" s="289" customFormat="1" ht="12" customHeight="1">
      <c r="A83" s="337" t="s">
        <v>624</v>
      </c>
      <c r="B83" s="374" t="s">
        <v>625</v>
      </c>
      <c r="C83" s="338">
        <v>434.13</v>
      </c>
      <c r="D83" s="338">
        <v>435.29489999999998</v>
      </c>
      <c r="E83" s="301">
        <v>868.26</v>
      </c>
      <c r="F83" s="301">
        <v>868.26</v>
      </c>
      <c r="G83" s="301">
        <v>868.26</v>
      </c>
      <c r="H83" s="301">
        <v>868.26</v>
      </c>
      <c r="I83" s="301">
        <v>868.26</v>
      </c>
      <c r="J83" s="301">
        <v>868.26</v>
      </c>
      <c r="K83" s="301">
        <v>868.26</v>
      </c>
      <c r="L83" s="301">
        <v>4341.3</v>
      </c>
      <c r="M83" s="301">
        <v>4341.3</v>
      </c>
      <c r="N83" s="301">
        <v>4341.3</v>
      </c>
      <c r="O83" s="301">
        <v>4350.58</v>
      </c>
      <c r="P83" s="301">
        <v>4350.58</v>
      </c>
      <c r="Q83" s="301">
        <f t="shared" si="31"/>
        <v>27802.880000000005</v>
      </c>
      <c r="R83" s="338"/>
      <c r="S83" s="339">
        <f t="shared" si="32"/>
        <v>2</v>
      </c>
      <c r="T83" s="339">
        <f t="shared" si="32"/>
        <v>2</v>
      </c>
      <c r="U83" s="339">
        <f t="shared" si="32"/>
        <v>2</v>
      </c>
      <c r="V83" s="339">
        <f t="shared" si="32"/>
        <v>2</v>
      </c>
      <c r="W83" s="339">
        <f t="shared" si="32"/>
        <v>2</v>
      </c>
      <c r="X83" s="339">
        <f t="shared" si="32"/>
        <v>2</v>
      </c>
      <c r="Y83" s="339">
        <f t="shared" si="32"/>
        <v>2</v>
      </c>
      <c r="Z83" s="339">
        <f t="shared" si="32"/>
        <v>10</v>
      </c>
      <c r="AA83" s="339">
        <f t="shared" si="33"/>
        <v>9.9732388318815595</v>
      </c>
      <c r="AB83" s="339">
        <f t="shared" si="33"/>
        <v>9.9732388318815595</v>
      </c>
      <c r="AC83" s="339">
        <f t="shared" si="33"/>
        <v>9.9945577124841112</v>
      </c>
      <c r="AD83" s="339">
        <f t="shared" si="33"/>
        <v>9.9945577124841112</v>
      </c>
      <c r="AE83" s="329">
        <f t="shared" si="34"/>
        <v>5.3279660907276112</v>
      </c>
      <c r="AF83" s="296"/>
      <c r="AI83" s="289">
        <v>8</v>
      </c>
      <c r="AJ83" s="319">
        <v>1</v>
      </c>
      <c r="AK83" s="340">
        <f t="shared" si="35"/>
        <v>5.3279660907276112</v>
      </c>
      <c r="AN83" s="292"/>
      <c r="AO83" s="341">
        <f t="shared" si="36"/>
        <v>466.56417412689643</v>
      </c>
      <c r="AP83" s="342">
        <f t="shared" si="37"/>
        <v>29830.057186757243</v>
      </c>
      <c r="AQ83" s="342">
        <f t="shared" si="38"/>
        <v>2027.1771867572388</v>
      </c>
      <c r="AR83" s="343">
        <v>461.48776933527006</v>
      </c>
      <c r="AS83" s="295">
        <f t="shared" si="39"/>
        <v>5.0764047916263735</v>
      </c>
      <c r="AV83" s="290">
        <f t="shared" si="40"/>
        <v>469.38252119407025</v>
      </c>
      <c r="AW83" s="291">
        <f t="shared" si="41"/>
        <v>30010.249878026887</v>
      </c>
      <c r="AX83" s="291">
        <f t="shared" si="42"/>
        <v>180.19269126964355</v>
      </c>
    </row>
    <row r="84" spans="1:50" s="292" customFormat="1" ht="12" customHeight="1">
      <c r="A84" s="374" t="s">
        <v>626</v>
      </c>
      <c r="B84" s="374" t="s">
        <v>627</v>
      </c>
      <c r="C84" s="338">
        <v>205.89</v>
      </c>
      <c r="D84" s="338">
        <v>206.45439999999999</v>
      </c>
      <c r="E84" s="375">
        <v>137.93999999999994</v>
      </c>
      <c r="F84" s="375">
        <v>652.66999999999996</v>
      </c>
      <c r="G84" s="375">
        <v>652.66999999999996</v>
      </c>
      <c r="H84" s="375">
        <v>652.66999999999996</v>
      </c>
      <c r="I84" s="375">
        <v>652.66999999999996</v>
      </c>
      <c r="J84" s="375">
        <v>652.66999999999996</v>
      </c>
      <c r="K84" s="375">
        <v>652.66999999999996</v>
      </c>
      <c r="L84" s="375">
        <v>652.66999999999996</v>
      </c>
      <c r="M84" s="375">
        <v>654.45000000000005</v>
      </c>
      <c r="N84" s="375">
        <v>654.45000000000005</v>
      </c>
      <c r="O84" s="375">
        <v>654.45000000000005</v>
      </c>
      <c r="P84" s="375">
        <v>654.45000000000005</v>
      </c>
      <c r="Q84" s="375">
        <f t="shared" si="31"/>
        <v>7324.4299999999994</v>
      </c>
      <c r="R84" s="338"/>
      <c r="S84" s="339">
        <f t="shared" si="32"/>
        <v>0.66996940113652892</v>
      </c>
      <c r="T84" s="339">
        <f t="shared" si="32"/>
        <v>3.1699936859488078</v>
      </c>
      <c r="U84" s="339">
        <f t="shared" si="32"/>
        <v>3.1699936859488078</v>
      </c>
      <c r="V84" s="339">
        <f t="shared" si="32"/>
        <v>3.1699936859488078</v>
      </c>
      <c r="W84" s="339">
        <f t="shared" si="32"/>
        <v>3.1699936859488078</v>
      </c>
      <c r="X84" s="339">
        <f t="shared" si="32"/>
        <v>3.1699936859488078</v>
      </c>
      <c r="Y84" s="339">
        <f t="shared" si="32"/>
        <v>3.1699936859488078</v>
      </c>
      <c r="Z84" s="339">
        <f t="shared" si="32"/>
        <v>3.1699936859488078</v>
      </c>
      <c r="AA84" s="339">
        <f t="shared" si="33"/>
        <v>3.1699493931831926</v>
      </c>
      <c r="AB84" s="339">
        <f t="shared" si="33"/>
        <v>3.1699493931831926</v>
      </c>
      <c r="AC84" s="339">
        <f t="shared" si="33"/>
        <v>3.1699493931831926</v>
      </c>
      <c r="AD84" s="339">
        <f t="shared" si="33"/>
        <v>3.1699493931831926</v>
      </c>
      <c r="AE84" s="349">
        <f t="shared" si="34"/>
        <v>2.9616435646259127</v>
      </c>
      <c r="AF84" s="376"/>
      <c r="AJ84" s="298"/>
      <c r="AK84" s="377">
        <f t="shared" si="35"/>
        <v>0</v>
      </c>
      <c r="AL84" s="378" t="s">
        <v>628</v>
      </c>
      <c r="AO84" s="341">
        <f t="shared" si="36"/>
        <v>221.28498778842555</v>
      </c>
      <c r="AP84" s="342">
        <f t="shared" si="37"/>
        <v>7864.4071203829717</v>
      </c>
      <c r="AQ84" s="342">
        <f t="shared" si="38"/>
        <v>539.97712038297232</v>
      </c>
      <c r="AR84" s="346">
        <v>218.8773186303161</v>
      </c>
      <c r="AS84" s="295">
        <f t="shared" si="39"/>
        <v>2.4076691581094565</v>
      </c>
      <c r="AV84" s="290">
        <f t="shared" si="40"/>
        <v>222.62169114227862</v>
      </c>
      <c r="AW84" s="291">
        <f t="shared" si="41"/>
        <v>7911.9131870120054</v>
      </c>
      <c r="AX84" s="291">
        <f t="shared" si="42"/>
        <v>47.506066629033739</v>
      </c>
    </row>
    <row r="85" spans="1:50" s="289" customFormat="1" ht="12" customHeight="1">
      <c r="A85" s="337" t="s">
        <v>629</v>
      </c>
      <c r="B85" s="374" t="s">
        <v>630</v>
      </c>
      <c r="C85" s="338">
        <v>10.76</v>
      </c>
      <c r="D85" s="338">
        <v>10.79</v>
      </c>
      <c r="E85" s="301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  <c r="K85" s="301">
        <v>139.88</v>
      </c>
      <c r="L85" s="301">
        <v>139.88</v>
      </c>
      <c r="M85" s="301">
        <v>0</v>
      </c>
      <c r="N85" s="301">
        <v>0</v>
      </c>
      <c r="O85" s="301">
        <v>10.79</v>
      </c>
      <c r="P85" s="301">
        <v>0</v>
      </c>
      <c r="Q85" s="301">
        <f t="shared" si="31"/>
        <v>290.55</v>
      </c>
      <c r="R85" s="338"/>
      <c r="S85" s="339">
        <f t="shared" si="32"/>
        <v>0</v>
      </c>
      <c r="T85" s="339">
        <f t="shared" si="32"/>
        <v>0</v>
      </c>
      <c r="U85" s="339">
        <f t="shared" si="32"/>
        <v>0</v>
      </c>
      <c r="V85" s="339">
        <f t="shared" si="32"/>
        <v>0</v>
      </c>
      <c r="W85" s="339">
        <f t="shared" si="32"/>
        <v>0</v>
      </c>
      <c r="X85" s="339">
        <f t="shared" si="32"/>
        <v>0</v>
      </c>
      <c r="Y85" s="339">
        <f t="shared" si="32"/>
        <v>13</v>
      </c>
      <c r="Z85" s="339">
        <f t="shared" si="32"/>
        <v>13</v>
      </c>
      <c r="AA85" s="339">
        <f t="shared" si="33"/>
        <v>0</v>
      </c>
      <c r="AB85" s="339">
        <f t="shared" si="33"/>
        <v>0</v>
      </c>
      <c r="AC85" s="339">
        <f t="shared" si="33"/>
        <v>1</v>
      </c>
      <c r="AD85" s="339">
        <f t="shared" si="33"/>
        <v>0</v>
      </c>
      <c r="AE85" s="329">
        <f t="shared" si="34"/>
        <v>2.25</v>
      </c>
      <c r="AF85" s="296"/>
      <c r="AI85" s="289">
        <v>1.5</v>
      </c>
      <c r="AJ85" s="319">
        <v>1</v>
      </c>
      <c r="AK85" s="340">
        <f t="shared" si="35"/>
        <v>2.25</v>
      </c>
      <c r="AN85" s="292"/>
      <c r="AO85" s="341">
        <f t="shared" si="36"/>
        <v>11.565096303285914</v>
      </c>
      <c r="AP85" s="342">
        <f t="shared" si="37"/>
        <v>312.25760018871966</v>
      </c>
      <c r="AQ85" s="342">
        <f t="shared" si="38"/>
        <v>21.707600188719653</v>
      </c>
      <c r="AR85" s="343">
        <v>11.439263430670939</v>
      </c>
      <c r="AS85" s="295">
        <f t="shared" si="39"/>
        <v>0.12583287261497489</v>
      </c>
      <c r="AV85" s="290">
        <f t="shared" si="40"/>
        <v>11.634956907797489</v>
      </c>
      <c r="AW85" s="291">
        <f t="shared" si="41"/>
        <v>314.1438365105322</v>
      </c>
      <c r="AX85" s="291">
        <f t="shared" si="42"/>
        <v>1.8862363218125324</v>
      </c>
    </row>
    <row r="86" spans="1:50" s="289" customFormat="1" ht="12" customHeight="1">
      <c r="A86" s="337" t="s">
        <v>631</v>
      </c>
      <c r="B86" s="374" t="s">
        <v>632</v>
      </c>
      <c r="C86" s="338">
        <v>10.76</v>
      </c>
      <c r="D86" s="338">
        <v>10.79</v>
      </c>
      <c r="E86" s="301">
        <v>408.88</v>
      </c>
      <c r="F86" s="301">
        <v>398.12</v>
      </c>
      <c r="G86" s="301">
        <v>516.48</v>
      </c>
      <c r="H86" s="301">
        <v>613.31999999999994</v>
      </c>
      <c r="I86" s="301">
        <v>559.52</v>
      </c>
      <c r="J86" s="301">
        <v>591.79999999999995</v>
      </c>
      <c r="K86" s="301">
        <v>613.31999999999994</v>
      </c>
      <c r="L86" s="301">
        <v>376.59999999999997</v>
      </c>
      <c r="M86" s="301">
        <v>334.43</v>
      </c>
      <c r="N86" s="301">
        <v>571.87</v>
      </c>
      <c r="O86" s="301">
        <v>356.07</v>
      </c>
      <c r="P86" s="301">
        <v>399.23</v>
      </c>
      <c r="Q86" s="301">
        <f t="shared" si="31"/>
        <v>5739.6399999999994</v>
      </c>
      <c r="R86" s="338"/>
      <c r="S86" s="339">
        <f t="shared" si="32"/>
        <v>38</v>
      </c>
      <c r="T86" s="339">
        <f t="shared" si="32"/>
        <v>37</v>
      </c>
      <c r="U86" s="339">
        <f t="shared" si="32"/>
        <v>48</v>
      </c>
      <c r="V86" s="339">
        <f t="shared" si="32"/>
        <v>56.999999999999993</v>
      </c>
      <c r="W86" s="339">
        <f t="shared" si="32"/>
        <v>52</v>
      </c>
      <c r="X86" s="339">
        <f t="shared" si="32"/>
        <v>55</v>
      </c>
      <c r="Y86" s="339">
        <f t="shared" si="32"/>
        <v>56.999999999999993</v>
      </c>
      <c r="Z86" s="339">
        <f t="shared" si="32"/>
        <v>35</v>
      </c>
      <c r="AA86" s="339">
        <f t="shared" si="33"/>
        <v>30.994439295644117</v>
      </c>
      <c r="AB86" s="339">
        <f t="shared" si="33"/>
        <v>53.000000000000007</v>
      </c>
      <c r="AC86" s="339">
        <f t="shared" si="33"/>
        <v>33</v>
      </c>
      <c r="AD86" s="339">
        <f t="shared" si="33"/>
        <v>37.000000000000007</v>
      </c>
      <c r="AE86" s="329">
        <f t="shared" si="34"/>
        <v>44.416203274637013</v>
      </c>
      <c r="AF86" s="296"/>
      <c r="AI86" s="289">
        <v>1.5</v>
      </c>
      <c r="AJ86" s="319">
        <v>1</v>
      </c>
      <c r="AK86" s="340">
        <f t="shared" si="35"/>
        <v>44.416203274637013</v>
      </c>
      <c r="AN86" s="292"/>
      <c r="AO86" s="341">
        <f t="shared" si="36"/>
        <v>11.565096303285914</v>
      </c>
      <c r="AP86" s="342">
        <f t="shared" si="37"/>
        <v>6164.1320195700027</v>
      </c>
      <c r="AQ86" s="342">
        <f t="shared" si="38"/>
        <v>424.49201957000332</v>
      </c>
      <c r="AR86" s="343">
        <v>11.439263430670939</v>
      </c>
      <c r="AS86" s="295">
        <f t="shared" si="39"/>
        <v>0.12583287261497489</v>
      </c>
      <c r="AV86" s="290">
        <f t="shared" si="40"/>
        <v>11.634956907797489</v>
      </c>
      <c r="AW86" s="291">
        <f t="shared" si="41"/>
        <v>6201.3673333005045</v>
      </c>
      <c r="AX86" s="291">
        <f t="shared" si="42"/>
        <v>37.23531373050173</v>
      </c>
    </row>
    <row r="87" spans="1:50" s="289" customFormat="1" ht="12" customHeight="1">
      <c r="A87" s="337" t="s">
        <v>633</v>
      </c>
      <c r="B87" s="374" t="s">
        <v>634</v>
      </c>
      <c r="C87" s="338">
        <v>19.78</v>
      </c>
      <c r="D87" s="338">
        <v>19.829999999999998</v>
      </c>
      <c r="E87" s="301">
        <v>39.56</v>
      </c>
      <c r="F87" s="301">
        <v>0</v>
      </c>
      <c r="G87" s="301">
        <v>0</v>
      </c>
      <c r="H87" s="301">
        <v>0</v>
      </c>
      <c r="I87" s="301">
        <v>39.299999999999997</v>
      </c>
      <c r="J87" s="301">
        <v>39.56</v>
      </c>
      <c r="K87" s="301">
        <v>39.56</v>
      </c>
      <c r="L87" s="301">
        <v>19.78</v>
      </c>
      <c r="M87" s="301">
        <v>19.829999999999998</v>
      </c>
      <c r="N87" s="301">
        <v>39.659999999999997</v>
      </c>
      <c r="O87" s="301">
        <v>0</v>
      </c>
      <c r="P87" s="301">
        <v>19.829999999999998</v>
      </c>
      <c r="Q87" s="301">
        <f t="shared" si="31"/>
        <v>257.08000000000004</v>
      </c>
      <c r="R87" s="338"/>
      <c r="S87" s="339">
        <f t="shared" si="32"/>
        <v>2</v>
      </c>
      <c r="T87" s="339">
        <f t="shared" si="32"/>
        <v>0</v>
      </c>
      <c r="U87" s="339">
        <f t="shared" si="32"/>
        <v>0</v>
      </c>
      <c r="V87" s="339">
        <f t="shared" si="32"/>
        <v>0</v>
      </c>
      <c r="W87" s="339">
        <f t="shared" si="32"/>
        <v>1.9868554095045499</v>
      </c>
      <c r="X87" s="339">
        <f t="shared" si="32"/>
        <v>2</v>
      </c>
      <c r="Y87" s="339">
        <f t="shared" si="32"/>
        <v>2</v>
      </c>
      <c r="Z87" s="339">
        <f t="shared" si="32"/>
        <v>1</v>
      </c>
      <c r="AA87" s="339">
        <f t="shared" si="33"/>
        <v>1</v>
      </c>
      <c r="AB87" s="339">
        <f t="shared" si="33"/>
        <v>2</v>
      </c>
      <c r="AC87" s="339">
        <f t="shared" si="33"/>
        <v>0</v>
      </c>
      <c r="AD87" s="339">
        <f t="shared" si="33"/>
        <v>1</v>
      </c>
      <c r="AE87" s="329">
        <f t="shared" si="34"/>
        <v>1.0822379507920459</v>
      </c>
      <c r="AF87" s="296"/>
      <c r="AI87" s="289">
        <v>3</v>
      </c>
      <c r="AJ87" s="319">
        <v>1</v>
      </c>
      <c r="AK87" s="340">
        <f t="shared" si="35"/>
        <v>1.0822379507920459</v>
      </c>
      <c r="AN87" s="292"/>
      <c r="AO87" s="341">
        <f t="shared" si="36"/>
        <v>21.254481899366052</v>
      </c>
      <c r="AP87" s="342">
        <f t="shared" si="37"/>
        <v>276.02888323099853</v>
      </c>
      <c r="AQ87" s="342">
        <f t="shared" si="38"/>
        <v>18.94888323099849</v>
      </c>
      <c r="AR87" s="343">
        <v>21.023224636719625</v>
      </c>
      <c r="AS87" s="295">
        <f t="shared" si="39"/>
        <v>0.23125726264642665</v>
      </c>
      <c r="AV87" s="290">
        <f t="shared" si="40"/>
        <v>21.382872611828013</v>
      </c>
      <c r="AW87" s="291">
        <f t="shared" si="41"/>
        <v>277.69627484966531</v>
      </c>
      <c r="AX87" s="291">
        <f t="shared" si="42"/>
        <v>1.6673916186667839</v>
      </c>
    </row>
    <row r="88" spans="1:50" s="292" customFormat="1" ht="12" customHeight="1">
      <c r="A88" s="337" t="s">
        <v>635</v>
      </c>
      <c r="B88" s="374" t="s">
        <v>636</v>
      </c>
      <c r="C88" s="338">
        <v>25.69</v>
      </c>
      <c r="D88" s="338">
        <v>25.76</v>
      </c>
      <c r="E88" s="301">
        <v>51.38</v>
      </c>
      <c r="F88" s="301">
        <v>51.38</v>
      </c>
      <c r="G88" s="301">
        <v>77.069999999999993</v>
      </c>
      <c r="H88" s="301">
        <v>51.38</v>
      </c>
      <c r="I88" s="301">
        <v>25.69</v>
      </c>
      <c r="J88" s="301">
        <v>128.44999999999999</v>
      </c>
      <c r="K88" s="301">
        <v>77.069999999999993</v>
      </c>
      <c r="L88" s="301">
        <v>51.38</v>
      </c>
      <c r="M88" s="301">
        <v>25.76</v>
      </c>
      <c r="N88" s="301">
        <v>51.52</v>
      </c>
      <c r="O88" s="301">
        <v>25.76</v>
      </c>
      <c r="P88" s="301">
        <v>0</v>
      </c>
      <c r="Q88" s="301">
        <f t="shared" si="31"/>
        <v>616.83999999999992</v>
      </c>
      <c r="R88" s="338"/>
      <c r="S88" s="339">
        <f t="shared" si="32"/>
        <v>2</v>
      </c>
      <c r="T88" s="339">
        <f t="shared" si="32"/>
        <v>2</v>
      </c>
      <c r="U88" s="339">
        <f t="shared" si="32"/>
        <v>2.9999999999999996</v>
      </c>
      <c r="V88" s="339">
        <f t="shared" si="32"/>
        <v>2</v>
      </c>
      <c r="W88" s="339">
        <f t="shared" si="32"/>
        <v>1</v>
      </c>
      <c r="X88" s="339">
        <f t="shared" si="32"/>
        <v>4.9999999999999991</v>
      </c>
      <c r="Y88" s="339">
        <f t="shared" si="32"/>
        <v>2.9999999999999996</v>
      </c>
      <c r="Z88" s="339">
        <f t="shared" si="32"/>
        <v>2</v>
      </c>
      <c r="AA88" s="339">
        <f t="shared" si="33"/>
        <v>1</v>
      </c>
      <c r="AB88" s="339">
        <f t="shared" si="33"/>
        <v>2</v>
      </c>
      <c r="AC88" s="339">
        <f t="shared" si="33"/>
        <v>1</v>
      </c>
      <c r="AD88" s="339">
        <f t="shared" si="33"/>
        <v>0</v>
      </c>
      <c r="AE88" s="329">
        <f t="shared" si="34"/>
        <v>2</v>
      </c>
      <c r="AF88" s="296"/>
      <c r="AG88" s="289"/>
      <c r="AI88" s="292">
        <v>4</v>
      </c>
      <c r="AJ88" s="319">
        <v>1</v>
      </c>
      <c r="AK88" s="340">
        <f t="shared" si="35"/>
        <v>2</v>
      </c>
      <c r="AO88" s="341">
        <f t="shared" si="36"/>
        <v>27.610461610069066</v>
      </c>
      <c r="AP88" s="342">
        <f t="shared" si="37"/>
        <v>662.65107864165759</v>
      </c>
      <c r="AQ88" s="342">
        <f t="shared" si="38"/>
        <v>45.811078641657673</v>
      </c>
      <c r="AR88" s="346">
        <v>27.310048746439616</v>
      </c>
      <c r="AS88" s="295">
        <f t="shared" si="39"/>
        <v>0.3004128636294503</v>
      </c>
      <c r="AV88" s="290">
        <f t="shared" si="40"/>
        <v>27.777246519449807</v>
      </c>
      <c r="AW88" s="291">
        <f t="shared" si="41"/>
        <v>666.65391646679541</v>
      </c>
      <c r="AX88" s="291">
        <f t="shared" si="42"/>
        <v>4.0028378251378172</v>
      </c>
    </row>
    <row r="89" spans="1:50" s="289" customFormat="1" ht="12" customHeight="1">
      <c r="A89" s="337" t="s">
        <v>637</v>
      </c>
      <c r="B89" s="374" t="s">
        <v>638</v>
      </c>
      <c r="C89" s="338">
        <v>30.73</v>
      </c>
      <c r="D89" s="338">
        <v>30.81</v>
      </c>
      <c r="E89" s="301">
        <v>768.25</v>
      </c>
      <c r="F89" s="301">
        <v>1198.47</v>
      </c>
      <c r="G89" s="301">
        <v>1014.0899999999999</v>
      </c>
      <c r="H89" s="301">
        <v>798.98</v>
      </c>
      <c r="I89" s="301">
        <v>1259.93</v>
      </c>
      <c r="J89" s="301">
        <v>891.17</v>
      </c>
      <c r="K89" s="301">
        <v>614.6</v>
      </c>
      <c r="L89" s="301">
        <v>491.68</v>
      </c>
      <c r="M89" s="301">
        <v>246</v>
      </c>
      <c r="N89" s="301">
        <v>553.38</v>
      </c>
      <c r="O89" s="301">
        <v>708.31</v>
      </c>
      <c r="P89" s="301">
        <v>123.24</v>
      </c>
      <c r="Q89" s="301">
        <f t="shared" si="31"/>
        <v>8668.1</v>
      </c>
      <c r="R89" s="338"/>
      <c r="S89" s="339">
        <f t="shared" si="32"/>
        <v>25</v>
      </c>
      <c r="T89" s="339">
        <f t="shared" si="32"/>
        <v>39</v>
      </c>
      <c r="U89" s="339">
        <f t="shared" si="32"/>
        <v>33</v>
      </c>
      <c r="V89" s="339">
        <f t="shared" si="32"/>
        <v>26</v>
      </c>
      <c r="W89" s="339">
        <f t="shared" si="32"/>
        <v>41</v>
      </c>
      <c r="X89" s="339">
        <f t="shared" si="32"/>
        <v>29</v>
      </c>
      <c r="Y89" s="339">
        <f t="shared" si="32"/>
        <v>20</v>
      </c>
      <c r="Z89" s="339">
        <f t="shared" ref="Z89:Z97" si="43">L89/$C89</f>
        <v>16</v>
      </c>
      <c r="AA89" s="339">
        <f t="shared" si="33"/>
        <v>7.9844206426484909</v>
      </c>
      <c r="AB89" s="339">
        <f t="shared" si="33"/>
        <v>17.961051606621229</v>
      </c>
      <c r="AC89" s="339">
        <f t="shared" si="33"/>
        <v>22.989613761765661</v>
      </c>
      <c r="AD89" s="339">
        <f t="shared" si="33"/>
        <v>4</v>
      </c>
      <c r="AE89" s="329">
        <f t="shared" si="34"/>
        <v>23.494590500919614</v>
      </c>
      <c r="AF89" s="296"/>
      <c r="AI89" s="289">
        <v>6</v>
      </c>
      <c r="AJ89" s="319">
        <v>1</v>
      </c>
      <c r="AK89" s="340">
        <f t="shared" si="35"/>
        <v>23.494590500919614</v>
      </c>
      <c r="AN89" s="292"/>
      <c r="AO89" s="341">
        <f t="shared" si="36"/>
        <v>33.023226793720021</v>
      </c>
      <c r="AP89" s="342">
        <f t="shared" si="37"/>
        <v>9310.4062864493808</v>
      </c>
      <c r="AQ89" s="342">
        <f t="shared" si="38"/>
        <v>642.30628644938042</v>
      </c>
      <c r="AR89" s="343">
        <v>32.663920880349551</v>
      </c>
      <c r="AS89" s="295">
        <f t="shared" si="39"/>
        <v>0.35930591337046991</v>
      </c>
      <c r="AV89" s="290">
        <f t="shared" si="40"/>
        <v>33.222708278891631</v>
      </c>
      <c r="AW89" s="291">
        <f t="shared" si="41"/>
        <v>9366.64711612885</v>
      </c>
      <c r="AX89" s="291">
        <f t="shared" si="42"/>
        <v>56.240829679469243</v>
      </c>
    </row>
    <row r="90" spans="1:50" s="289" customFormat="1" ht="12" customHeight="1">
      <c r="A90" s="337" t="s">
        <v>639</v>
      </c>
      <c r="B90" s="374" t="s">
        <v>640</v>
      </c>
      <c r="C90" s="338">
        <v>6.62</v>
      </c>
      <c r="D90" s="338">
        <f>C90</f>
        <v>6.62</v>
      </c>
      <c r="E90" s="301">
        <v>9984.9399999999987</v>
      </c>
      <c r="F90" s="301">
        <v>9877.0400000000009</v>
      </c>
      <c r="G90" s="301">
        <v>9877.0400000000009</v>
      </c>
      <c r="H90" s="301">
        <v>9862.1500000000015</v>
      </c>
      <c r="I90" s="301">
        <v>9862.1500000000015</v>
      </c>
      <c r="J90" s="301">
        <v>9870.42</v>
      </c>
      <c r="K90" s="301">
        <v>9857.18</v>
      </c>
      <c r="L90" s="301">
        <v>9883.66</v>
      </c>
      <c r="M90" s="301">
        <v>9943.24</v>
      </c>
      <c r="N90" s="301">
        <v>9946.5499999999993</v>
      </c>
      <c r="O90" s="301">
        <v>9949.86</v>
      </c>
      <c r="P90" s="301">
        <v>9949.86</v>
      </c>
      <c r="Q90" s="301">
        <f t="shared" si="31"/>
        <v>118864.09000000001</v>
      </c>
      <c r="R90" s="338"/>
      <c r="S90" s="339">
        <f t="shared" ref="S90:Y97" si="44">E90/$C90</f>
        <v>1508.2990936555889</v>
      </c>
      <c r="T90" s="339">
        <f t="shared" si="44"/>
        <v>1492</v>
      </c>
      <c r="U90" s="339">
        <f t="shared" si="44"/>
        <v>1492</v>
      </c>
      <c r="V90" s="339">
        <f t="shared" si="44"/>
        <v>1489.7507552870093</v>
      </c>
      <c r="W90" s="339">
        <f t="shared" si="44"/>
        <v>1489.7507552870093</v>
      </c>
      <c r="X90" s="339">
        <f t="shared" si="44"/>
        <v>1491</v>
      </c>
      <c r="Y90" s="339">
        <f t="shared" si="44"/>
        <v>1489</v>
      </c>
      <c r="Z90" s="339">
        <f t="shared" si="43"/>
        <v>1493</v>
      </c>
      <c r="AA90" s="339">
        <f t="shared" si="33"/>
        <v>1502</v>
      </c>
      <c r="AB90" s="339">
        <f t="shared" si="33"/>
        <v>1502.4999999999998</v>
      </c>
      <c r="AC90" s="339">
        <f t="shared" si="33"/>
        <v>1503</v>
      </c>
      <c r="AD90" s="339">
        <f t="shared" si="33"/>
        <v>1503</v>
      </c>
      <c r="AE90" s="329">
        <f t="shared" si="34"/>
        <v>1496.2750503524674</v>
      </c>
      <c r="AF90" s="296"/>
      <c r="AH90" s="289">
        <v>32</v>
      </c>
      <c r="AJ90" s="319">
        <v>1</v>
      </c>
      <c r="AK90" s="340">
        <f t="shared" si="35"/>
        <v>1496.2750503524674</v>
      </c>
      <c r="AN90" s="292"/>
      <c r="AO90" s="341">
        <f t="shared" si="36"/>
        <v>7.095545646687003</v>
      </c>
      <c r="AP90" s="342">
        <f t="shared" si="37"/>
        <v>127402.65503729793</v>
      </c>
      <c r="AQ90" s="342">
        <f t="shared" si="38"/>
        <v>8538.5650372979144</v>
      </c>
      <c r="AR90" s="343">
        <v>7.01834327257105</v>
      </c>
      <c r="AS90" s="295">
        <f t="shared" si="39"/>
        <v>7.7202374115953099E-2</v>
      </c>
      <c r="AV90" s="290">
        <f t="shared" si="40"/>
        <v>7.1384072965356244</v>
      </c>
      <c r="AW90" s="291">
        <f t="shared" si="41"/>
        <v>128172.24884472314</v>
      </c>
      <c r="AX90" s="291">
        <f t="shared" si="42"/>
        <v>769.59380742521898</v>
      </c>
    </row>
    <row r="91" spans="1:50" s="289" customFormat="1" ht="12" customHeight="1">
      <c r="A91" s="337" t="s">
        <v>641</v>
      </c>
      <c r="B91" s="374" t="s">
        <v>642</v>
      </c>
      <c r="C91" s="338">
        <v>13.24</v>
      </c>
      <c r="D91" s="338">
        <f>C91</f>
        <v>13.24</v>
      </c>
      <c r="E91" s="301">
        <v>324.38</v>
      </c>
      <c r="F91" s="301">
        <v>211.84</v>
      </c>
      <c r="G91" s="301">
        <v>208.53</v>
      </c>
      <c r="H91" s="301">
        <v>185.36</v>
      </c>
      <c r="I91" s="301">
        <v>185.36</v>
      </c>
      <c r="J91" s="301">
        <v>185.36</v>
      </c>
      <c r="K91" s="301">
        <v>182.05</v>
      </c>
      <c r="L91" s="301">
        <v>185.36</v>
      </c>
      <c r="M91" s="301">
        <v>185.36</v>
      </c>
      <c r="N91" s="301">
        <v>185.36</v>
      </c>
      <c r="O91" s="301">
        <v>185.36</v>
      </c>
      <c r="P91" s="301">
        <v>185.36</v>
      </c>
      <c r="Q91" s="301">
        <f t="shared" si="31"/>
        <v>2409.6800000000003</v>
      </c>
      <c r="R91" s="338"/>
      <c r="S91" s="339">
        <f t="shared" si="44"/>
        <v>24.5</v>
      </c>
      <c r="T91" s="339">
        <f t="shared" si="44"/>
        <v>16</v>
      </c>
      <c r="U91" s="339">
        <f t="shared" si="44"/>
        <v>15.75</v>
      </c>
      <c r="V91" s="339">
        <f t="shared" si="44"/>
        <v>14</v>
      </c>
      <c r="W91" s="339">
        <f t="shared" si="44"/>
        <v>14</v>
      </c>
      <c r="X91" s="339">
        <f t="shared" si="44"/>
        <v>14</v>
      </c>
      <c r="Y91" s="339">
        <f t="shared" si="44"/>
        <v>13.75</v>
      </c>
      <c r="Z91" s="339">
        <f t="shared" si="43"/>
        <v>14</v>
      </c>
      <c r="AA91" s="339">
        <f t="shared" si="33"/>
        <v>14</v>
      </c>
      <c r="AB91" s="339">
        <f t="shared" si="33"/>
        <v>14</v>
      </c>
      <c r="AC91" s="339">
        <f t="shared" si="33"/>
        <v>14</v>
      </c>
      <c r="AD91" s="339">
        <f t="shared" si="33"/>
        <v>14</v>
      </c>
      <c r="AE91" s="329">
        <f t="shared" si="34"/>
        <v>15.166666666666666</v>
      </c>
      <c r="AF91" s="296"/>
      <c r="AH91" s="289">
        <v>32</v>
      </c>
      <c r="AJ91" s="319">
        <v>2</v>
      </c>
      <c r="AK91" s="340">
        <f t="shared" si="35"/>
        <v>30.333333333333332</v>
      </c>
      <c r="AN91" s="292"/>
      <c r="AO91" s="341">
        <f t="shared" si="36"/>
        <v>14.191091293374006</v>
      </c>
      <c r="AP91" s="342">
        <f t="shared" si="37"/>
        <v>2582.7786153940692</v>
      </c>
      <c r="AQ91" s="342">
        <f t="shared" si="38"/>
        <v>173.09861539406893</v>
      </c>
      <c r="AR91" s="343">
        <v>14.0366865451421</v>
      </c>
      <c r="AS91" s="295">
        <f t="shared" si="39"/>
        <v>0.1544047482319062</v>
      </c>
      <c r="AV91" s="290">
        <f t="shared" si="40"/>
        <v>14.276814593071249</v>
      </c>
      <c r="AW91" s="291">
        <f t="shared" si="41"/>
        <v>2598.3802559389674</v>
      </c>
      <c r="AX91" s="291">
        <f t="shared" si="42"/>
        <v>15.601640544898146</v>
      </c>
    </row>
    <row r="92" spans="1:50" s="289" customFormat="1" ht="12" customHeight="1">
      <c r="A92" s="337" t="s">
        <v>643</v>
      </c>
      <c r="B92" s="374" t="s">
        <v>644</v>
      </c>
      <c r="C92" s="338">
        <v>19.86</v>
      </c>
      <c r="D92" s="338">
        <f>C92</f>
        <v>19.86</v>
      </c>
      <c r="E92" s="301">
        <v>119.16</v>
      </c>
      <c r="F92" s="301">
        <v>119.16</v>
      </c>
      <c r="G92" s="301">
        <v>119.16</v>
      </c>
      <c r="H92" s="301">
        <v>119.16</v>
      </c>
      <c r="I92" s="301">
        <v>119.16</v>
      </c>
      <c r="J92" s="301">
        <v>119.16</v>
      </c>
      <c r="K92" s="301">
        <v>119.16</v>
      </c>
      <c r="L92" s="301">
        <v>119.16</v>
      </c>
      <c r="M92" s="301">
        <v>119.16</v>
      </c>
      <c r="N92" s="301">
        <v>109.22999999999999</v>
      </c>
      <c r="O92" s="301">
        <v>99.3</v>
      </c>
      <c r="P92" s="301">
        <v>99.3</v>
      </c>
      <c r="Q92" s="301">
        <f t="shared" si="31"/>
        <v>1380.2699999999998</v>
      </c>
      <c r="R92" s="338"/>
      <c r="S92" s="339">
        <f t="shared" si="44"/>
        <v>6</v>
      </c>
      <c r="T92" s="339">
        <f t="shared" si="44"/>
        <v>6</v>
      </c>
      <c r="U92" s="339">
        <f t="shared" si="44"/>
        <v>6</v>
      </c>
      <c r="V92" s="339">
        <f t="shared" si="44"/>
        <v>6</v>
      </c>
      <c r="W92" s="339">
        <f t="shared" si="44"/>
        <v>6</v>
      </c>
      <c r="X92" s="339">
        <f t="shared" si="44"/>
        <v>6</v>
      </c>
      <c r="Y92" s="339">
        <f t="shared" si="44"/>
        <v>6</v>
      </c>
      <c r="Z92" s="339">
        <f t="shared" si="43"/>
        <v>6</v>
      </c>
      <c r="AA92" s="339">
        <f t="shared" si="33"/>
        <v>6</v>
      </c>
      <c r="AB92" s="339">
        <f t="shared" si="33"/>
        <v>5.5</v>
      </c>
      <c r="AC92" s="339">
        <f t="shared" si="33"/>
        <v>5</v>
      </c>
      <c r="AD92" s="339">
        <f t="shared" si="33"/>
        <v>5</v>
      </c>
      <c r="AE92" s="329">
        <f t="shared" si="34"/>
        <v>5.791666666666667</v>
      </c>
      <c r="AF92" s="296"/>
      <c r="AH92" s="289">
        <v>32</v>
      </c>
      <c r="AJ92" s="319">
        <v>3</v>
      </c>
      <c r="AK92" s="340">
        <f t="shared" si="35"/>
        <v>17.375</v>
      </c>
      <c r="AN92" s="292"/>
      <c r="AO92" s="341">
        <f t="shared" si="36"/>
        <v>21.286636940061008</v>
      </c>
      <c r="AP92" s="342">
        <f t="shared" si="37"/>
        <v>1479.4212673342402</v>
      </c>
      <c r="AQ92" s="342">
        <f t="shared" si="38"/>
        <v>99.151267334240401</v>
      </c>
      <c r="AR92" s="343">
        <v>21.055029817713148</v>
      </c>
      <c r="AS92" s="295">
        <f t="shared" si="39"/>
        <v>0.23160712234786018</v>
      </c>
      <c r="AV92" s="290">
        <f t="shared" si="40"/>
        <v>21.415221889606872</v>
      </c>
      <c r="AW92" s="291">
        <f t="shared" si="41"/>
        <v>1488.3579213276778</v>
      </c>
      <c r="AX92" s="291">
        <f t="shared" si="42"/>
        <v>8.9366539934376306</v>
      </c>
    </row>
    <row r="93" spans="1:50" s="289" customFormat="1" ht="12" customHeight="1">
      <c r="A93" s="337" t="s">
        <v>645</v>
      </c>
      <c r="B93" s="374" t="s">
        <v>646</v>
      </c>
      <c r="C93" s="338">
        <v>26.48</v>
      </c>
      <c r="D93" s="338">
        <f>C93</f>
        <v>26.48</v>
      </c>
      <c r="E93" s="301">
        <v>26.48</v>
      </c>
      <c r="F93" s="301">
        <v>26.48</v>
      </c>
      <c r="G93" s="301">
        <v>26.48</v>
      </c>
      <c r="H93" s="301">
        <v>26.48</v>
      </c>
      <c r="I93" s="301">
        <v>26.48</v>
      </c>
      <c r="J93" s="301">
        <v>26.48</v>
      </c>
      <c r="K93" s="301">
        <v>26.48</v>
      </c>
      <c r="L93" s="301">
        <v>6.62</v>
      </c>
      <c r="M93" s="301">
        <v>0</v>
      </c>
      <c r="N93" s="301">
        <v>13.24</v>
      </c>
      <c r="O93" s="301">
        <v>26.48</v>
      </c>
      <c r="P93" s="301">
        <v>26.48</v>
      </c>
      <c r="Q93" s="301">
        <f t="shared" si="31"/>
        <v>258.18</v>
      </c>
      <c r="R93" s="338"/>
      <c r="S93" s="339">
        <f t="shared" si="44"/>
        <v>1</v>
      </c>
      <c r="T93" s="339">
        <f t="shared" si="44"/>
        <v>1</v>
      </c>
      <c r="U93" s="339">
        <f t="shared" si="44"/>
        <v>1</v>
      </c>
      <c r="V93" s="339">
        <f t="shared" si="44"/>
        <v>1</v>
      </c>
      <c r="W93" s="339">
        <f t="shared" si="44"/>
        <v>1</v>
      </c>
      <c r="X93" s="339">
        <f t="shared" si="44"/>
        <v>1</v>
      </c>
      <c r="Y93" s="339">
        <f t="shared" si="44"/>
        <v>1</v>
      </c>
      <c r="Z93" s="339">
        <f t="shared" si="43"/>
        <v>0.25</v>
      </c>
      <c r="AA93" s="339">
        <f t="shared" si="33"/>
        <v>0</v>
      </c>
      <c r="AB93" s="339">
        <f t="shared" si="33"/>
        <v>0.5</v>
      </c>
      <c r="AC93" s="339">
        <f t="shared" si="33"/>
        <v>1</v>
      </c>
      <c r="AD93" s="339">
        <f t="shared" si="33"/>
        <v>1</v>
      </c>
      <c r="AE93" s="329">
        <f t="shared" si="34"/>
        <v>0.8125</v>
      </c>
      <c r="AF93" s="296"/>
      <c r="AH93" s="289">
        <v>32</v>
      </c>
      <c r="AJ93" s="319">
        <v>4</v>
      </c>
      <c r="AK93" s="340">
        <f t="shared" si="35"/>
        <v>3.25</v>
      </c>
      <c r="AN93" s="292"/>
      <c r="AO93" s="341">
        <f t="shared" si="36"/>
        <v>28.382182586748012</v>
      </c>
      <c r="AP93" s="342">
        <f t="shared" si="37"/>
        <v>276.72628022079311</v>
      </c>
      <c r="AQ93" s="342">
        <f t="shared" si="38"/>
        <v>18.546280220793108</v>
      </c>
      <c r="AR93" s="343">
        <v>28.0733730902842</v>
      </c>
      <c r="AS93" s="295">
        <f t="shared" si="39"/>
        <v>0.30880949646381239</v>
      </c>
      <c r="AV93" s="290">
        <f t="shared" si="40"/>
        <v>28.553629186142498</v>
      </c>
      <c r="AW93" s="291">
        <f t="shared" si="41"/>
        <v>278.39788456488935</v>
      </c>
      <c r="AX93" s="291">
        <f t="shared" si="42"/>
        <v>1.671604344096238</v>
      </c>
    </row>
    <row r="94" spans="1:50" s="289" customFormat="1" ht="12" customHeight="1">
      <c r="A94" s="337" t="s">
        <v>647</v>
      </c>
      <c r="B94" s="374" t="s">
        <v>648</v>
      </c>
      <c r="C94" s="338">
        <v>33.1</v>
      </c>
      <c r="D94" s="338">
        <f>C94</f>
        <v>33.1</v>
      </c>
      <c r="E94" s="301">
        <v>33.1</v>
      </c>
      <c r="F94" s="301">
        <v>33.1</v>
      </c>
      <c r="G94" s="301">
        <v>33.1</v>
      </c>
      <c r="H94" s="301">
        <v>33.1</v>
      </c>
      <c r="I94" s="301">
        <v>33.1</v>
      </c>
      <c r="J94" s="301">
        <v>33.1</v>
      </c>
      <c r="K94" s="301">
        <v>33.1</v>
      </c>
      <c r="L94" s="301">
        <v>33.1</v>
      </c>
      <c r="M94" s="301">
        <v>33.1</v>
      </c>
      <c r="N94" s="301">
        <v>33.1</v>
      </c>
      <c r="O94" s="301">
        <v>33.1</v>
      </c>
      <c r="P94" s="301">
        <v>33.1</v>
      </c>
      <c r="Q94" s="301">
        <f t="shared" si="31"/>
        <v>397.2000000000001</v>
      </c>
      <c r="R94" s="338"/>
      <c r="S94" s="339">
        <f t="shared" si="44"/>
        <v>1</v>
      </c>
      <c r="T94" s="339">
        <f t="shared" si="44"/>
        <v>1</v>
      </c>
      <c r="U94" s="339">
        <f t="shared" si="44"/>
        <v>1</v>
      </c>
      <c r="V94" s="339">
        <f t="shared" si="44"/>
        <v>1</v>
      </c>
      <c r="W94" s="339">
        <f t="shared" si="44"/>
        <v>1</v>
      </c>
      <c r="X94" s="339">
        <f t="shared" si="44"/>
        <v>1</v>
      </c>
      <c r="Y94" s="339">
        <f t="shared" si="44"/>
        <v>1</v>
      </c>
      <c r="Z94" s="339">
        <f t="shared" si="43"/>
        <v>1</v>
      </c>
      <c r="AA94" s="339">
        <f t="shared" si="33"/>
        <v>1</v>
      </c>
      <c r="AB94" s="339">
        <f t="shared" si="33"/>
        <v>1</v>
      </c>
      <c r="AC94" s="339">
        <f t="shared" si="33"/>
        <v>1</v>
      </c>
      <c r="AD94" s="339">
        <f t="shared" si="33"/>
        <v>1</v>
      </c>
      <c r="AE94" s="329">
        <f t="shared" si="34"/>
        <v>1</v>
      </c>
      <c r="AF94" s="296"/>
      <c r="AH94" s="289">
        <v>32</v>
      </c>
      <c r="AJ94" s="319">
        <v>5</v>
      </c>
      <c r="AK94" s="340">
        <f t="shared" si="35"/>
        <v>5</v>
      </c>
      <c r="AN94" s="292"/>
      <c r="AO94" s="341">
        <f t="shared" si="36"/>
        <v>35.477728233435016</v>
      </c>
      <c r="AP94" s="342">
        <f t="shared" si="37"/>
        <v>425.73273880122019</v>
      </c>
      <c r="AQ94" s="342">
        <f t="shared" si="38"/>
        <v>28.532738801220091</v>
      </c>
      <c r="AR94" s="343">
        <v>35.091716362855252</v>
      </c>
      <c r="AS94" s="295">
        <f t="shared" si="39"/>
        <v>0.3860118705797646</v>
      </c>
      <c r="AV94" s="290">
        <f t="shared" si="40"/>
        <v>35.692036482678127</v>
      </c>
      <c r="AW94" s="291">
        <f t="shared" si="41"/>
        <v>428.30443779213749</v>
      </c>
      <c r="AX94" s="291">
        <f t="shared" si="42"/>
        <v>2.571698990917298</v>
      </c>
    </row>
    <row r="95" spans="1:50" s="289" customFormat="1" ht="12" customHeight="1">
      <c r="A95" s="337" t="s">
        <v>649</v>
      </c>
      <c r="B95" s="374" t="s">
        <v>650</v>
      </c>
      <c r="C95" s="338">
        <v>11.47</v>
      </c>
      <c r="D95" s="338">
        <v>11.517800000000001</v>
      </c>
      <c r="E95" s="301">
        <v>2798.68</v>
      </c>
      <c r="F95" s="301">
        <v>2787.21</v>
      </c>
      <c r="G95" s="301">
        <v>2787.21</v>
      </c>
      <c r="H95" s="301">
        <v>2790.08</v>
      </c>
      <c r="I95" s="301">
        <v>2801.5499999999997</v>
      </c>
      <c r="J95" s="301">
        <v>2810.15</v>
      </c>
      <c r="K95" s="301">
        <v>2821.62</v>
      </c>
      <c r="L95" s="301">
        <v>2824.49</v>
      </c>
      <c r="M95" s="301">
        <v>2833.92</v>
      </c>
      <c r="N95" s="301">
        <v>2825.28</v>
      </c>
      <c r="O95" s="301">
        <v>2810.88</v>
      </c>
      <c r="P95" s="301">
        <v>2799.36</v>
      </c>
      <c r="Q95" s="301">
        <f t="shared" si="31"/>
        <v>33690.429999999993</v>
      </c>
      <c r="R95" s="338"/>
      <c r="S95" s="339">
        <f t="shared" si="44"/>
        <v>243.99999999999997</v>
      </c>
      <c r="T95" s="339">
        <f t="shared" si="44"/>
        <v>243</v>
      </c>
      <c r="U95" s="339">
        <f t="shared" si="44"/>
        <v>243</v>
      </c>
      <c r="V95" s="339">
        <f t="shared" si="44"/>
        <v>243.25021795989537</v>
      </c>
      <c r="W95" s="339">
        <f t="shared" si="44"/>
        <v>244.25021795989534</v>
      </c>
      <c r="X95" s="339">
        <f t="shared" si="44"/>
        <v>245</v>
      </c>
      <c r="Y95" s="339">
        <f t="shared" si="44"/>
        <v>245.99999999999997</v>
      </c>
      <c r="Z95" s="339">
        <f t="shared" si="43"/>
        <v>246.25021795989534</v>
      </c>
      <c r="AA95" s="339">
        <f t="shared" si="33"/>
        <v>246.04698814009618</v>
      </c>
      <c r="AB95" s="339">
        <f t="shared" si="33"/>
        <v>245.29684488357151</v>
      </c>
      <c r="AC95" s="339">
        <f t="shared" si="33"/>
        <v>244.04660612269703</v>
      </c>
      <c r="AD95" s="339">
        <f t="shared" si="33"/>
        <v>243.04641511399745</v>
      </c>
      <c r="AE95" s="329">
        <f t="shared" si="34"/>
        <v>244.43229234500404</v>
      </c>
      <c r="AF95" s="296"/>
      <c r="AG95" s="289">
        <v>48</v>
      </c>
      <c r="AJ95" s="319">
        <v>1</v>
      </c>
      <c r="AK95" s="340">
        <f t="shared" si="35"/>
        <v>244.43229234500404</v>
      </c>
      <c r="AN95" s="292"/>
      <c r="AO95" s="341">
        <f t="shared" si="36"/>
        <v>12.345177590545555</v>
      </c>
      <c r="AP95" s="342">
        <f t="shared" si="37"/>
        <v>36210.720694358686</v>
      </c>
      <c r="AQ95" s="342">
        <f t="shared" si="38"/>
        <v>2520.2906943586931</v>
      </c>
      <c r="AR95" s="343">
        <v>12.210857121573843</v>
      </c>
      <c r="AS95" s="295">
        <f t="shared" si="39"/>
        <v>0.1343204689717119</v>
      </c>
      <c r="AV95" s="290">
        <f t="shared" si="40"/>
        <v>12.419750386712694</v>
      </c>
      <c r="AW95" s="291">
        <f t="shared" si="41"/>
        <v>36429.456688523213</v>
      </c>
      <c r="AX95" s="291">
        <f t="shared" si="42"/>
        <v>218.73599416452635</v>
      </c>
    </row>
    <row r="96" spans="1:50" s="289" customFormat="1" ht="12" customHeight="1">
      <c r="A96" s="337" t="s">
        <v>651</v>
      </c>
      <c r="B96" s="374" t="s">
        <v>652</v>
      </c>
      <c r="C96" s="338">
        <v>12.21</v>
      </c>
      <c r="D96" s="338">
        <v>12.2539</v>
      </c>
      <c r="E96" s="301">
        <v>390.72</v>
      </c>
      <c r="F96" s="301">
        <v>402.92999999999995</v>
      </c>
      <c r="G96" s="301">
        <v>402.92999999999995</v>
      </c>
      <c r="H96" s="301">
        <v>375.46</v>
      </c>
      <c r="I96" s="301">
        <v>415.14</v>
      </c>
      <c r="J96" s="301">
        <v>415.14</v>
      </c>
      <c r="K96" s="301">
        <v>427.36</v>
      </c>
      <c r="L96" s="301">
        <v>457.87</v>
      </c>
      <c r="M96" s="301">
        <v>459.36</v>
      </c>
      <c r="N96" s="301">
        <v>453.31</v>
      </c>
      <c r="O96" s="301">
        <v>490</v>
      </c>
      <c r="P96" s="301">
        <v>480.81</v>
      </c>
      <c r="Q96" s="301">
        <f t="shared" si="31"/>
        <v>5171.0300000000007</v>
      </c>
      <c r="R96" s="338"/>
      <c r="S96" s="339">
        <f t="shared" si="44"/>
        <v>32</v>
      </c>
      <c r="T96" s="339">
        <f t="shared" si="44"/>
        <v>32.999999999999993</v>
      </c>
      <c r="U96" s="339">
        <f t="shared" si="44"/>
        <v>32.999999999999993</v>
      </c>
      <c r="V96" s="339">
        <f t="shared" si="44"/>
        <v>30.750204750204745</v>
      </c>
      <c r="W96" s="339">
        <f t="shared" si="44"/>
        <v>34</v>
      </c>
      <c r="X96" s="339">
        <f t="shared" si="44"/>
        <v>34</v>
      </c>
      <c r="Y96" s="339">
        <f t="shared" si="44"/>
        <v>35.000819000819</v>
      </c>
      <c r="Z96" s="339">
        <f t="shared" si="43"/>
        <v>37.499590499590497</v>
      </c>
      <c r="AA96" s="339">
        <f t="shared" si="33"/>
        <v>37.486840924113956</v>
      </c>
      <c r="AB96" s="339">
        <f t="shared" si="33"/>
        <v>36.993120557536784</v>
      </c>
      <c r="AC96" s="339">
        <f t="shared" si="33"/>
        <v>39.987269359142807</v>
      </c>
      <c r="AD96" s="339">
        <f t="shared" si="33"/>
        <v>39.237304041978476</v>
      </c>
      <c r="AE96" s="329">
        <f t="shared" si="34"/>
        <v>35.246262427782192</v>
      </c>
      <c r="AF96" s="296"/>
      <c r="AG96" s="289">
        <v>64</v>
      </c>
      <c r="AJ96" s="319">
        <v>1</v>
      </c>
      <c r="AK96" s="340">
        <f t="shared" si="35"/>
        <v>35.246262427782192</v>
      </c>
      <c r="AN96" s="292"/>
      <c r="AO96" s="341">
        <f t="shared" si="36"/>
        <v>13.134155105730795</v>
      </c>
      <c r="AP96" s="342">
        <f t="shared" si="37"/>
        <v>5555.1585314853955</v>
      </c>
      <c r="AQ96" s="342">
        <f t="shared" si="38"/>
        <v>384.12853148539489</v>
      </c>
      <c r="AR96" s="343">
        <v>12.991250245884952</v>
      </c>
      <c r="AS96" s="295">
        <f t="shared" si="39"/>
        <v>0.14290485984584222</v>
      </c>
      <c r="AV96" s="290">
        <f t="shared" si="40"/>
        <v>13.213493832480044</v>
      </c>
      <c r="AW96" s="291">
        <f t="shared" si="41"/>
        <v>5588.7152544896771</v>
      </c>
      <c r="AX96" s="291">
        <f t="shared" si="42"/>
        <v>33.556723004281594</v>
      </c>
    </row>
    <row r="97" spans="1:50" s="289" customFormat="1" ht="12" customHeight="1">
      <c r="A97" s="337" t="s">
        <v>653</v>
      </c>
      <c r="B97" s="374" t="s">
        <v>654</v>
      </c>
      <c r="C97" s="338">
        <v>14.85</v>
      </c>
      <c r="D97" s="338">
        <v>14.895200000000001</v>
      </c>
      <c r="E97" s="301">
        <v>1804.27</v>
      </c>
      <c r="F97" s="301">
        <v>1874.82</v>
      </c>
      <c r="G97" s="301">
        <v>1908.23</v>
      </c>
      <c r="H97" s="301">
        <v>1937.9299999999998</v>
      </c>
      <c r="I97" s="301">
        <v>1956.5</v>
      </c>
      <c r="J97" s="301">
        <v>1923.12</v>
      </c>
      <c r="K97" s="301">
        <v>1967.72</v>
      </c>
      <c r="L97" s="301">
        <v>2034.44</v>
      </c>
      <c r="M97" s="301">
        <v>2253.09</v>
      </c>
      <c r="N97" s="301">
        <v>2272.2199999999998</v>
      </c>
      <c r="O97" s="301">
        <v>2320.64</v>
      </c>
      <c r="P97" s="301">
        <v>2309.48</v>
      </c>
      <c r="Q97" s="301">
        <f t="shared" si="31"/>
        <v>24562.46</v>
      </c>
      <c r="R97" s="338"/>
      <c r="S97" s="339">
        <f t="shared" si="44"/>
        <v>121.4996632996633</v>
      </c>
      <c r="T97" s="339">
        <f t="shared" si="44"/>
        <v>126.25050505050505</v>
      </c>
      <c r="U97" s="339">
        <f t="shared" si="44"/>
        <v>128.5003367003367</v>
      </c>
      <c r="V97" s="339">
        <f t="shared" si="44"/>
        <v>130.5003367003367</v>
      </c>
      <c r="W97" s="339">
        <f t="shared" si="44"/>
        <v>131.75084175084174</v>
      </c>
      <c r="X97" s="339">
        <f t="shared" si="44"/>
        <v>129.5030303030303</v>
      </c>
      <c r="Y97" s="339">
        <f t="shared" si="44"/>
        <v>132.5063973063973</v>
      </c>
      <c r="Z97" s="339">
        <f t="shared" si="43"/>
        <v>136.99932659932659</v>
      </c>
      <c r="AA97" s="339">
        <f t="shared" si="33"/>
        <v>151.26282292282079</v>
      </c>
      <c r="AB97" s="339">
        <f t="shared" si="33"/>
        <v>152.54712927654543</v>
      </c>
      <c r="AC97" s="339">
        <f t="shared" si="33"/>
        <v>155.79784091519414</v>
      </c>
      <c r="AD97" s="339">
        <f t="shared" si="33"/>
        <v>155.04860626242009</v>
      </c>
      <c r="AE97" s="329">
        <f t="shared" si="34"/>
        <v>137.68056975728484</v>
      </c>
      <c r="AF97" s="296"/>
      <c r="AG97" s="289">
        <v>96</v>
      </c>
      <c r="AJ97" s="319">
        <v>1</v>
      </c>
      <c r="AK97" s="340">
        <f t="shared" si="35"/>
        <v>137.68056975728484</v>
      </c>
      <c r="AN97" s="292"/>
      <c r="AO97" s="341">
        <f t="shared" si="36"/>
        <v>15.965192071983724</v>
      </c>
      <c r="AP97" s="342">
        <f t="shared" si="37"/>
        <v>26377.160889062474</v>
      </c>
      <c r="AQ97" s="342">
        <f t="shared" si="38"/>
        <v>1814.7008890624747</v>
      </c>
      <c r="AR97" s="343">
        <v>15.791484397824821</v>
      </c>
      <c r="AS97" s="295">
        <f t="shared" si="39"/>
        <v>0.1737076741589032</v>
      </c>
      <c r="AV97" s="290">
        <f t="shared" si="40"/>
        <v>16.061632079057016</v>
      </c>
      <c r="AW97" s="291">
        <f t="shared" si="41"/>
        <v>26536.495870517443</v>
      </c>
      <c r="AX97" s="291">
        <f t="shared" si="42"/>
        <v>159.33498145496924</v>
      </c>
    </row>
    <row r="98" spans="1:50" s="289" customFormat="1" ht="12" customHeight="1">
      <c r="A98" s="337" t="s">
        <v>655</v>
      </c>
      <c r="B98" s="374" t="s">
        <v>656</v>
      </c>
      <c r="C98" s="338">
        <v>11.33</v>
      </c>
      <c r="D98" s="338">
        <v>11.36</v>
      </c>
      <c r="E98" s="301">
        <v>67.98</v>
      </c>
      <c r="F98" s="301">
        <v>67.98</v>
      </c>
      <c r="G98" s="301">
        <v>169.95000000000002</v>
      </c>
      <c r="H98" s="301">
        <v>181.28</v>
      </c>
      <c r="I98" s="301">
        <v>260.59000000000003</v>
      </c>
      <c r="J98" s="301">
        <v>271.92</v>
      </c>
      <c r="K98" s="301">
        <v>328.57</v>
      </c>
      <c r="L98" s="301">
        <v>226.60000000000002</v>
      </c>
      <c r="M98" s="301">
        <v>261.27999999999997</v>
      </c>
      <c r="N98" s="301">
        <v>147.68</v>
      </c>
      <c r="O98" s="301">
        <v>215.83999999999997</v>
      </c>
      <c r="P98" s="301">
        <v>124.96</v>
      </c>
      <c r="Q98" s="301">
        <f t="shared" si="31"/>
        <v>2324.63</v>
      </c>
      <c r="R98" s="338"/>
      <c r="S98" s="339">
        <f t="shared" ref="S98:Z127" si="45">IFERROR(E98/$C98,0)</f>
        <v>6</v>
      </c>
      <c r="T98" s="339">
        <f t="shared" si="45"/>
        <v>6</v>
      </c>
      <c r="U98" s="339">
        <f t="shared" si="45"/>
        <v>15.000000000000002</v>
      </c>
      <c r="V98" s="339">
        <f t="shared" si="45"/>
        <v>16</v>
      </c>
      <c r="W98" s="339">
        <f t="shared" si="45"/>
        <v>23.000000000000004</v>
      </c>
      <c r="X98" s="339">
        <f t="shared" si="45"/>
        <v>24</v>
      </c>
      <c r="Y98" s="339">
        <f t="shared" si="45"/>
        <v>29</v>
      </c>
      <c r="Z98" s="339">
        <f t="shared" si="45"/>
        <v>20.000000000000004</v>
      </c>
      <c r="AA98" s="339">
        <f t="shared" ref="AA98:AD142" si="46">IFERROR(M98/$D98,0)</f>
        <v>23</v>
      </c>
      <c r="AB98" s="339">
        <f t="shared" si="46"/>
        <v>13.000000000000002</v>
      </c>
      <c r="AC98" s="339">
        <f t="shared" si="46"/>
        <v>19</v>
      </c>
      <c r="AD98" s="339">
        <f t="shared" si="46"/>
        <v>11</v>
      </c>
      <c r="AE98" s="329">
        <f t="shared" si="34"/>
        <v>17.083333333333332</v>
      </c>
      <c r="AF98" s="296"/>
      <c r="AJ98" s="319"/>
      <c r="AK98" s="335"/>
      <c r="AN98" s="292"/>
      <c r="AO98" s="341">
        <f t="shared" si="36"/>
        <v>12.176042076490083</v>
      </c>
      <c r="AP98" s="342">
        <f t="shared" si="37"/>
        <v>2496.088625680467</v>
      </c>
      <c r="AQ98" s="342">
        <f t="shared" si="38"/>
        <v>171.45862568046687</v>
      </c>
      <c r="AR98" s="343">
        <v>12.043561869547904</v>
      </c>
      <c r="AS98" s="295">
        <f t="shared" si="39"/>
        <v>0.13248020694217821</v>
      </c>
      <c r="AV98" s="290">
        <f t="shared" si="40"/>
        <v>12.249593185595874</v>
      </c>
      <c r="AW98" s="291">
        <f t="shared" si="41"/>
        <v>2511.1666030471538</v>
      </c>
      <c r="AX98" s="291">
        <f t="shared" si="42"/>
        <v>15.07797736668681</v>
      </c>
    </row>
    <row r="99" spans="1:50" s="289" customFormat="1" ht="12" customHeight="1">
      <c r="A99" s="337" t="s">
        <v>657</v>
      </c>
      <c r="B99" s="374" t="s">
        <v>658</v>
      </c>
      <c r="C99" s="338">
        <v>18.350000000000001</v>
      </c>
      <c r="D99" s="338">
        <v>18.399999999999999</v>
      </c>
      <c r="E99" s="301">
        <v>146.80000000000001</v>
      </c>
      <c r="F99" s="301">
        <v>36.700000000000003</v>
      </c>
      <c r="G99" s="301">
        <v>128.44999999999999</v>
      </c>
      <c r="H99" s="301">
        <v>110.1</v>
      </c>
      <c r="I99" s="301">
        <v>146.80000000000001</v>
      </c>
      <c r="J99" s="301">
        <v>220.2</v>
      </c>
      <c r="K99" s="301">
        <v>165.15</v>
      </c>
      <c r="L99" s="301">
        <v>238.54999999999998</v>
      </c>
      <c r="M99" s="301">
        <v>110.4</v>
      </c>
      <c r="N99" s="301">
        <v>128.75</v>
      </c>
      <c r="O99" s="301">
        <v>92</v>
      </c>
      <c r="P99" s="301">
        <v>92</v>
      </c>
      <c r="Q99" s="301">
        <f t="shared" si="31"/>
        <v>1615.9</v>
      </c>
      <c r="R99" s="338"/>
      <c r="S99" s="339">
        <f t="shared" si="45"/>
        <v>8</v>
      </c>
      <c r="T99" s="339">
        <f t="shared" si="45"/>
        <v>2</v>
      </c>
      <c r="U99" s="339">
        <f t="shared" si="45"/>
        <v>6.9999999999999991</v>
      </c>
      <c r="V99" s="339">
        <f t="shared" si="45"/>
        <v>5.9999999999999991</v>
      </c>
      <c r="W99" s="339">
        <f t="shared" si="45"/>
        <v>8</v>
      </c>
      <c r="X99" s="339">
        <f t="shared" si="45"/>
        <v>11.999999999999998</v>
      </c>
      <c r="Y99" s="339">
        <f t="shared" si="45"/>
        <v>9</v>
      </c>
      <c r="Z99" s="339">
        <f t="shared" si="45"/>
        <v>12.999999999999998</v>
      </c>
      <c r="AA99" s="339">
        <f t="shared" si="46"/>
        <v>6.0000000000000009</v>
      </c>
      <c r="AB99" s="339">
        <f t="shared" si="46"/>
        <v>6.9972826086956523</v>
      </c>
      <c r="AC99" s="339">
        <f t="shared" si="46"/>
        <v>5</v>
      </c>
      <c r="AD99" s="339">
        <f t="shared" si="46"/>
        <v>5</v>
      </c>
      <c r="AE99" s="329">
        <f t="shared" si="34"/>
        <v>7.3331068840579716</v>
      </c>
      <c r="AF99" s="296"/>
      <c r="AJ99" s="319"/>
      <c r="AK99" s="335"/>
      <c r="AN99" s="292"/>
      <c r="AO99" s="341">
        <f t="shared" si="36"/>
        <v>19.721758292906472</v>
      </c>
      <c r="AP99" s="342">
        <f t="shared" si="37"/>
        <v>1735.461138041278</v>
      </c>
      <c r="AQ99" s="342">
        <f t="shared" si="38"/>
        <v>119.5611380412779</v>
      </c>
      <c r="AR99" s="343">
        <v>19.507177676028295</v>
      </c>
      <c r="AS99" s="295">
        <f t="shared" si="39"/>
        <v>0.21458061687817676</v>
      </c>
      <c r="AV99" s="290">
        <f t="shared" si="40"/>
        <v>19.84089037103557</v>
      </c>
      <c r="AW99" s="291">
        <f t="shared" si="41"/>
        <v>1745.9444371881655</v>
      </c>
      <c r="AX99" s="291">
        <f t="shared" si="42"/>
        <v>10.483299146887475</v>
      </c>
    </row>
    <row r="100" spans="1:50" s="289" customFormat="1" ht="12" customHeight="1">
      <c r="A100" s="337" t="s">
        <v>659</v>
      </c>
      <c r="B100" s="374" t="s">
        <v>660</v>
      </c>
      <c r="C100" s="338">
        <v>22.12</v>
      </c>
      <c r="D100" s="338">
        <v>22.18</v>
      </c>
      <c r="E100" s="301">
        <v>22.12</v>
      </c>
      <c r="F100" s="301">
        <v>66.36</v>
      </c>
      <c r="G100" s="301">
        <v>88.48</v>
      </c>
      <c r="H100" s="301">
        <v>176.96</v>
      </c>
      <c r="I100" s="301">
        <v>110.6</v>
      </c>
      <c r="J100" s="301">
        <v>154.84</v>
      </c>
      <c r="K100" s="301">
        <v>199.08</v>
      </c>
      <c r="L100" s="301">
        <v>88.48</v>
      </c>
      <c r="M100" s="301">
        <v>155.13999999999999</v>
      </c>
      <c r="N100" s="301">
        <v>110.9</v>
      </c>
      <c r="O100" s="301">
        <v>199.62</v>
      </c>
      <c r="P100" s="301">
        <v>44.36</v>
      </c>
      <c r="Q100" s="301">
        <f t="shared" si="31"/>
        <v>1416.9399999999998</v>
      </c>
      <c r="R100" s="338"/>
      <c r="S100" s="339">
        <f t="shared" si="45"/>
        <v>1</v>
      </c>
      <c r="T100" s="339">
        <f t="shared" si="45"/>
        <v>3</v>
      </c>
      <c r="U100" s="339">
        <f t="shared" si="45"/>
        <v>4</v>
      </c>
      <c r="V100" s="339">
        <f t="shared" si="45"/>
        <v>8</v>
      </c>
      <c r="W100" s="339">
        <f t="shared" si="45"/>
        <v>4.9999999999999991</v>
      </c>
      <c r="X100" s="339">
        <f t="shared" si="45"/>
        <v>7</v>
      </c>
      <c r="Y100" s="339">
        <f t="shared" si="45"/>
        <v>9</v>
      </c>
      <c r="Z100" s="339">
        <f t="shared" si="45"/>
        <v>4</v>
      </c>
      <c r="AA100" s="339">
        <f t="shared" si="46"/>
        <v>6.9945897204688903</v>
      </c>
      <c r="AB100" s="339">
        <f t="shared" si="46"/>
        <v>5</v>
      </c>
      <c r="AC100" s="339">
        <f t="shared" si="46"/>
        <v>9</v>
      </c>
      <c r="AD100" s="339">
        <f t="shared" si="46"/>
        <v>2</v>
      </c>
      <c r="AE100" s="329">
        <f t="shared" si="34"/>
        <v>5.3328824767057403</v>
      </c>
      <c r="AF100" s="296"/>
      <c r="AJ100" s="319"/>
      <c r="AK100" s="335"/>
      <c r="AN100" s="292"/>
      <c r="AO100" s="341">
        <f t="shared" si="36"/>
        <v>23.773293420470957</v>
      </c>
      <c r="AP100" s="342">
        <f t="shared" si="37"/>
        <v>1521.3621587473613</v>
      </c>
      <c r="AQ100" s="342">
        <f t="shared" si="38"/>
        <v>104.42215874736144</v>
      </c>
      <c r="AR100" s="343">
        <v>23.514630481212368</v>
      </c>
      <c r="AS100" s="295">
        <f t="shared" si="39"/>
        <v>0.25866293925858841</v>
      </c>
      <c r="AV100" s="290">
        <f t="shared" si="40"/>
        <v>23.916899371172232</v>
      </c>
      <c r="AW100" s="291">
        <f t="shared" si="41"/>
        <v>1530.5521626439072</v>
      </c>
      <c r="AX100" s="291">
        <f t="shared" si="42"/>
        <v>9.1900038965459316</v>
      </c>
    </row>
    <row r="101" spans="1:50" s="289" customFormat="1" ht="12" customHeight="1">
      <c r="A101" s="337" t="s">
        <v>661</v>
      </c>
      <c r="B101" s="374" t="s">
        <v>662</v>
      </c>
      <c r="C101" s="338">
        <v>30.19</v>
      </c>
      <c r="D101" s="338">
        <v>30.27</v>
      </c>
      <c r="E101" s="301">
        <v>90.57</v>
      </c>
      <c r="F101" s="301">
        <v>150.95000000000002</v>
      </c>
      <c r="G101" s="301">
        <v>120.76</v>
      </c>
      <c r="H101" s="301">
        <v>150.94999999999999</v>
      </c>
      <c r="I101" s="301">
        <v>241.52</v>
      </c>
      <c r="J101" s="301">
        <v>452.85</v>
      </c>
      <c r="K101" s="301">
        <v>271.71000000000004</v>
      </c>
      <c r="L101" s="301">
        <v>150.94999999999999</v>
      </c>
      <c r="M101" s="301">
        <v>272.35000000000002</v>
      </c>
      <c r="N101" s="301">
        <v>393.43</v>
      </c>
      <c r="O101" s="301">
        <v>211.89</v>
      </c>
      <c r="P101" s="301">
        <v>121.08</v>
      </c>
      <c r="Q101" s="301">
        <f t="shared" si="31"/>
        <v>2629.0099999999998</v>
      </c>
      <c r="R101" s="338"/>
      <c r="S101" s="339">
        <f t="shared" si="45"/>
        <v>2.9999999999999996</v>
      </c>
      <c r="T101" s="339">
        <f t="shared" si="45"/>
        <v>5</v>
      </c>
      <c r="U101" s="339">
        <f t="shared" si="45"/>
        <v>4</v>
      </c>
      <c r="V101" s="339">
        <f t="shared" si="45"/>
        <v>4.9999999999999991</v>
      </c>
      <c r="W101" s="339">
        <f t="shared" si="45"/>
        <v>8</v>
      </c>
      <c r="X101" s="339">
        <f t="shared" si="45"/>
        <v>15</v>
      </c>
      <c r="Y101" s="339">
        <f t="shared" si="45"/>
        <v>9</v>
      </c>
      <c r="Z101" s="339">
        <f t="shared" si="45"/>
        <v>4.9999999999999991</v>
      </c>
      <c r="AA101" s="339">
        <f t="shared" si="46"/>
        <v>8.9973571192599948</v>
      </c>
      <c r="AB101" s="339">
        <f t="shared" si="46"/>
        <v>12.997357119259993</v>
      </c>
      <c r="AC101" s="339">
        <f t="shared" si="46"/>
        <v>7</v>
      </c>
      <c r="AD101" s="339">
        <f t="shared" si="46"/>
        <v>4</v>
      </c>
      <c r="AE101" s="329">
        <f t="shared" si="34"/>
        <v>7.2495595198766658</v>
      </c>
      <c r="AF101" s="296"/>
      <c r="AJ101" s="319"/>
      <c r="AK101" s="335"/>
      <c r="AN101" s="292"/>
      <c r="AO101" s="341">
        <f t="shared" si="36"/>
        <v>32.444436061210816</v>
      </c>
      <c r="AP101" s="342">
        <f t="shared" si="37"/>
        <v>2822.4944437749682</v>
      </c>
      <c r="AQ101" s="342">
        <f t="shared" si="38"/>
        <v>193.48444377496844</v>
      </c>
      <c r="AR101" s="343">
        <v>32.091427622466114</v>
      </c>
      <c r="AS101" s="295">
        <f t="shared" si="39"/>
        <v>0.35300843874470189</v>
      </c>
      <c r="AV101" s="290">
        <f t="shared" si="40"/>
        <v>32.640421278872111</v>
      </c>
      <c r="AW101" s="291">
        <f t="shared" si="41"/>
        <v>2839.5441217803864</v>
      </c>
      <c r="AX101" s="291">
        <f t="shared" si="42"/>
        <v>17.049678005418173</v>
      </c>
    </row>
    <row r="102" spans="1:50" s="289" customFormat="1" ht="12" customHeight="1">
      <c r="A102" s="337" t="s">
        <v>663</v>
      </c>
      <c r="B102" s="374" t="s">
        <v>664</v>
      </c>
      <c r="C102" s="338">
        <v>7.75</v>
      </c>
      <c r="D102" s="338">
        <v>7.77</v>
      </c>
      <c r="E102" s="301">
        <v>6348.11</v>
      </c>
      <c r="F102" s="301">
        <v>7125.0999999999995</v>
      </c>
      <c r="G102" s="301">
        <v>8487.0400000000009</v>
      </c>
      <c r="H102" s="301">
        <v>10843.19</v>
      </c>
      <c r="I102" s="301">
        <v>9616.52</v>
      </c>
      <c r="J102" s="301">
        <v>10585.14</v>
      </c>
      <c r="K102" s="301">
        <v>11691.81</v>
      </c>
      <c r="L102" s="301">
        <v>10013.209999999999</v>
      </c>
      <c r="M102" s="301">
        <v>10068.27</v>
      </c>
      <c r="N102" s="301">
        <v>10247.9</v>
      </c>
      <c r="O102" s="301">
        <v>9421.6500000000015</v>
      </c>
      <c r="P102" s="301">
        <v>9680.7200000000012</v>
      </c>
      <c r="Q102" s="301">
        <f t="shared" si="31"/>
        <v>114128.66</v>
      </c>
      <c r="R102" s="338"/>
      <c r="S102" s="339">
        <f t="shared" si="45"/>
        <v>819.1109677419355</v>
      </c>
      <c r="T102" s="339">
        <f t="shared" si="45"/>
        <v>919.36774193548376</v>
      </c>
      <c r="U102" s="339">
        <f t="shared" si="45"/>
        <v>1095.1019354838711</v>
      </c>
      <c r="V102" s="339">
        <f t="shared" si="45"/>
        <v>1399.1212903225808</v>
      </c>
      <c r="W102" s="339">
        <f t="shared" si="45"/>
        <v>1240.8412903225808</v>
      </c>
      <c r="X102" s="339">
        <f t="shared" si="45"/>
        <v>1365.8245161290322</v>
      </c>
      <c r="Y102" s="339">
        <f t="shared" si="45"/>
        <v>1508.6206451612902</v>
      </c>
      <c r="Z102" s="339">
        <f t="shared" si="45"/>
        <v>1292.0270967741935</v>
      </c>
      <c r="AA102" s="339">
        <f t="shared" si="46"/>
        <v>1295.7876447876449</v>
      </c>
      <c r="AB102" s="339">
        <f t="shared" si="46"/>
        <v>1318.9060489060489</v>
      </c>
      <c r="AC102" s="339">
        <f t="shared" si="46"/>
        <v>1212.5675675675677</v>
      </c>
      <c r="AD102" s="339">
        <f t="shared" si="46"/>
        <v>1245.9099099099101</v>
      </c>
      <c r="AE102" s="329">
        <f t="shared" si="34"/>
        <v>1226.0988879201782</v>
      </c>
      <c r="AF102" s="296"/>
      <c r="AJ102" s="319"/>
      <c r="AK102" s="335"/>
      <c r="AN102" s="292"/>
      <c r="AO102" s="341">
        <f t="shared" si="36"/>
        <v>8.3281555399936575</v>
      </c>
      <c r="AP102" s="342">
        <f t="shared" si="37"/>
        <v>122533.70695214992</v>
      </c>
      <c r="AQ102" s="342">
        <f t="shared" si="38"/>
        <v>8405.0469521499181</v>
      </c>
      <c r="AR102" s="343">
        <v>8.2375418773228173</v>
      </c>
      <c r="AS102" s="295">
        <f t="shared" si="39"/>
        <v>9.0613662670840256E-2</v>
      </c>
      <c r="AV102" s="290">
        <f t="shared" si="40"/>
        <v>8.3784629447253476</v>
      </c>
      <c r="AW102" s="291">
        <f t="shared" si="41"/>
        <v>123273.88918809805</v>
      </c>
      <c r="AX102" s="291">
        <f t="shared" si="42"/>
        <v>740.18223594813026</v>
      </c>
    </row>
    <row r="103" spans="1:50" s="289" customFormat="1" ht="12" customHeight="1">
      <c r="A103" s="337" t="s">
        <v>665</v>
      </c>
      <c r="B103" s="374" t="s">
        <v>666</v>
      </c>
      <c r="C103" s="338">
        <v>6.98</v>
      </c>
      <c r="D103" s="338">
        <v>7</v>
      </c>
      <c r="E103" s="301">
        <v>352.48999999999995</v>
      </c>
      <c r="F103" s="301">
        <v>164.03</v>
      </c>
      <c r="G103" s="301">
        <v>342.02</v>
      </c>
      <c r="H103" s="301">
        <v>237.32</v>
      </c>
      <c r="I103" s="301">
        <v>404.84</v>
      </c>
      <c r="J103" s="301">
        <v>732.9</v>
      </c>
      <c r="K103" s="301">
        <v>635.17999999999995</v>
      </c>
      <c r="L103" s="301">
        <v>830.62</v>
      </c>
      <c r="M103" s="301">
        <v>413</v>
      </c>
      <c r="N103" s="301">
        <v>635.5</v>
      </c>
      <c r="O103" s="301">
        <v>532</v>
      </c>
      <c r="P103" s="301">
        <v>728</v>
      </c>
      <c r="Q103" s="301">
        <f t="shared" si="31"/>
        <v>6007.9</v>
      </c>
      <c r="R103" s="338"/>
      <c r="S103" s="339">
        <f t="shared" si="45"/>
        <v>50.499999999999993</v>
      </c>
      <c r="T103" s="339">
        <f t="shared" si="45"/>
        <v>23.5</v>
      </c>
      <c r="U103" s="339">
        <f t="shared" si="45"/>
        <v>48.999999999999993</v>
      </c>
      <c r="V103" s="339">
        <f t="shared" si="45"/>
        <v>34</v>
      </c>
      <c r="W103" s="339">
        <f t="shared" si="45"/>
        <v>57.999999999999993</v>
      </c>
      <c r="X103" s="339">
        <f t="shared" si="45"/>
        <v>104.99999999999999</v>
      </c>
      <c r="Y103" s="339">
        <f t="shared" si="45"/>
        <v>90.999999999999986</v>
      </c>
      <c r="Z103" s="339">
        <f t="shared" si="45"/>
        <v>119</v>
      </c>
      <c r="AA103" s="339">
        <f t="shared" si="46"/>
        <v>59</v>
      </c>
      <c r="AB103" s="339">
        <f t="shared" si="46"/>
        <v>90.785714285714292</v>
      </c>
      <c r="AC103" s="339">
        <f t="shared" si="46"/>
        <v>76</v>
      </c>
      <c r="AD103" s="339">
        <f t="shared" si="46"/>
        <v>104</v>
      </c>
      <c r="AE103" s="329">
        <f t="shared" si="34"/>
        <v>71.648809523809533</v>
      </c>
      <c r="AF103" s="296"/>
      <c r="AJ103" s="319"/>
      <c r="AK103" s="335"/>
      <c r="AN103" s="292"/>
      <c r="AO103" s="341">
        <f t="shared" si="36"/>
        <v>7.5028428288231153</v>
      </c>
      <c r="AP103" s="342">
        <f t="shared" si="37"/>
        <v>6450.8370807531319</v>
      </c>
      <c r="AQ103" s="342">
        <f t="shared" si="38"/>
        <v>442.93708075313225</v>
      </c>
      <c r="AR103" s="343">
        <v>7.4212088984890254</v>
      </c>
      <c r="AS103" s="295">
        <f t="shared" si="39"/>
        <v>8.1633930334089833E-2</v>
      </c>
      <c r="AV103" s="290">
        <f t="shared" si="40"/>
        <v>7.5481648150678815</v>
      </c>
      <c r="AW103" s="291">
        <f t="shared" si="41"/>
        <v>6489.8042770694356</v>
      </c>
      <c r="AX103" s="291">
        <f t="shared" si="42"/>
        <v>38.967196316303671</v>
      </c>
    </row>
    <row r="104" spans="1:50" s="289" customFormat="1" ht="12" customHeight="1">
      <c r="A104" s="337" t="s">
        <v>667</v>
      </c>
      <c r="B104" s="374" t="s">
        <v>668</v>
      </c>
      <c r="C104" s="338">
        <v>2.3199999999999998</v>
      </c>
      <c r="D104" s="338">
        <v>2.33</v>
      </c>
      <c r="E104" s="301">
        <v>1860.64</v>
      </c>
      <c r="F104" s="301">
        <v>1261.98</v>
      </c>
      <c r="G104" s="301">
        <v>2390.59</v>
      </c>
      <c r="H104" s="301">
        <v>1712.16</v>
      </c>
      <c r="I104" s="301">
        <v>1362.9299999999998</v>
      </c>
      <c r="J104" s="301">
        <v>1586.97</v>
      </c>
      <c r="K104" s="301">
        <v>2230.56</v>
      </c>
      <c r="L104" s="301">
        <v>3362.62</v>
      </c>
      <c r="M104" s="301">
        <v>1725.6</v>
      </c>
      <c r="N104" s="301">
        <v>1453.53</v>
      </c>
      <c r="O104" s="301">
        <v>1672.97</v>
      </c>
      <c r="P104" s="301">
        <v>2213.5</v>
      </c>
      <c r="Q104" s="301">
        <f t="shared" si="31"/>
        <v>22834.049999999996</v>
      </c>
      <c r="R104" s="338"/>
      <c r="S104" s="339">
        <f t="shared" si="45"/>
        <v>802.00000000000011</v>
      </c>
      <c r="T104" s="339">
        <f t="shared" si="45"/>
        <v>543.95689655172418</v>
      </c>
      <c r="U104" s="339">
        <f t="shared" si="45"/>
        <v>1030.4267241379312</v>
      </c>
      <c r="V104" s="339">
        <f t="shared" si="45"/>
        <v>738.00000000000011</v>
      </c>
      <c r="W104" s="339">
        <f t="shared" si="45"/>
        <v>587.46982758620686</v>
      </c>
      <c r="X104" s="339">
        <f t="shared" si="45"/>
        <v>684.03879310344837</v>
      </c>
      <c r="Y104" s="339">
        <f t="shared" si="45"/>
        <v>961.44827586206895</v>
      </c>
      <c r="Z104" s="339">
        <f t="shared" si="45"/>
        <v>1449.4051724137933</v>
      </c>
      <c r="AA104" s="339">
        <f t="shared" si="46"/>
        <v>740.60085836909866</v>
      </c>
      <c r="AB104" s="339">
        <f t="shared" si="46"/>
        <v>623.832618025751</v>
      </c>
      <c r="AC104" s="339">
        <f t="shared" si="46"/>
        <v>718.01287553648069</v>
      </c>
      <c r="AD104" s="339">
        <f t="shared" si="46"/>
        <v>950</v>
      </c>
      <c r="AE104" s="329">
        <f t="shared" si="34"/>
        <v>819.09933679887536</v>
      </c>
      <c r="AF104" s="296"/>
      <c r="AJ104" s="319"/>
      <c r="AK104" s="335"/>
      <c r="AN104" s="292"/>
      <c r="AO104" s="341">
        <f t="shared" si="36"/>
        <v>2.4973748273082657</v>
      </c>
      <c r="AP104" s="342">
        <f t="shared" si="37"/>
        <v>24547.176777436875</v>
      </c>
      <c r="AQ104" s="342">
        <f t="shared" si="38"/>
        <v>1713.1267774368789</v>
      </c>
      <c r="AR104" s="343">
        <v>2.4702023904970614</v>
      </c>
      <c r="AS104" s="295">
        <f t="shared" si="39"/>
        <v>2.7172436811204292E-2</v>
      </c>
      <c r="AV104" s="290">
        <f t="shared" si="40"/>
        <v>2.5124605741583093</v>
      </c>
      <c r="AW104" s="291">
        <f t="shared" si="41"/>
        <v>24695.457480316712</v>
      </c>
      <c r="AX104" s="291">
        <f t="shared" si="42"/>
        <v>148.28070287983792</v>
      </c>
    </row>
    <row r="105" spans="1:50" s="289" customFormat="1" ht="12" customHeight="1">
      <c r="A105" s="337" t="s">
        <v>669</v>
      </c>
      <c r="B105" s="374" t="s">
        <v>670</v>
      </c>
      <c r="C105" s="338">
        <v>1.93</v>
      </c>
      <c r="D105" s="338">
        <v>1.94</v>
      </c>
      <c r="E105" s="301">
        <v>310.72999999999996</v>
      </c>
      <c r="F105" s="301">
        <v>303.01000000000005</v>
      </c>
      <c r="G105" s="301">
        <v>496.01</v>
      </c>
      <c r="H105" s="301">
        <v>282.5</v>
      </c>
      <c r="I105" s="301">
        <v>145.13999999999999</v>
      </c>
      <c r="J105" s="301">
        <v>324.53000000000003</v>
      </c>
      <c r="K105" s="301">
        <v>324.24</v>
      </c>
      <c r="L105" s="301">
        <v>270.2</v>
      </c>
      <c r="M105" s="301">
        <v>457.39</v>
      </c>
      <c r="N105" s="301">
        <v>223.55</v>
      </c>
      <c r="O105" s="301">
        <v>366.65999999999997</v>
      </c>
      <c r="P105" s="301">
        <v>419.43</v>
      </c>
      <c r="Q105" s="301">
        <f t="shared" si="31"/>
        <v>3923.3899999999994</v>
      </c>
      <c r="R105" s="338"/>
      <c r="S105" s="339">
        <f t="shared" si="45"/>
        <v>160.99999999999997</v>
      </c>
      <c r="T105" s="339">
        <f t="shared" si="45"/>
        <v>157.00000000000003</v>
      </c>
      <c r="U105" s="339">
        <f t="shared" si="45"/>
        <v>257</v>
      </c>
      <c r="V105" s="339">
        <f t="shared" si="45"/>
        <v>146.37305699481865</v>
      </c>
      <c r="W105" s="339">
        <f t="shared" si="45"/>
        <v>75.202072538860094</v>
      </c>
      <c r="X105" s="339">
        <f t="shared" si="45"/>
        <v>168.15025906735752</v>
      </c>
      <c r="Y105" s="339">
        <f t="shared" si="45"/>
        <v>168</v>
      </c>
      <c r="Z105" s="339">
        <f t="shared" si="45"/>
        <v>140</v>
      </c>
      <c r="AA105" s="339">
        <f t="shared" si="46"/>
        <v>235.76804123711341</v>
      </c>
      <c r="AB105" s="339">
        <f t="shared" si="46"/>
        <v>115.23195876288661</v>
      </c>
      <c r="AC105" s="339">
        <f t="shared" si="46"/>
        <v>189</v>
      </c>
      <c r="AD105" s="339">
        <f t="shared" si="46"/>
        <v>216.20103092783506</v>
      </c>
      <c r="AE105" s="329">
        <f t="shared" si="34"/>
        <v>169.07720162740594</v>
      </c>
      <c r="AF105" s="296"/>
      <c r="AJ105" s="319"/>
      <c r="AK105" s="335"/>
      <c r="AN105" s="292"/>
      <c r="AO105" s="341">
        <f t="shared" si="36"/>
        <v>2.0793592982738347</v>
      </c>
      <c r="AP105" s="342">
        <f t="shared" si="37"/>
        <v>4218.8670159607973</v>
      </c>
      <c r="AQ105" s="342">
        <f t="shared" si="38"/>
        <v>295.47701596079787</v>
      </c>
      <c r="AR105" s="343">
        <v>2.0567350375812441</v>
      </c>
      <c r="AS105" s="295">
        <f t="shared" si="39"/>
        <v>2.2624260692590603E-2</v>
      </c>
      <c r="AV105" s="290">
        <f t="shared" si="40"/>
        <v>2.0919199630330985</v>
      </c>
      <c r="AW105" s="291">
        <f t="shared" si="41"/>
        <v>4244.351680537713</v>
      </c>
      <c r="AX105" s="291">
        <f t="shared" si="42"/>
        <v>25.484664576915748</v>
      </c>
    </row>
    <row r="106" spans="1:50" s="289" customFormat="1" ht="12" customHeight="1">
      <c r="A106" s="337" t="s">
        <v>671</v>
      </c>
      <c r="B106" s="374" t="s">
        <v>672</v>
      </c>
      <c r="C106" s="338">
        <v>1.35</v>
      </c>
      <c r="D106" s="338">
        <v>1.35</v>
      </c>
      <c r="E106" s="301">
        <v>0</v>
      </c>
      <c r="F106" s="301">
        <v>0</v>
      </c>
      <c r="G106" s="301">
        <v>22.979999999999997</v>
      </c>
      <c r="H106" s="301">
        <v>85.9</v>
      </c>
      <c r="I106" s="301">
        <v>30.64</v>
      </c>
      <c r="J106" s="301">
        <v>25.03</v>
      </c>
      <c r="K106" s="301">
        <v>42.4</v>
      </c>
      <c r="L106" s="301">
        <v>22.98</v>
      </c>
      <c r="M106" s="301">
        <v>2.0499999999999998</v>
      </c>
      <c r="N106" s="301">
        <v>0</v>
      </c>
      <c r="O106" s="301">
        <v>0</v>
      </c>
      <c r="P106" s="301">
        <v>0</v>
      </c>
      <c r="Q106" s="301">
        <f t="shared" si="31"/>
        <v>231.98</v>
      </c>
      <c r="R106" s="338"/>
      <c r="S106" s="339">
        <f t="shared" si="45"/>
        <v>0</v>
      </c>
      <c r="T106" s="339">
        <f t="shared" si="45"/>
        <v>0</v>
      </c>
      <c r="U106" s="339">
        <f t="shared" si="45"/>
        <v>17.022222222222219</v>
      </c>
      <c r="V106" s="339">
        <f t="shared" si="45"/>
        <v>63.629629629629626</v>
      </c>
      <c r="W106" s="339">
        <f t="shared" si="45"/>
        <v>22.696296296296296</v>
      </c>
      <c r="X106" s="339">
        <f t="shared" si="45"/>
        <v>18.540740740740741</v>
      </c>
      <c r="Y106" s="339">
        <f t="shared" si="45"/>
        <v>31.407407407407405</v>
      </c>
      <c r="Z106" s="339">
        <f t="shared" si="45"/>
        <v>17.022222222222222</v>
      </c>
      <c r="AA106" s="339">
        <f t="shared" si="46"/>
        <v>1.5185185185185184</v>
      </c>
      <c r="AB106" s="339">
        <f t="shared" si="46"/>
        <v>0</v>
      </c>
      <c r="AC106" s="339">
        <f t="shared" si="46"/>
        <v>0</v>
      </c>
      <c r="AD106" s="339">
        <f t="shared" si="46"/>
        <v>0</v>
      </c>
      <c r="AE106" s="329">
        <f t="shared" si="34"/>
        <v>14.319753086419752</v>
      </c>
      <c r="AF106" s="296"/>
      <c r="AJ106" s="319"/>
      <c r="AK106" s="335"/>
      <c r="AN106" s="292"/>
      <c r="AO106" s="341">
        <f t="shared" si="36"/>
        <v>1.4469768312730293</v>
      </c>
      <c r="AP106" s="342">
        <f t="shared" si="37"/>
        <v>248.644211347198</v>
      </c>
      <c r="AQ106" s="342">
        <f t="shared" si="38"/>
        <v>16.664211347198005</v>
      </c>
      <c r="AR106" s="343">
        <v>1.431233144708598</v>
      </c>
      <c r="AS106" s="295">
        <f t="shared" si="39"/>
        <v>1.5743686564431369E-2</v>
      </c>
      <c r="AV106" s="290">
        <f t="shared" si="40"/>
        <v>1.4557175000488056</v>
      </c>
      <c r="AW106" s="291">
        <f t="shared" si="41"/>
        <v>250.14618197134953</v>
      </c>
      <c r="AX106" s="291">
        <f t="shared" si="42"/>
        <v>1.5019706241515394</v>
      </c>
    </row>
    <row r="107" spans="1:50" s="292" customFormat="1" ht="12" customHeight="1">
      <c r="A107" s="374" t="s">
        <v>673</v>
      </c>
      <c r="B107" s="374" t="s">
        <v>674</v>
      </c>
      <c r="C107" s="338">
        <v>10.91</v>
      </c>
      <c r="D107" s="338">
        <f t="shared" ref="D107:D115" si="47">C107</f>
        <v>10.91</v>
      </c>
      <c r="E107" s="375">
        <v>54235.21</v>
      </c>
      <c r="F107" s="375">
        <v>53258.75</v>
      </c>
      <c r="G107" s="375">
        <v>53970.140000000007</v>
      </c>
      <c r="H107" s="375">
        <v>54522.96</v>
      </c>
      <c r="I107" s="375">
        <v>55406.590000000004</v>
      </c>
      <c r="J107" s="375">
        <v>56044.44</v>
      </c>
      <c r="K107" s="375">
        <v>56977.8</v>
      </c>
      <c r="L107" s="375">
        <v>57007.61</v>
      </c>
      <c r="M107" s="375">
        <v>56841.62</v>
      </c>
      <c r="N107" s="375">
        <v>56095.22</v>
      </c>
      <c r="O107" s="375">
        <v>56152.66</v>
      </c>
      <c r="P107" s="375">
        <v>55572.87</v>
      </c>
      <c r="Q107" s="375">
        <f t="shared" si="31"/>
        <v>666085.87</v>
      </c>
      <c r="R107" s="338"/>
      <c r="S107" s="339">
        <f t="shared" si="45"/>
        <v>4971.1466544454624</v>
      </c>
      <c r="T107" s="339">
        <f t="shared" si="45"/>
        <v>4881.6452795600362</v>
      </c>
      <c r="U107" s="339">
        <f t="shared" si="45"/>
        <v>4946.8505957836851</v>
      </c>
      <c r="V107" s="339">
        <f t="shared" si="45"/>
        <v>4997.5215398716773</v>
      </c>
      <c r="W107" s="339">
        <f t="shared" si="45"/>
        <v>5078.5142071494047</v>
      </c>
      <c r="X107" s="339">
        <f t="shared" si="45"/>
        <v>5136.9789184234651</v>
      </c>
      <c r="Y107" s="339">
        <f t="shared" si="45"/>
        <v>5222.5297891842347</v>
      </c>
      <c r="Z107" s="339">
        <f t="shared" si="45"/>
        <v>5225.2621448212649</v>
      </c>
      <c r="AA107" s="339">
        <f t="shared" si="46"/>
        <v>5210.0476626947757</v>
      </c>
      <c r="AB107" s="339">
        <f t="shared" si="46"/>
        <v>5141.6333638863425</v>
      </c>
      <c r="AC107" s="339">
        <f t="shared" si="46"/>
        <v>5146.8982584784608</v>
      </c>
      <c r="AD107" s="339">
        <f t="shared" si="46"/>
        <v>5093.7552703941337</v>
      </c>
      <c r="AE107" s="349">
        <f t="shared" si="34"/>
        <v>5087.7319737244115</v>
      </c>
      <c r="AF107" s="376"/>
      <c r="AJ107" s="298"/>
      <c r="AK107" s="379"/>
      <c r="AO107" s="341">
        <f t="shared" si="36"/>
        <v>11.693716466065741</v>
      </c>
      <c r="AP107" s="342">
        <f t="shared" si="37"/>
        <v>713933.94187284366</v>
      </c>
      <c r="AQ107" s="342">
        <f t="shared" si="38"/>
        <v>47848.071872843662</v>
      </c>
      <c r="AR107" s="346">
        <v>11.566484154645039</v>
      </c>
      <c r="AS107" s="295">
        <f t="shared" si="39"/>
        <v>0.1272323114207019</v>
      </c>
      <c r="AV107" s="290">
        <f t="shared" si="40"/>
        <v>11.764354018912941</v>
      </c>
      <c r="AW107" s="291">
        <f t="shared" si="41"/>
        <v>718246.5611068398</v>
      </c>
      <c r="AX107" s="291">
        <f t="shared" si="42"/>
        <v>4312.6192339961417</v>
      </c>
    </row>
    <row r="108" spans="1:50" s="292" customFormat="1" ht="12" customHeight="1">
      <c r="A108" s="374" t="s">
        <v>675</v>
      </c>
      <c r="B108" s="374" t="s">
        <v>676</v>
      </c>
      <c r="C108" s="338">
        <v>13.2</v>
      </c>
      <c r="D108" s="338">
        <f t="shared" si="47"/>
        <v>13.2</v>
      </c>
      <c r="E108" s="375">
        <v>7477.7999999999993</v>
      </c>
      <c r="F108" s="375">
        <v>7451.4</v>
      </c>
      <c r="G108" s="375">
        <v>7531.7000000000007</v>
      </c>
      <c r="H108" s="375">
        <v>7388.7000000000007</v>
      </c>
      <c r="I108" s="375">
        <v>7372.2000000000007</v>
      </c>
      <c r="J108" s="375">
        <v>7692.3</v>
      </c>
      <c r="K108" s="375">
        <v>6897.27</v>
      </c>
      <c r="L108" s="375">
        <v>7401.9000000000015</v>
      </c>
      <c r="M108" s="375">
        <v>7451.4000000000005</v>
      </c>
      <c r="N108" s="375">
        <v>7450.5400000000009</v>
      </c>
      <c r="O108" s="375">
        <v>7512.4500000000007</v>
      </c>
      <c r="P108" s="375">
        <v>7517.4</v>
      </c>
      <c r="Q108" s="375">
        <f t="shared" si="31"/>
        <v>89145.060000000012</v>
      </c>
      <c r="R108" s="338"/>
      <c r="S108" s="339">
        <f t="shared" si="45"/>
        <v>566.5</v>
      </c>
      <c r="T108" s="339">
        <f t="shared" si="45"/>
        <v>564.5</v>
      </c>
      <c r="U108" s="339">
        <f t="shared" si="45"/>
        <v>570.58333333333337</v>
      </c>
      <c r="V108" s="339">
        <f t="shared" si="45"/>
        <v>559.75000000000011</v>
      </c>
      <c r="W108" s="339">
        <f t="shared" si="45"/>
        <v>558.50000000000011</v>
      </c>
      <c r="X108" s="339">
        <f t="shared" si="45"/>
        <v>582.75</v>
      </c>
      <c r="Y108" s="339">
        <f t="shared" si="45"/>
        <v>522.52045454545464</v>
      </c>
      <c r="Z108" s="339">
        <f t="shared" si="45"/>
        <v>560.75000000000011</v>
      </c>
      <c r="AA108" s="339">
        <f t="shared" si="46"/>
        <v>564.50000000000011</v>
      </c>
      <c r="AB108" s="339">
        <f t="shared" si="46"/>
        <v>564.43484848484854</v>
      </c>
      <c r="AC108" s="339">
        <f t="shared" si="46"/>
        <v>569.12500000000011</v>
      </c>
      <c r="AD108" s="339">
        <f t="shared" si="46"/>
        <v>569.5</v>
      </c>
      <c r="AE108" s="349">
        <f t="shared" si="34"/>
        <v>562.78446969696972</v>
      </c>
      <c r="AF108" s="376"/>
      <c r="AJ108" s="298"/>
      <c r="AK108" s="379"/>
      <c r="AO108" s="341">
        <f t="shared" si="36"/>
        <v>14.148217905780731</v>
      </c>
      <c r="AP108" s="342">
        <f t="shared" si="37"/>
        <v>95548.767735143774</v>
      </c>
      <c r="AQ108" s="342">
        <f t="shared" si="38"/>
        <v>6403.707735143762</v>
      </c>
      <c r="AR108" s="346">
        <v>13.994279637150733</v>
      </c>
      <c r="AS108" s="295">
        <f t="shared" si="39"/>
        <v>0.15393826862999838</v>
      </c>
      <c r="AV108" s="290">
        <f t="shared" si="40"/>
        <v>14.233682222699434</v>
      </c>
      <c r="AW108" s="291">
        <f t="shared" si="41"/>
        <v>96125.943618445046</v>
      </c>
      <c r="AX108" s="291">
        <f t="shared" si="42"/>
        <v>577.17588330127182</v>
      </c>
    </row>
    <row r="109" spans="1:50" s="292" customFormat="1" ht="12" customHeight="1">
      <c r="A109" s="374" t="s">
        <v>677</v>
      </c>
      <c r="B109" s="374" t="s">
        <v>678</v>
      </c>
      <c r="C109" s="338">
        <v>16.059999999999999</v>
      </c>
      <c r="D109" s="338">
        <f t="shared" si="47"/>
        <v>16.059999999999999</v>
      </c>
      <c r="E109" s="375">
        <v>5777.6200000000008</v>
      </c>
      <c r="F109" s="375">
        <v>5789.65</v>
      </c>
      <c r="G109" s="375">
        <v>5829.15</v>
      </c>
      <c r="H109" s="375">
        <v>5737.4900000000007</v>
      </c>
      <c r="I109" s="375">
        <v>5789.64</v>
      </c>
      <c r="J109" s="375">
        <v>5817.75</v>
      </c>
      <c r="K109" s="375">
        <v>5773.59</v>
      </c>
      <c r="L109" s="375">
        <v>5713.3700000000008</v>
      </c>
      <c r="M109" s="375">
        <v>5717.369999999999</v>
      </c>
      <c r="N109" s="375">
        <v>5669.21</v>
      </c>
      <c r="O109" s="375">
        <v>5743.46</v>
      </c>
      <c r="P109" s="375">
        <v>5753.51</v>
      </c>
      <c r="Q109" s="375">
        <f t="shared" si="31"/>
        <v>69111.81</v>
      </c>
      <c r="R109" s="338"/>
      <c r="S109" s="339">
        <f t="shared" si="45"/>
        <v>359.75217932752184</v>
      </c>
      <c r="T109" s="339">
        <f t="shared" si="45"/>
        <v>360.50124533001247</v>
      </c>
      <c r="U109" s="339">
        <f t="shared" si="45"/>
        <v>362.96077210460771</v>
      </c>
      <c r="V109" s="339">
        <f t="shared" si="45"/>
        <v>357.25342465753431</v>
      </c>
      <c r="W109" s="339">
        <f t="shared" si="45"/>
        <v>360.50062266500629</v>
      </c>
      <c r="X109" s="339">
        <f t="shared" si="45"/>
        <v>362.25093399750938</v>
      </c>
      <c r="Y109" s="339">
        <f t="shared" si="45"/>
        <v>359.50124533001247</v>
      </c>
      <c r="Z109" s="339">
        <f t="shared" si="45"/>
        <v>355.75155666251567</v>
      </c>
      <c r="AA109" s="339">
        <f t="shared" si="46"/>
        <v>356.00062266500618</v>
      </c>
      <c r="AB109" s="339">
        <f t="shared" si="46"/>
        <v>353.0018679950187</v>
      </c>
      <c r="AC109" s="339">
        <f t="shared" si="46"/>
        <v>357.6251556662516</v>
      </c>
      <c r="AD109" s="339">
        <f t="shared" si="46"/>
        <v>358.25093399750938</v>
      </c>
      <c r="AE109" s="349">
        <f t="shared" si="34"/>
        <v>358.6125466998754</v>
      </c>
      <c r="AF109" s="376"/>
      <c r="AJ109" s="298"/>
      <c r="AK109" s="379"/>
      <c r="AO109" s="341">
        <f t="shared" si="36"/>
        <v>17.21366511869989</v>
      </c>
      <c r="AP109" s="342">
        <f t="shared" si="37"/>
        <v>74076.435435069361</v>
      </c>
      <c r="AQ109" s="342">
        <f t="shared" si="38"/>
        <v>4964.6254350693634</v>
      </c>
      <c r="AR109" s="346">
        <v>17.026373558533393</v>
      </c>
      <c r="AS109" s="295">
        <f t="shared" si="39"/>
        <v>0.1872915601664964</v>
      </c>
      <c r="AV109" s="290">
        <f t="shared" si="40"/>
        <v>17.317646704284311</v>
      </c>
      <c r="AW109" s="291">
        <f t="shared" si="41"/>
        <v>74523.904649665201</v>
      </c>
      <c r="AX109" s="291">
        <f t="shared" si="42"/>
        <v>447.46921459583973</v>
      </c>
    </row>
    <row r="110" spans="1:50" s="292" customFormat="1" ht="12" customHeight="1">
      <c r="A110" s="374" t="s">
        <v>679</v>
      </c>
      <c r="B110" s="374" t="s">
        <v>680</v>
      </c>
      <c r="C110" s="338">
        <v>18.61</v>
      </c>
      <c r="D110" s="338">
        <f t="shared" si="47"/>
        <v>18.61</v>
      </c>
      <c r="E110" s="375">
        <v>9277.1</v>
      </c>
      <c r="F110" s="375">
        <v>9356.18</v>
      </c>
      <c r="G110" s="375">
        <v>9438.39</v>
      </c>
      <c r="H110" s="375">
        <v>9276.16</v>
      </c>
      <c r="I110" s="375">
        <v>9367.85</v>
      </c>
      <c r="J110" s="375">
        <v>9502.75</v>
      </c>
      <c r="K110" s="375">
        <v>9500.73</v>
      </c>
      <c r="L110" s="375">
        <v>9565.52</v>
      </c>
      <c r="M110" s="375">
        <v>9616.73</v>
      </c>
      <c r="N110" s="375">
        <v>9698.15</v>
      </c>
      <c r="O110" s="375">
        <v>9757.1299999999992</v>
      </c>
      <c r="P110" s="375">
        <v>9742.33</v>
      </c>
      <c r="Q110" s="375">
        <f t="shared" si="31"/>
        <v>114099.02</v>
      </c>
      <c r="R110" s="338"/>
      <c r="S110" s="339">
        <f t="shared" si="45"/>
        <v>498.50080601826977</v>
      </c>
      <c r="T110" s="339">
        <f t="shared" si="45"/>
        <v>502.75013433637832</v>
      </c>
      <c r="U110" s="339">
        <f t="shared" si="45"/>
        <v>507.16765180010748</v>
      </c>
      <c r="V110" s="339">
        <f t="shared" si="45"/>
        <v>498.45029554003224</v>
      </c>
      <c r="W110" s="339">
        <f t="shared" si="45"/>
        <v>503.37721655024183</v>
      </c>
      <c r="X110" s="339">
        <f t="shared" si="45"/>
        <v>510.6260075228372</v>
      </c>
      <c r="Y110" s="339">
        <f t="shared" si="45"/>
        <v>510.51746372917785</v>
      </c>
      <c r="Z110" s="339">
        <f t="shared" si="45"/>
        <v>513.99892530897375</v>
      </c>
      <c r="AA110" s="339">
        <f t="shared" si="46"/>
        <v>516.7506716818915</v>
      </c>
      <c r="AB110" s="339">
        <f t="shared" si="46"/>
        <v>521.12573885008055</v>
      </c>
      <c r="AC110" s="339">
        <f t="shared" si="46"/>
        <v>524.29500268672757</v>
      </c>
      <c r="AD110" s="339">
        <f t="shared" si="46"/>
        <v>523.49973132724347</v>
      </c>
      <c r="AE110" s="349">
        <f t="shared" si="34"/>
        <v>510.92163711266352</v>
      </c>
      <c r="AF110" s="376"/>
      <c r="AJ110" s="298"/>
      <c r="AK110" s="379"/>
      <c r="AO110" s="341">
        <f t="shared" si="36"/>
        <v>19.946843577771165</v>
      </c>
      <c r="AP110" s="342">
        <f t="shared" si="37"/>
        <v>122295.28771182075</v>
      </c>
      <c r="AQ110" s="342">
        <f t="shared" si="38"/>
        <v>8196.2677118207503</v>
      </c>
      <c r="AR110" s="346">
        <v>19.729813942982965</v>
      </c>
      <c r="AS110" s="295">
        <f t="shared" si="39"/>
        <v>0.21702963478820081</v>
      </c>
      <c r="AV110" s="290">
        <f t="shared" si="40"/>
        <v>20.067335315487608</v>
      </c>
      <c r="AW110" s="291">
        <f t="shared" si="41"/>
        <v>123034.02974253235</v>
      </c>
      <c r="AX110" s="291">
        <f t="shared" si="42"/>
        <v>738.74203071159718</v>
      </c>
    </row>
    <row r="111" spans="1:50" s="292" customFormat="1" ht="12" customHeight="1">
      <c r="A111" s="374" t="s">
        <v>681</v>
      </c>
      <c r="B111" s="374" t="s">
        <v>682</v>
      </c>
      <c r="C111" s="338">
        <v>24.82</v>
      </c>
      <c r="D111" s="338">
        <f t="shared" si="47"/>
        <v>24.82</v>
      </c>
      <c r="E111" s="375">
        <v>446.76</v>
      </c>
      <c r="F111" s="375">
        <v>446.76</v>
      </c>
      <c r="G111" s="375">
        <v>446.76</v>
      </c>
      <c r="H111" s="375">
        <v>446.76</v>
      </c>
      <c r="I111" s="375">
        <v>446.76</v>
      </c>
      <c r="J111" s="375">
        <v>446.76</v>
      </c>
      <c r="K111" s="375">
        <v>446.76</v>
      </c>
      <c r="L111" s="375">
        <v>446.76</v>
      </c>
      <c r="M111" s="375">
        <v>446.76</v>
      </c>
      <c r="N111" s="375">
        <v>446.76</v>
      </c>
      <c r="O111" s="375">
        <v>446.76</v>
      </c>
      <c r="P111" s="375">
        <v>446.76</v>
      </c>
      <c r="Q111" s="375">
        <f t="shared" si="31"/>
        <v>5361.1200000000017</v>
      </c>
      <c r="R111" s="338"/>
      <c r="S111" s="339">
        <f t="shared" si="45"/>
        <v>18</v>
      </c>
      <c r="T111" s="339">
        <f t="shared" si="45"/>
        <v>18</v>
      </c>
      <c r="U111" s="339">
        <f t="shared" si="45"/>
        <v>18</v>
      </c>
      <c r="V111" s="339">
        <f t="shared" si="45"/>
        <v>18</v>
      </c>
      <c r="W111" s="339">
        <f t="shared" si="45"/>
        <v>18</v>
      </c>
      <c r="X111" s="339">
        <f t="shared" si="45"/>
        <v>18</v>
      </c>
      <c r="Y111" s="339">
        <f t="shared" si="45"/>
        <v>18</v>
      </c>
      <c r="Z111" s="339">
        <f t="shared" si="45"/>
        <v>18</v>
      </c>
      <c r="AA111" s="339">
        <f t="shared" si="46"/>
        <v>18</v>
      </c>
      <c r="AB111" s="339">
        <f t="shared" si="46"/>
        <v>18</v>
      </c>
      <c r="AC111" s="339">
        <f t="shared" si="46"/>
        <v>18</v>
      </c>
      <c r="AD111" s="339">
        <f t="shared" si="46"/>
        <v>18</v>
      </c>
      <c r="AE111" s="349">
        <f t="shared" si="34"/>
        <v>18</v>
      </c>
      <c r="AF111" s="376"/>
      <c r="AJ111" s="298"/>
      <c r="AK111" s="379"/>
      <c r="AO111" s="341">
        <f t="shared" si="36"/>
        <v>26.602937001627101</v>
      </c>
      <c r="AP111" s="342">
        <f t="shared" si="37"/>
        <v>5746.2343923514545</v>
      </c>
      <c r="AQ111" s="342">
        <f t="shared" si="38"/>
        <v>385.11439235145281</v>
      </c>
      <c r="AR111" s="346">
        <v>26.313486408642518</v>
      </c>
      <c r="AS111" s="295">
        <f t="shared" si="39"/>
        <v>0.28945059298458276</v>
      </c>
      <c r="AV111" s="290">
        <f t="shared" si="40"/>
        <v>26.763635815712114</v>
      </c>
      <c r="AW111" s="291">
        <f t="shared" si="41"/>
        <v>5780.9453361938167</v>
      </c>
      <c r="AX111" s="291">
        <f t="shared" si="42"/>
        <v>34.710943842362212</v>
      </c>
    </row>
    <row r="112" spans="1:50" s="292" customFormat="1" ht="12" customHeight="1">
      <c r="A112" s="374" t="s">
        <v>683</v>
      </c>
      <c r="B112" s="374" t="s">
        <v>684</v>
      </c>
      <c r="C112" s="338">
        <v>0.41</v>
      </c>
      <c r="D112" s="338">
        <f t="shared" si="47"/>
        <v>0.41</v>
      </c>
      <c r="E112" s="375">
        <v>330.05</v>
      </c>
      <c r="F112" s="375">
        <v>289.87</v>
      </c>
      <c r="G112" s="375">
        <v>283.31</v>
      </c>
      <c r="H112" s="375">
        <v>413.69</v>
      </c>
      <c r="I112" s="375">
        <v>459.61</v>
      </c>
      <c r="J112" s="375">
        <v>419.84000000000003</v>
      </c>
      <c r="K112" s="375">
        <v>466.17</v>
      </c>
      <c r="L112" s="375">
        <v>401.39</v>
      </c>
      <c r="M112" s="375">
        <v>420.25</v>
      </c>
      <c r="N112" s="375">
        <v>421.47999999999996</v>
      </c>
      <c r="O112" s="375">
        <v>438.7</v>
      </c>
      <c r="P112" s="375">
        <v>355.88</v>
      </c>
      <c r="Q112" s="375">
        <f t="shared" si="31"/>
        <v>4700.2400000000007</v>
      </c>
      <c r="R112" s="338"/>
      <c r="S112" s="339">
        <f t="shared" si="45"/>
        <v>805.00000000000011</v>
      </c>
      <c r="T112" s="339">
        <f t="shared" si="45"/>
        <v>707</v>
      </c>
      <c r="U112" s="339">
        <f t="shared" si="45"/>
        <v>691</v>
      </c>
      <c r="V112" s="339">
        <f t="shared" si="45"/>
        <v>1009</v>
      </c>
      <c r="W112" s="339">
        <f t="shared" si="45"/>
        <v>1121</v>
      </c>
      <c r="X112" s="339">
        <f t="shared" si="45"/>
        <v>1024.0000000000002</v>
      </c>
      <c r="Y112" s="339">
        <f t="shared" si="45"/>
        <v>1137</v>
      </c>
      <c r="Z112" s="339">
        <f t="shared" si="45"/>
        <v>979</v>
      </c>
      <c r="AA112" s="339">
        <f t="shared" si="46"/>
        <v>1025</v>
      </c>
      <c r="AB112" s="339">
        <f t="shared" si="46"/>
        <v>1028</v>
      </c>
      <c r="AC112" s="339">
        <f t="shared" si="46"/>
        <v>1070</v>
      </c>
      <c r="AD112" s="339">
        <f t="shared" si="46"/>
        <v>868</v>
      </c>
      <c r="AE112" s="380">
        <f t="shared" si="34"/>
        <v>955.33333333333337</v>
      </c>
      <c r="AF112" s="381"/>
      <c r="AJ112" s="298"/>
      <c r="AK112" s="379"/>
      <c r="AO112" s="341">
        <f t="shared" si="36"/>
        <v>0.43945222283106816</v>
      </c>
      <c r="AP112" s="342">
        <f t="shared" si="37"/>
        <v>5037.880282535366</v>
      </c>
      <c r="AQ112" s="342">
        <f t="shared" si="38"/>
        <v>337.64028253536526</v>
      </c>
      <c r="AR112" s="346">
        <v>0.43467080691150006</v>
      </c>
      <c r="AS112" s="295">
        <f t="shared" si="39"/>
        <v>4.7814159195680994E-3</v>
      </c>
      <c r="AV112" s="290">
        <f t="shared" si="40"/>
        <v>0.44210679631111877</v>
      </c>
      <c r="AW112" s="291">
        <f t="shared" si="41"/>
        <v>5068.3123129106652</v>
      </c>
      <c r="AX112" s="291">
        <f t="shared" si="42"/>
        <v>30.432030375299291</v>
      </c>
    </row>
    <row r="113" spans="1:16381" s="292" customFormat="1" ht="12" customHeight="1">
      <c r="A113" s="374" t="s">
        <v>685</v>
      </c>
      <c r="B113" s="374" t="s">
        <v>686</v>
      </c>
      <c r="C113" s="338">
        <v>0.61</v>
      </c>
      <c r="D113" s="338">
        <f t="shared" si="47"/>
        <v>0.61</v>
      </c>
      <c r="E113" s="375">
        <v>33.550000000000004</v>
      </c>
      <c r="F113" s="375">
        <v>18.3</v>
      </c>
      <c r="G113" s="375">
        <v>18.3</v>
      </c>
      <c r="H113" s="375">
        <v>18.3</v>
      </c>
      <c r="I113" s="375">
        <v>27.450000000000003</v>
      </c>
      <c r="J113" s="375">
        <v>36.6</v>
      </c>
      <c r="K113" s="375">
        <v>77.47</v>
      </c>
      <c r="L113" s="375">
        <v>48.8</v>
      </c>
      <c r="M113" s="375">
        <v>36.6</v>
      </c>
      <c r="N113" s="375">
        <v>36.6</v>
      </c>
      <c r="O113" s="375">
        <v>36.6</v>
      </c>
      <c r="P113" s="375">
        <v>36.6</v>
      </c>
      <c r="Q113" s="375">
        <f t="shared" si="31"/>
        <v>425.17000000000007</v>
      </c>
      <c r="R113" s="338"/>
      <c r="S113" s="339">
        <f t="shared" si="45"/>
        <v>55.000000000000007</v>
      </c>
      <c r="T113" s="339">
        <f t="shared" si="45"/>
        <v>30.000000000000004</v>
      </c>
      <c r="U113" s="339">
        <f t="shared" si="45"/>
        <v>30.000000000000004</v>
      </c>
      <c r="V113" s="339">
        <f t="shared" si="45"/>
        <v>30.000000000000004</v>
      </c>
      <c r="W113" s="339">
        <f t="shared" si="45"/>
        <v>45.000000000000007</v>
      </c>
      <c r="X113" s="339">
        <f t="shared" si="45"/>
        <v>60.000000000000007</v>
      </c>
      <c r="Y113" s="339">
        <f t="shared" si="45"/>
        <v>127</v>
      </c>
      <c r="Z113" s="339">
        <f t="shared" si="45"/>
        <v>80</v>
      </c>
      <c r="AA113" s="339">
        <f t="shared" si="46"/>
        <v>60.000000000000007</v>
      </c>
      <c r="AB113" s="339">
        <f t="shared" si="46"/>
        <v>60.000000000000007</v>
      </c>
      <c r="AC113" s="339">
        <f t="shared" si="46"/>
        <v>60.000000000000007</v>
      </c>
      <c r="AD113" s="339">
        <f t="shared" si="46"/>
        <v>60.000000000000007</v>
      </c>
      <c r="AE113" s="380">
        <f t="shared" si="34"/>
        <v>58.083333333333336</v>
      </c>
      <c r="AF113" s="381"/>
      <c r="AJ113" s="298"/>
      <c r="AK113" s="379"/>
      <c r="AO113" s="341">
        <f t="shared" si="36"/>
        <v>0.65381916079744284</v>
      </c>
      <c r="AP113" s="342">
        <f t="shared" si="37"/>
        <v>455.71195507581768</v>
      </c>
      <c r="AQ113" s="342">
        <f t="shared" si="38"/>
        <v>30.541955075817611</v>
      </c>
      <c r="AR113" s="346">
        <v>0.64670534686832937</v>
      </c>
      <c r="AS113" s="295">
        <f t="shared" si="39"/>
        <v>7.1138139291134772E-3</v>
      </c>
      <c r="AV113" s="290">
        <f t="shared" si="40"/>
        <v>0.65776864817020109</v>
      </c>
      <c r="AW113" s="291">
        <f t="shared" si="41"/>
        <v>458.46474777463021</v>
      </c>
      <c r="AX113" s="291">
        <f t="shared" si="42"/>
        <v>2.7527926988125273</v>
      </c>
    </row>
    <row r="114" spans="1:16381" s="292" customFormat="1" ht="12" customHeight="1">
      <c r="A114" s="374" t="s">
        <v>687</v>
      </c>
      <c r="B114" s="374" t="s">
        <v>688</v>
      </c>
      <c r="C114" s="338">
        <v>0.69</v>
      </c>
      <c r="D114" s="338">
        <f t="shared" si="47"/>
        <v>0.69</v>
      </c>
      <c r="E114" s="375">
        <v>30.36</v>
      </c>
      <c r="F114" s="375">
        <v>58.65</v>
      </c>
      <c r="G114" s="375">
        <v>12.42</v>
      </c>
      <c r="H114" s="375">
        <v>20.7</v>
      </c>
      <c r="I114" s="375">
        <v>28.979999999999997</v>
      </c>
      <c r="J114" s="375">
        <v>23.46</v>
      </c>
      <c r="K114" s="375">
        <v>20.7</v>
      </c>
      <c r="L114" s="375">
        <v>20.7</v>
      </c>
      <c r="M114" s="375">
        <v>20.7</v>
      </c>
      <c r="N114" s="375">
        <v>20.7</v>
      </c>
      <c r="O114" s="375">
        <v>7.59</v>
      </c>
      <c r="P114" s="375">
        <v>0</v>
      </c>
      <c r="Q114" s="375">
        <f t="shared" si="31"/>
        <v>264.95999999999992</v>
      </c>
      <c r="R114" s="338"/>
      <c r="S114" s="339">
        <f t="shared" si="45"/>
        <v>44</v>
      </c>
      <c r="T114" s="339">
        <f t="shared" si="45"/>
        <v>85</v>
      </c>
      <c r="U114" s="339">
        <f t="shared" si="45"/>
        <v>18</v>
      </c>
      <c r="V114" s="339">
        <f t="shared" si="45"/>
        <v>30</v>
      </c>
      <c r="W114" s="339">
        <f t="shared" si="45"/>
        <v>42</v>
      </c>
      <c r="X114" s="339">
        <f t="shared" si="45"/>
        <v>34.000000000000007</v>
      </c>
      <c r="Y114" s="339">
        <f t="shared" si="45"/>
        <v>30</v>
      </c>
      <c r="Z114" s="339">
        <f t="shared" si="45"/>
        <v>30</v>
      </c>
      <c r="AA114" s="339">
        <f t="shared" si="46"/>
        <v>30</v>
      </c>
      <c r="AB114" s="339">
        <f t="shared" si="46"/>
        <v>30</v>
      </c>
      <c r="AC114" s="339">
        <f t="shared" si="46"/>
        <v>11</v>
      </c>
      <c r="AD114" s="339">
        <f t="shared" si="46"/>
        <v>0</v>
      </c>
      <c r="AE114" s="380">
        <f t="shared" si="34"/>
        <v>32</v>
      </c>
      <c r="AF114" s="381"/>
      <c r="AJ114" s="298"/>
      <c r="AK114" s="379"/>
      <c r="AO114" s="341">
        <f t="shared" si="36"/>
        <v>0.73956593598399267</v>
      </c>
      <c r="AP114" s="342">
        <f t="shared" si="37"/>
        <v>283.99331941785317</v>
      </c>
      <c r="AQ114" s="342">
        <f t="shared" si="38"/>
        <v>19.033319417853249</v>
      </c>
      <c r="AR114" s="346">
        <v>0.731519162851061</v>
      </c>
      <c r="AS114" s="295">
        <f t="shared" si="39"/>
        <v>8.0467731329316727E-3</v>
      </c>
      <c r="AV114" s="290">
        <f t="shared" si="40"/>
        <v>0.74403338891383397</v>
      </c>
      <c r="AW114" s="291">
        <f t="shared" si="41"/>
        <v>285.70882134291224</v>
      </c>
      <c r="AX114" s="291">
        <f t="shared" si="42"/>
        <v>1.7155019250590726</v>
      </c>
    </row>
    <row r="115" spans="1:16381" s="292" customFormat="1" ht="12" customHeight="1">
      <c r="A115" s="374" t="s">
        <v>689</v>
      </c>
      <c r="B115" s="374" t="s">
        <v>690</v>
      </c>
      <c r="C115" s="338">
        <v>1.01</v>
      </c>
      <c r="D115" s="338">
        <f t="shared" si="47"/>
        <v>1.01</v>
      </c>
      <c r="E115" s="375">
        <v>132.31</v>
      </c>
      <c r="F115" s="375">
        <v>132.31</v>
      </c>
      <c r="G115" s="375">
        <v>165.64000000000001</v>
      </c>
      <c r="H115" s="375">
        <v>127.26</v>
      </c>
      <c r="I115" s="375">
        <v>121.2</v>
      </c>
      <c r="J115" s="375">
        <v>121.2</v>
      </c>
      <c r="K115" s="375">
        <v>149.47999999999999</v>
      </c>
      <c r="L115" s="375">
        <v>125.24000000000001</v>
      </c>
      <c r="M115" s="375">
        <v>151.5</v>
      </c>
      <c r="N115" s="375">
        <v>159.58000000000001</v>
      </c>
      <c r="O115" s="375">
        <v>112.11000000000001</v>
      </c>
      <c r="P115" s="375">
        <v>97.97</v>
      </c>
      <c r="Q115" s="375">
        <f t="shared" si="31"/>
        <v>1595.8</v>
      </c>
      <c r="R115" s="338"/>
      <c r="S115" s="339">
        <f t="shared" si="45"/>
        <v>131</v>
      </c>
      <c r="T115" s="339">
        <f t="shared" si="45"/>
        <v>131</v>
      </c>
      <c r="U115" s="339">
        <f t="shared" si="45"/>
        <v>164</v>
      </c>
      <c r="V115" s="339">
        <f t="shared" si="45"/>
        <v>126</v>
      </c>
      <c r="W115" s="339">
        <f t="shared" si="45"/>
        <v>120</v>
      </c>
      <c r="X115" s="339">
        <f t="shared" si="45"/>
        <v>120</v>
      </c>
      <c r="Y115" s="339">
        <f t="shared" si="45"/>
        <v>148</v>
      </c>
      <c r="Z115" s="339">
        <f t="shared" si="45"/>
        <v>124.00000000000001</v>
      </c>
      <c r="AA115" s="339">
        <f t="shared" si="46"/>
        <v>150</v>
      </c>
      <c r="AB115" s="339">
        <f t="shared" si="46"/>
        <v>158</v>
      </c>
      <c r="AC115" s="339">
        <f t="shared" si="46"/>
        <v>111.00000000000001</v>
      </c>
      <c r="AD115" s="339">
        <f t="shared" si="46"/>
        <v>97</v>
      </c>
      <c r="AE115" s="380">
        <f t="shared" si="34"/>
        <v>131.66666666666666</v>
      </c>
      <c r="AF115" s="381"/>
      <c r="AJ115" s="298"/>
      <c r="AK115" s="379"/>
      <c r="AO115" s="341">
        <f t="shared" si="36"/>
        <v>1.0825530367301923</v>
      </c>
      <c r="AP115" s="342">
        <f t="shared" si="37"/>
        <v>1710.4337980337039</v>
      </c>
      <c r="AQ115" s="342">
        <f t="shared" si="38"/>
        <v>114.6337980337039</v>
      </c>
      <c r="AR115" s="346">
        <v>1.0707744267819881</v>
      </c>
      <c r="AS115" s="295">
        <f t="shared" si="39"/>
        <v>1.1778609948204233E-2</v>
      </c>
      <c r="AV115" s="290">
        <f t="shared" si="40"/>
        <v>1.0890923518883657</v>
      </c>
      <c r="AW115" s="291">
        <f t="shared" si="41"/>
        <v>1720.7659159836176</v>
      </c>
      <c r="AX115" s="291">
        <f t="shared" si="42"/>
        <v>10.332117949913709</v>
      </c>
    </row>
    <row r="116" spans="1:16381" s="289" customFormat="1" ht="12" customHeight="1">
      <c r="A116" s="337" t="s">
        <v>691</v>
      </c>
      <c r="B116" s="374" t="s">
        <v>692</v>
      </c>
      <c r="C116" s="338">
        <v>3.77</v>
      </c>
      <c r="D116" s="338">
        <v>3.77</v>
      </c>
      <c r="E116" s="301">
        <v>65.900000000000006</v>
      </c>
      <c r="F116" s="301">
        <v>68.73</v>
      </c>
      <c r="G116" s="301">
        <v>68.73</v>
      </c>
      <c r="H116" s="301">
        <v>71.05</v>
      </c>
      <c r="I116" s="301">
        <v>68.73</v>
      </c>
      <c r="J116" s="301">
        <v>68.73</v>
      </c>
      <c r="K116" s="301">
        <v>68.73</v>
      </c>
      <c r="L116" s="301">
        <v>68.73</v>
      </c>
      <c r="M116" s="301">
        <v>68.73</v>
      </c>
      <c r="N116" s="301">
        <v>68.73</v>
      </c>
      <c r="O116" s="301">
        <v>68.73</v>
      </c>
      <c r="P116" s="301">
        <v>68.73</v>
      </c>
      <c r="Q116" s="301">
        <f t="shared" si="31"/>
        <v>824.25000000000011</v>
      </c>
      <c r="R116" s="382"/>
      <c r="S116" s="339">
        <f t="shared" si="45"/>
        <v>17.480106100795759</v>
      </c>
      <c r="T116" s="339">
        <f t="shared" si="45"/>
        <v>18.230769230769234</v>
      </c>
      <c r="U116" s="339">
        <f t="shared" si="45"/>
        <v>18.230769230769234</v>
      </c>
      <c r="V116" s="339">
        <f t="shared" si="45"/>
        <v>18.846153846153847</v>
      </c>
      <c r="W116" s="339">
        <f t="shared" si="45"/>
        <v>18.230769230769234</v>
      </c>
      <c r="X116" s="339">
        <f t="shared" si="45"/>
        <v>18.230769230769234</v>
      </c>
      <c r="Y116" s="339">
        <f t="shared" si="45"/>
        <v>18.230769230769234</v>
      </c>
      <c r="Z116" s="339">
        <f t="shared" si="45"/>
        <v>18.230769230769234</v>
      </c>
      <c r="AA116" s="339">
        <f t="shared" si="46"/>
        <v>18.230769230769234</v>
      </c>
      <c r="AB116" s="339">
        <f t="shared" si="46"/>
        <v>18.230769230769234</v>
      </c>
      <c r="AC116" s="339">
        <f t="shared" si="46"/>
        <v>18.230769230769234</v>
      </c>
      <c r="AD116" s="339">
        <f t="shared" si="46"/>
        <v>18.230769230769234</v>
      </c>
      <c r="AE116" s="329">
        <f t="shared" si="34"/>
        <v>18.219496021220156</v>
      </c>
      <c r="AF116" s="296"/>
      <c r="AH116" s="296"/>
      <c r="AI116" s="296"/>
      <c r="AJ116" s="296"/>
      <c r="AK116" s="383"/>
      <c r="AL116" s="296"/>
      <c r="AM116" s="296"/>
      <c r="AN116" s="376"/>
      <c r="AO116" s="341">
        <f t="shared" si="36"/>
        <v>4.0408167806661632</v>
      </c>
      <c r="AP116" s="342">
        <f t="shared" si="37"/>
        <v>883.45974309392159</v>
      </c>
      <c r="AQ116" s="342">
        <f t="shared" si="38"/>
        <v>59.209743093921475</v>
      </c>
      <c r="AR116" s="384">
        <v>3.9968510781862325</v>
      </c>
      <c r="AS116" s="295">
        <f t="shared" si="39"/>
        <v>4.3965702479930702E-2</v>
      </c>
      <c r="AT116" s="296"/>
      <c r="AU116" s="296"/>
      <c r="AV116" s="290">
        <f t="shared" si="40"/>
        <v>4.0652259075437014</v>
      </c>
      <c r="AW116" s="291">
        <f t="shared" si="41"/>
        <v>888.7964069742427</v>
      </c>
      <c r="AX116" s="291">
        <f t="shared" si="42"/>
        <v>5.3366638803211117</v>
      </c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6"/>
      <c r="BQ116" s="296"/>
      <c r="BR116" s="296"/>
      <c r="BS116" s="296"/>
      <c r="BT116" s="296"/>
      <c r="BU116" s="296"/>
      <c r="BV116" s="296"/>
      <c r="BW116" s="296"/>
      <c r="BX116" s="296"/>
      <c r="BY116" s="296"/>
      <c r="BZ116" s="296"/>
      <c r="CA116" s="296"/>
      <c r="CB116" s="296"/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96"/>
      <c r="CZ116" s="296"/>
      <c r="DA116" s="296"/>
      <c r="DB116" s="296"/>
      <c r="DC116" s="296"/>
      <c r="DD116" s="296"/>
      <c r="DE116" s="296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  <c r="EC116" s="296"/>
      <c r="ED116" s="296"/>
      <c r="EE116" s="296"/>
      <c r="EF116" s="296"/>
      <c r="EG116" s="296"/>
      <c r="EH116" s="296"/>
      <c r="EI116" s="296"/>
      <c r="EJ116" s="296"/>
      <c r="EK116" s="296"/>
      <c r="EL116" s="296"/>
      <c r="EM116" s="296"/>
      <c r="EN116" s="296"/>
      <c r="EO116" s="296"/>
      <c r="EP116" s="296"/>
      <c r="EQ116" s="296"/>
      <c r="ER116" s="296"/>
      <c r="ES116" s="296"/>
      <c r="ET116" s="296"/>
      <c r="EU116" s="296"/>
      <c r="EV116" s="296"/>
      <c r="EW116" s="296"/>
      <c r="EX116" s="296"/>
      <c r="EY116" s="296"/>
      <c r="EZ116" s="296"/>
      <c r="FA116" s="296"/>
      <c r="FB116" s="296"/>
      <c r="FC116" s="296"/>
      <c r="FD116" s="296"/>
      <c r="FE116" s="296"/>
      <c r="FF116" s="296"/>
      <c r="FG116" s="296"/>
      <c r="FH116" s="296"/>
      <c r="FI116" s="296"/>
      <c r="FJ116" s="296"/>
      <c r="FK116" s="296"/>
      <c r="FL116" s="296"/>
      <c r="FM116" s="296"/>
      <c r="FN116" s="296"/>
      <c r="FO116" s="296"/>
      <c r="FP116" s="296"/>
      <c r="FQ116" s="296"/>
      <c r="FR116" s="296"/>
      <c r="FS116" s="296"/>
      <c r="FT116" s="296"/>
      <c r="FU116" s="296"/>
      <c r="FV116" s="296"/>
      <c r="FW116" s="296"/>
      <c r="FX116" s="296"/>
      <c r="FY116" s="296"/>
      <c r="FZ116" s="296"/>
      <c r="GA116" s="296"/>
      <c r="GB116" s="296"/>
      <c r="GC116" s="296"/>
      <c r="GD116" s="296"/>
      <c r="GE116" s="296"/>
      <c r="GF116" s="296"/>
      <c r="GG116" s="296"/>
      <c r="GH116" s="296"/>
      <c r="GI116" s="296"/>
      <c r="GJ116" s="296"/>
      <c r="GK116" s="296"/>
      <c r="GL116" s="296"/>
      <c r="GM116" s="296"/>
      <c r="GN116" s="296"/>
      <c r="GO116" s="296"/>
      <c r="GP116" s="296"/>
      <c r="GQ116" s="296"/>
      <c r="GR116" s="296"/>
      <c r="GS116" s="296"/>
      <c r="GT116" s="296"/>
      <c r="GU116" s="296"/>
      <c r="GV116" s="296"/>
      <c r="GW116" s="296"/>
      <c r="GX116" s="296"/>
      <c r="GY116" s="296"/>
      <c r="GZ116" s="296"/>
      <c r="HA116" s="296"/>
      <c r="HB116" s="296"/>
      <c r="HC116" s="296"/>
      <c r="HD116" s="296"/>
      <c r="HE116" s="296"/>
      <c r="HF116" s="296"/>
      <c r="HG116" s="296"/>
      <c r="HH116" s="296"/>
      <c r="HI116" s="296"/>
      <c r="HJ116" s="296"/>
      <c r="HK116" s="296"/>
      <c r="HL116" s="296"/>
      <c r="HM116" s="296"/>
      <c r="HN116" s="296"/>
      <c r="HO116" s="296"/>
      <c r="HP116" s="296"/>
      <c r="HQ116" s="296"/>
      <c r="HR116" s="296"/>
      <c r="HS116" s="296"/>
      <c r="HT116" s="296"/>
      <c r="HU116" s="296"/>
      <c r="HV116" s="296"/>
      <c r="HW116" s="296"/>
      <c r="HX116" s="296"/>
      <c r="HY116" s="296"/>
      <c r="HZ116" s="296"/>
      <c r="IA116" s="296"/>
      <c r="IB116" s="296"/>
      <c r="IC116" s="296"/>
      <c r="ID116" s="296"/>
      <c r="IE116" s="296"/>
      <c r="IF116" s="296"/>
      <c r="IG116" s="296"/>
      <c r="IH116" s="296"/>
      <c r="II116" s="296"/>
      <c r="IJ116" s="296"/>
      <c r="IK116" s="296"/>
      <c r="IL116" s="296"/>
      <c r="IM116" s="296"/>
      <c r="IN116" s="296"/>
      <c r="IO116" s="296"/>
      <c r="IP116" s="296"/>
      <c r="IQ116" s="296"/>
      <c r="IR116" s="296"/>
      <c r="IS116" s="296"/>
      <c r="IT116" s="296"/>
      <c r="IU116" s="296"/>
      <c r="IV116" s="296"/>
      <c r="IW116" s="296"/>
      <c r="IX116" s="296"/>
      <c r="IY116" s="296"/>
      <c r="IZ116" s="296"/>
      <c r="JA116" s="296"/>
      <c r="JB116" s="296"/>
      <c r="JC116" s="296"/>
      <c r="JD116" s="296"/>
      <c r="JE116" s="296"/>
      <c r="JF116" s="296"/>
      <c r="JG116" s="296"/>
      <c r="JH116" s="296"/>
      <c r="JI116" s="296"/>
      <c r="JJ116" s="296"/>
      <c r="JK116" s="296"/>
      <c r="JL116" s="296"/>
      <c r="JM116" s="296"/>
      <c r="JN116" s="296"/>
      <c r="JO116" s="296"/>
      <c r="JP116" s="296"/>
      <c r="JQ116" s="296"/>
      <c r="JR116" s="296"/>
      <c r="JS116" s="296"/>
      <c r="JT116" s="296"/>
      <c r="JU116" s="296"/>
      <c r="JV116" s="296"/>
      <c r="JW116" s="296"/>
      <c r="JX116" s="296"/>
      <c r="JY116" s="296"/>
      <c r="JZ116" s="296"/>
      <c r="KA116" s="296"/>
      <c r="KB116" s="296"/>
      <c r="KC116" s="296"/>
      <c r="KD116" s="296"/>
      <c r="KE116" s="296"/>
      <c r="KF116" s="296"/>
      <c r="KG116" s="296"/>
      <c r="KH116" s="296"/>
      <c r="KI116" s="296"/>
      <c r="KJ116" s="296"/>
      <c r="KK116" s="296"/>
      <c r="KL116" s="296"/>
      <c r="KM116" s="296"/>
      <c r="KN116" s="296"/>
      <c r="KO116" s="296"/>
      <c r="KP116" s="296"/>
      <c r="KQ116" s="296"/>
      <c r="KR116" s="296"/>
      <c r="KS116" s="296"/>
      <c r="KT116" s="296"/>
      <c r="KU116" s="296"/>
      <c r="KV116" s="296"/>
      <c r="KW116" s="296"/>
      <c r="KX116" s="296"/>
      <c r="KY116" s="296"/>
      <c r="KZ116" s="296"/>
      <c r="LA116" s="296"/>
      <c r="LB116" s="296"/>
      <c r="LC116" s="296"/>
      <c r="LD116" s="296"/>
      <c r="LE116" s="296"/>
      <c r="LF116" s="296"/>
      <c r="LG116" s="296"/>
      <c r="LH116" s="296"/>
      <c r="LI116" s="296"/>
      <c r="LJ116" s="296"/>
      <c r="LK116" s="296"/>
      <c r="LL116" s="296"/>
      <c r="LM116" s="296"/>
      <c r="LN116" s="296"/>
      <c r="LO116" s="296"/>
      <c r="LP116" s="296"/>
      <c r="LQ116" s="296"/>
      <c r="LR116" s="296"/>
      <c r="LS116" s="296"/>
      <c r="LT116" s="296"/>
      <c r="LU116" s="296"/>
      <c r="LV116" s="296"/>
      <c r="LW116" s="296"/>
      <c r="LX116" s="296"/>
      <c r="LY116" s="296"/>
      <c r="LZ116" s="296"/>
      <c r="MA116" s="296"/>
      <c r="MB116" s="296"/>
      <c r="MC116" s="296"/>
      <c r="MD116" s="296"/>
      <c r="ME116" s="296"/>
      <c r="MF116" s="296"/>
      <c r="MG116" s="296"/>
      <c r="MH116" s="296"/>
      <c r="MI116" s="296"/>
      <c r="MJ116" s="296"/>
      <c r="MK116" s="296"/>
      <c r="ML116" s="296"/>
      <c r="MM116" s="296"/>
      <c r="MN116" s="296"/>
      <c r="MO116" s="296"/>
      <c r="MP116" s="296"/>
      <c r="MQ116" s="296"/>
      <c r="MR116" s="296"/>
      <c r="MS116" s="296"/>
      <c r="MT116" s="296"/>
      <c r="MU116" s="296"/>
      <c r="MV116" s="296"/>
      <c r="MW116" s="296"/>
      <c r="MX116" s="296"/>
      <c r="MY116" s="296"/>
      <c r="MZ116" s="296"/>
      <c r="NA116" s="296"/>
      <c r="NB116" s="296"/>
      <c r="NC116" s="296"/>
      <c r="ND116" s="296"/>
      <c r="NE116" s="296"/>
      <c r="NF116" s="296"/>
      <c r="NG116" s="296"/>
      <c r="NH116" s="296"/>
      <c r="NI116" s="296"/>
      <c r="NJ116" s="296"/>
      <c r="NK116" s="296"/>
      <c r="NL116" s="296"/>
      <c r="NM116" s="296"/>
      <c r="NN116" s="296"/>
      <c r="NO116" s="296"/>
      <c r="NP116" s="296"/>
      <c r="NQ116" s="296"/>
      <c r="NR116" s="296"/>
      <c r="NS116" s="296"/>
      <c r="NT116" s="296"/>
      <c r="NU116" s="296"/>
      <c r="NV116" s="296"/>
      <c r="NW116" s="296"/>
      <c r="NX116" s="296"/>
      <c r="NY116" s="296"/>
      <c r="NZ116" s="296"/>
      <c r="OA116" s="296"/>
      <c r="OB116" s="296"/>
      <c r="OC116" s="296"/>
      <c r="OD116" s="296"/>
      <c r="OE116" s="296"/>
      <c r="OF116" s="296"/>
      <c r="OG116" s="296"/>
      <c r="OH116" s="296"/>
      <c r="OI116" s="296"/>
      <c r="OJ116" s="296"/>
      <c r="OK116" s="296"/>
      <c r="OL116" s="296"/>
      <c r="OM116" s="296"/>
      <c r="ON116" s="296"/>
      <c r="OO116" s="296"/>
      <c r="OP116" s="296"/>
      <c r="OQ116" s="296"/>
      <c r="OR116" s="296"/>
      <c r="OS116" s="296"/>
      <c r="OT116" s="296"/>
      <c r="OU116" s="296"/>
      <c r="OV116" s="296"/>
      <c r="OW116" s="296"/>
      <c r="OX116" s="296"/>
      <c r="OY116" s="296"/>
      <c r="OZ116" s="296"/>
      <c r="PA116" s="296"/>
      <c r="PB116" s="296"/>
      <c r="PC116" s="296"/>
      <c r="PD116" s="296"/>
      <c r="PE116" s="296"/>
      <c r="PF116" s="296"/>
      <c r="PG116" s="296"/>
      <c r="PH116" s="296"/>
      <c r="PI116" s="296"/>
      <c r="PJ116" s="296"/>
      <c r="PK116" s="296"/>
      <c r="PL116" s="296"/>
      <c r="PM116" s="296"/>
      <c r="PN116" s="296"/>
      <c r="PO116" s="296"/>
      <c r="PP116" s="296"/>
      <c r="PQ116" s="296"/>
      <c r="PR116" s="296"/>
      <c r="PS116" s="296"/>
      <c r="PT116" s="296"/>
      <c r="PU116" s="296"/>
      <c r="PV116" s="296"/>
      <c r="PW116" s="296"/>
      <c r="PX116" s="296"/>
      <c r="PY116" s="296"/>
      <c r="PZ116" s="296"/>
      <c r="QA116" s="296"/>
      <c r="QB116" s="296"/>
      <c r="QC116" s="296"/>
      <c r="QD116" s="296"/>
      <c r="QE116" s="296"/>
      <c r="QF116" s="296"/>
      <c r="QG116" s="296"/>
      <c r="QH116" s="296"/>
      <c r="QI116" s="296"/>
      <c r="QJ116" s="296"/>
      <c r="QK116" s="296"/>
      <c r="QL116" s="296"/>
      <c r="QM116" s="296"/>
      <c r="QN116" s="296"/>
      <c r="QO116" s="296"/>
      <c r="QP116" s="296"/>
      <c r="QQ116" s="296"/>
      <c r="QR116" s="296"/>
      <c r="QS116" s="296"/>
      <c r="QT116" s="296"/>
      <c r="QU116" s="296"/>
      <c r="QV116" s="296"/>
      <c r="QW116" s="296"/>
      <c r="QX116" s="296"/>
      <c r="QY116" s="296"/>
      <c r="QZ116" s="296"/>
      <c r="RA116" s="296"/>
      <c r="RB116" s="296"/>
      <c r="RC116" s="296"/>
      <c r="RD116" s="296"/>
      <c r="RE116" s="296"/>
      <c r="RF116" s="296"/>
      <c r="RG116" s="296"/>
      <c r="RH116" s="296"/>
      <c r="RI116" s="296"/>
      <c r="RJ116" s="296"/>
      <c r="RK116" s="296"/>
      <c r="RL116" s="296"/>
      <c r="RM116" s="296"/>
      <c r="RN116" s="296"/>
      <c r="RO116" s="296"/>
      <c r="RP116" s="296"/>
      <c r="RQ116" s="296"/>
      <c r="RR116" s="296"/>
      <c r="RS116" s="296"/>
      <c r="RT116" s="296"/>
      <c r="RU116" s="296"/>
      <c r="RV116" s="296"/>
      <c r="RW116" s="296"/>
      <c r="RX116" s="296"/>
      <c r="RY116" s="296"/>
      <c r="RZ116" s="296"/>
      <c r="SA116" s="296"/>
      <c r="SB116" s="296"/>
      <c r="SC116" s="296"/>
      <c r="SD116" s="296"/>
      <c r="SE116" s="296"/>
      <c r="SF116" s="296"/>
      <c r="SG116" s="296"/>
      <c r="SH116" s="296"/>
      <c r="SI116" s="296"/>
      <c r="SJ116" s="296"/>
      <c r="SK116" s="296"/>
      <c r="SL116" s="296"/>
      <c r="SM116" s="296"/>
      <c r="SN116" s="296"/>
      <c r="SO116" s="296"/>
      <c r="SP116" s="296"/>
      <c r="SQ116" s="296"/>
      <c r="SR116" s="296"/>
      <c r="SS116" s="296"/>
      <c r="ST116" s="296"/>
      <c r="SU116" s="296"/>
      <c r="SV116" s="296"/>
      <c r="SW116" s="296"/>
      <c r="SX116" s="296"/>
      <c r="SY116" s="296"/>
      <c r="SZ116" s="296"/>
      <c r="TA116" s="296"/>
      <c r="TB116" s="296"/>
      <c r="TC116" s="296"/>
      <c r="TD116" s="296"/>
      <c r="TE116" s="296"/>
      <c r="TF116" s="296"/>
      <c r="TG116" s="296"/>
      <c r="TH116" s="296"/>
      <c r="TI116" s="296"/>
      <c r="TJ116" s="296"/>
      <c r="TK116" s="296"/>
      <c r="TL116" s="296"/>
      <c r="TM116" s="296"/>
      <c r="TN116" s="296"/>
      <c r="TO116" s="296"/>
      <c r="TP116" s="296"/>
      <c r="TQ116" s="296"/>
      <c r="TR116" s="296"/>
      <c r="TS116" s="296"/>
      <c r="TT116" s="296"/>
      <c r="TU116" s="296"/>
      <c r="TV116" s="296"/>
      <c r="TW116" s="296"/>
      <c r="TX116" s="296"/>
      <c r="TY116" s="296"/>
      <c r="TZ116" s="296"/>
      <c r="UA116" s="296"/>
      <c r="UB116" s="296"/>
      <c r="UC116" s="296"/>
      <c r="UD116" s="296"/>
      <c r="UE116" s="296"/>
      <c r="UF116" s="296"/>
      <c r="UG116" s="296"/>
      <c r="UH116" s="296"/>
      <c r="UI116" s="296"/>
      <c r="UJ116" s="296"/>
      <c r="UK116" s="296"/>
      <c r="UL116" s="296"/>
      <c r="UM116" s="296"/>
      <c r="UN116" s="296"/>
      <c r="UO116" s="296"/>
      <c r="UP116" s="296"/>
      <c r="UQ116" s="296"/>
      <c r="UR116" s="296"/>
      <c r="US116" s="296"/>
      <c r="UT116" s="296"/>
      <c r="UU116" s="296"/>
      <c r="UV116" s="296"/>
      <c r="UW116" s="296"/>
      <c r="UX116" s="296"/>
      <c r="UY116" s="296"/>
      <c r="UZ116" s="296"/>
      <c r="VA116" s="296"/>
      <c r="VB116" s="296"/>
      <c r="VC116" s="296"/>
      <c r="VD116" s="296"/>
      <c r="VE116" s="296"/>
      <c r="VF116" s="296"/>
      <c r="VG116" s="296"/>
      <c r="VH116" s="296"/>
      <c r="VI116" s="296"/>
      <c r="VJ116" s="296"/>
      <c r="VK116" s="296"/>
      <c r="VL116" s="296"/>
      <c r="VM116" s="296"/>
      <c r="VN116" s="296"/>
      <c r="VO116" s="296"/>
      <c r="VP116" s="296"/>
      <c r="VQ116" s="296"/>
      <c r="VR116" s="296"/>
      <c r="VS116" s="296"/>
      <c r="VT116" s="296"/>
      <c r="VU116" s="296"/>
      <c r="VV116" s="296"/>
      <c r="VW116" s="296"/>
      <c r="VX116" s="296"/>
      <c r="VY116" s="296"/>
      <c r="VZ116" s="296"/>
      <c r="WA116" s="296"/>
      <c r="WB116" s="296"/>
      <c r="WC116" s="296"/>
      <c r="WD116" s="296"/>
      <c r="WE116" s="296"/>
      <c r="WF116" s="296"/>
      <c r="WG116" s="296"/>
      <c r="WH116" s="296"/>
      <c r="WI116" s="296"/>
      <c r="WJ116" s="296"/>
      <c r="WK116" s="296"/>
      <c r="WL116" s="296"/>
      <c r="WM116" s="296"/>
      <c r="WN116" s="296"/>
      <c r="WO116" s="296"/>
      <c r="WP116" s="296"/>
      <c r="WQ116" s="296"/>
      <c r="WR116" s="296"/>
      <c r="WS116" s="296"/>
      <c r="WT116" s="296"/>
      <c r="WU116" s="296"/>
      <c r="WV116" s="296"/>
      <c r="WW116" s="296"/>
      <c r="WX116" s="296"/>
      <c r="WY116" s="296"/>
      <c r="WZ116" s="296"/>
      <c r="XA116" s="296"/>
      <c r="XB116" s="296"/>
      <c r="XC116" s="296"/>
      <c r="XD116" s="296"/>
      <c r="XE116" s="296"/>
      <c r="XF116" s="296"/>
      <c r="XG116" s="296"/>
      <c r="XH116" s="296"/>
      <c r="XI116" s="296"/>
      <c r="XJ116" s="296"/>
      <c r="XK116" s="296"/>
      <c r="XL116" s="296"/>
      <c r="XM116" s="296"/>
      <c r="XN116" s="296"/>
      <c r="XO116" s="296"/>
      <c r="XP116" s="296"/>
      <c r="XQ116" s="296"/>
      <c r="XR116" s="296"/>
      <c r="XS116" s="296"/>
      <c r="XT116" s="296"/>
      <c r="XU116" s="296"/>
      <c r="XV116" s="296"/>
      <c r="XW116" s="296"/>
      <c r="XX116" s="296"/>
      <c r="XY116" s="296"/>
      <c r="XZ116" s="296"/>
      <c r="YA116" s="296"/>
      <c r="YB116" s="296"/>
      <c r="YC116" s="296"/>
      <c r="YD116" s="296"/>
      <c r="YE116" s="296"/>
      <c r="YF116" s="296"/>
      <c r="YG116" s="296"/>
      <c r="YH116" s="296"/>
      <c r="YI116" s="296"/>
      <c r="YJ116" s="296"/>
      <c r="YK116" s="296"/>
      <c r="YL116" s="296"/>
      <c r="YM116" s="296"/>
      <c r="YN116" s="296"/>
      <c r="YO116" s="296"/>
      <c r="YP116" s="296"/>
      <c r="YQ116" s="296"/>
      <c r="YR116" s="296"/>
      <c r="YS116" s="296"/>
      <c r="YT116" s="296"/>
      <c r="YU116" s="296"/>
      <c r="YV116" s="296"/>
      <c r="YW116" s="296"/>
      <c r="YX116" s="296"/>
      <c r="YY116" s="296"/>
      <c r="YZ116" s="296"/>
      <c r="ZA116" s="296"/>
      <c r="ZB116" s="296"/>
      <c r="ZC116" s="296"/>
      <c r="ZD116" s="296"/>
      <c r="ZE116" s="296"/>
      <c r="ZF116" s="296"/>
      <c r="ZG116" s="296"/>
      <c r="ZH116" s="296"/>
      <c r="ZI116" s="296"/>
      <c r="ZJ116" s="296"/>
      <c r="ZK116" s="296"/>
      <c r="ZL116" s="296"/>
      <c r="ZM116" s="296"/>
      <c r="ZN116" s="296"/>
      <c r="ZO116" s="296"/>
      <c r="ZP116" s="296"/>
      <c r="ZQ116" s="296"/>
      <c r="ZR116" s="296"/>
      <c r="ZS116" s="296"/>
      <c r="ZT116" s="296"/>
      <c r="ZU116" s="296"/>
      <c r="ZV116" s="296"/>
      <c r="ZW116" s="296"/>
      <c r="ZX116" s="296"/>
      <c r="ZY116" s="296"/>
      <c r="ZZ116" s="296"/>
      <c r="AAA116" s="296"/>
      <c r="AAB116" s="296"/>
      <c r="AAC116" s="296"/>
      <c r="AAD116" s="296"/>
      <c r="AAE116" s="296"/>
      <c r="AAF116" s="296"/>
      <c r="AAG116" s="296"/>
      <c r="AAH116" s="296"/>
      <c r="AAI116" s="296"/>
      <c r="AAJ116" s="296"/>
      <c r="AAK116" s="296"/>
      <c r="AAL116" s="296"/>
      <c r="AAM116" s="296"/>
      <c r="AAN116" s="296"/>
      <c r="AAO116" s="296"/>
      <c r="AAP116" s="296"/>
      <c r="AAQ116" s="296"/>
      <c r="AAR116" s="296"/>
      <c r="AAS116" s="296"/>
      <c r="AAT116" s="296"/>
      <c r="AAU116" s="296"/>
      <c r="AAV116" s="296"/>
      <c r="AAW116" s="296"/>
      <c r="AAX116" s="296"/>
      <c r="AAY116" s="296"/>
      <c r="AAZ116" s="296"/>
      <c r="ABA116" s="296"/>
      <c r="ABB116" s="296"/>
      <c r="ABC116" s="296"/>
      <c r="ABD116" s="296"/>
      <c r="ABE116" s="296"/>
      <c r="ABF116" s="296"/>
      <c r="ABG116" s="296"/>
      <c r="ABH116" s="296"/>
      <c r="ABI116" s="296"/>
      <c r="ABJ116" s="296"/>
      <c r="ABK116" s="296"/>
      <c r="ABL116" s="296"/>
      <c r="ABM116" s="296"/>
      <c r="ABN116" s="296"/>
      <c r="ABO116" s="296"/>
      <c r="ABP116" s="296"/>
      <c r="ABQ116" s="296"/>
      <c r="ABR116" s="296"/>
      <c r="ABS116" s="296"/>
      <c r="ABT116" s="296"/>
      <c r="ABU116" s="296"/>
      <c r="ABV116" s="296"/>
      <c r="ABW116" s="296"/>
      <c r="ABX116" s="296"/>
      <c r="ABY116" s="296"/>
      <c r="ABZ116" s="296"/>
      <c r="ACA116" s="296"/>
      <c r="ACB116" s="296"/>
      <c r="ACC116" s="296"/>
      <c r="ACD116" s="296"/>
      <c r="ACE116" s="296"/>
      <c r="ACF116" s="296"/>
      <c r="ACG116" s="296"/>
      <c r="ACH116" s="296"/>
      <c r="ACI116" s="296"/>
      <c r="ACJ116" s="296"/>
      <c r="ACK116" s="296"/>
      <c r="ACL116" s="296"/>
      <c r="ACM116" s="296"/>
      <c r="ACN116" s="296"/>
      <c r="ACO116" s="296"/>
      <c r="ACP116" s="296"/>
      <c r="ACQ116" s="296"/>
      <c r="ACR116" s="296"/>
      <c r="ACS116" s="296"/>
      <c r="ACT116" s="296"/>
      <c r="ACU116" s="296"/>
      <c r="ACV116" s="296"/>
      <c r="ACW116" s="296"/>
      <c r="ACX116" s="296"/>
      <c r="ACY116" s="296"/>
      <c r="ACZ116" s="296"/>
      <c r="ADA116" s="296"/>
      <c r="ADB116" s="296"/>
      <c r="ADC116" s="296"/>
      <c r="ADD116" s="296"/>
      <c r="ADE116" s="296"/>
      <c r="ADF116" s="296"/>
      <c r="ADG116" s="296"/>
      <c r="ADH116" s="296"/>
      <c r="ADI116" s="296"/>
      <c r="ADJ116" s="296"/>
      <c r="ADK116" s="296"/>
      <c r="ADL116" s="296"/>
      <c r="ADM116" s="296"/>
      <c r="ADN116" s="296"/>
      <c r="ADO116" s="296"/>
      <c r="ADP116" s="296"/>
      <c r="ADQ116" s="296"/>
      <c r="ADR116" s="296"/>
      <c r="ADS116" s="296"/>
      <c r="ADT116" s="296"/>
      <c r="ADU116" s="296"/>
      <c r="ADV116" s="296"/>
      <c r="ADW116" s="296"/>
      <c r="ADX116" s="296"/>
      <c r="ADY116" s="296"/>
      <c r="ADZ116" s="296"/>
      <c r="AEA116" s="296"/>
      <c r="AEB116" s="296"/>
      <c r="AEC116" s="296"/>
      <c r="AED116" s="296"/>
      <c r="AEE116" s="296"/>
      <c r="AEF116" s="296"/>
      <c r="AEG116" s="296"/>
      <c r="AEH116" s="296"/>
      <c r="AEI116" s="296"/>
      <c r="AEJ116" s="296"/>
      <c r="AEK116" s="296"/>
      <c r="AEL116" s="296"/>
      <c r="AEM116" s="296"/>
      <c r="AEN116" s="296"/>
      <c r="AEO116" s="296"/>
      <c r="AEP116" s="296"/>
      <c r="AEQ116" s="296"/>
      <c r="AER116" s="296"/>
      <c r="AES116" s="296"/>
      <c r="AET116" s="296"/>
      <c r="AEU116" s="296"/>
      <c r="AEV116" s="296"/>
      <c r="AEW116" s="296"/>
      <c r="AEX116" s="296"/>
      <c r="AEY116" s="296"/>
      <c r="AEZ116" s="296"/>
      <c r="AFA116" s="296"/>
      <c r="AFB116" s="296"/>
      <c r="AFC116" s="296"/>
      <c r="AFD116" s="296"/>
      <c r="AFE116" s="296"/>
      <c r="AFF116" s="296"/>
      <c r="AFG116" s="296"/>
      <c r="AFH116" s="296"/>
      <c r="AFI116" s="296"/>
      <c r="AFJ116" s="296"/>
      <c r="AFK116" s="296"/>
      <c r="AFL116" s="296"/>
      <c r="AFM116" s="296"/>
      <c r="AFN116" s="296"/>
      <c r="AFO116" s="296"/>
      <c r="AFP116" s="296"/>
      <c r="AFQ116" s="296"/>
      <c r="AFR116" s="296"/>
      <c r="AFS116" s="296"/>
      <c r="AFT116" s="296"/>
      <c r="AFU116" s="296"/>
      <c r="AFV116" s="296"/>
      <c r="AFW116" s="296"/>
      <c r="AFX116" s="296"/>
      <c r="AFY116" s="296"/>
      <c r="AFZ116" s="296"/>
      <c r="AGA116" s="296"/>
      <c r="AGB116" s="296"/>
      <c r="AGC116" s="296"/>
      <c r="AGD116" s="296"/>
      <c r="AGE116" s="296"/>
      <c r="AGF116" s="296"/>
      <c r="AGG116" s="296"/>
      <c r="AGH116" s="296"/>
      <c r="AGI116" s="296"/>
      <c r="AGJ116" s="296"/>
      <c r="AGK116" s="296"/>
      <c r="AGL116" s="296"/>
      <c r="AGM116" s="296"/>
      <c r="AGN116" s="296"/>
      <c r="AGO116" s="296"/>
      <c r="AGP116" s="296"/>
      <c r="AGQ116" s="296"/>
      <c r="AGR116" s="296"/>
      <c r="AGS116" s="296"/>
      <c r="AGT116" s="296"/>
      <c r="AGU116" s="296"/>
      <c r="AGV116" s="296"/>
      <c r="AGW116" s="296"/>
      <c r="AGX116" s="296"/>
      <c r="AGY116" s="296"/>
      <c r="AGZ116" s="296"/>
      <c r="AHA116" s="296"/>
      <c r="AHB116" s="296"/>
      <c r="AHC116" s="296"/>
      <c r="AHD116" s="296"/>
      <c r="AHE116" s="296"/>
      <c r="AHF116" s="296"/>
      <c r="AHG116" s="296"/>
      <c r="AHH116" s="296"/>
      <c r="AHI116" s="296"/>
      <c r="AHJ116" s="296"/>
      <c r="AHK116" s="296"/>
      <c r="AHL116" s="296"/>
      <c r="AHM116" s="296"/>
      <c r="AHN116" s="296"/>
      <c r="AHO116" s="296"/>
      <c r="AHP116" s="296"/>
      <c r="AHQ116" s="296"/>
      <c r="AHR116" s="296"/>
      <c r="AHS116" s="296"/>
      <c r="AHT116" s="296"/>
      <c r="AHU116" s="296"/>
      <c r="AHV116" s="296"/>
      <c r="AHW116" s="296"/>
      <c r="AHX116" s="296"/>
      <c r="AHY116" s="296"/>
      <c r="AHZ116" s="296"/>
      <c r="AIA116" s="296"/>
      <c r="AIB116" s="296"/>
      <c r="AIC116" s="296"/>
      <c r="AID116" s="296"/>
      <c r="AIE116" s="296"/>
      <c r="AIF116" s="296"/>
      <c r="AIG116" s="296"/>
      <c r="AIH116" s="296"/>
      <c r="AII116" s="296"/>
      <c r="AIJ116" s="296"/>
      <c r="AIK116" s="296"/>
      <c r="AIL116" s="296"/>
      <c r="AIM116" s="296"/>
      <c r="AIN116" s="296"/>
      <c r="AIO116" s="296"/>
      <c r="AIP116" s="296"/>
      <c r="AIQ116" s="296"/>
      <c r="AIR116" s="296"/>
      <c r="AIS116" s="296"/>
      <c r="AIT116" s="296"/>
      <c r="AIU116" s="296"/>
      <c r="AIV116" s="296"/>
      <c r="AIW116" s="296"/>
      <c r="AIX116" s="296"/>
      <c r="AIY116" s="296"/>
      <c r="AIZ116" s="296"/>
      <c r="AJA116" s="296"/>
      <c r="AJB116" s="296"/>
      <c r="AJC116" s="296"/>
      <c r="AJD116" s="296"/>
      <c r="AJE116" s="296"/>
      <c r="AJF116" s="296"/>
      <c r="AJG116" s="296"/>
      <c r="AJH116" s="296"/>
      <c r="AJI116" s="296"/>
      <c r="AJJ116" s="296"/>
      <c r="AJK116" s="296"/>
      <c r="AJL116" s="296"/>
      <c r="AJM116" s="296"/>
      <c r="AJN116" s="296"/>
      <c r="AJO116" s="296"/>
      <c r="AJP116" s="296"/>
      <c r="AJQ116" s="296"/>
      <c r="AJR116" s="296"/>
      <c r="AJS116" s="296"/>
      <c r="AJT116" s="296"/>
      <c r="AJU116" s="296"/>
      <c r="AJV116" s="296"/>
      <c r="AJW116" s="296"/>
      <c r="AJX116" s="296"/>
      <c r="AJY116" s="296"/>
      <c r="AJZ116" s="296"/>
      <c r="AKA116" s="296"/>
      <c r="AKB116" s="296"/>
      <c r="AKC116" s="296"/>
      <c r="AKD116" s="296"/>
      <c r="AKE116" s="296"/>
      <c r="AKF116" s="296"/>
      <c r="AKG116" s="296"/>
      <c r="AKH116" s="296"/>
      <c r="AKI116" s="296"/>
      <c r="AKJ116" s="296"/>
      <c r="AKK116" s="296"/>
      <c r="AKL116" s="296"/>
      <c r="AKM116" s="296"/>
      <c r="AKN116" s="296"/>
      <c r="AKO116" s="296"/>
      <c r="AKP116" s="296"/>
      <c r="AKQ116" s="296"/>
      <c r="AKR116" s="296"/>
      <c r="AKS116" s="296"/>
      <c r="AKT116" s="296"/>
      <c r="AKU116" s="296"/>
      <c r="AKV116" s="296"/>
      <c r="AKW116" s="296"/>
      <c r="AKX116" s="296"/>
      <c r="AKY116" s="296"/>
      <c r="AKZ116" s="296"/>
      <c r="ALA116" s="296"/>
      <c r="ALB116" s="296"/>
      <c r="ALC116" s="296"/>
      <c r="ALD116" s="296"/>
      <c r="ALE116" s="296"/>
      <c r="ALF116" s="296"/>
      <c r="ALG116" s="296"/>
      <c r="ALH116" s="296"/>
      <c r="ALI116" s="296"/>
      <c r="ALJ116" s="296"/>
      <c r="ALK116" s="296"/>
      <c r="ALL116" s="296"/>
      <c r="ALM116" s="296"/>
      <c r="ALN116" s="296"/>
      <c r="ALO116" s="296"/>
      <c r="ALP116" s="296"/>
      <c r="ALQ116" s="296"/>
      <c r="ALR116" s="296"/>
      <c r="ALS116" s="296"/>
      <c r="ALT116" s="296"/>
      <c r="ALU116" s="296"/>
      <c r="ALV116" s="296"/>
      <c r="ALW116" s="296"/>
      <c r="ALX116" s="296"/>
      <c r="ALY116" s="296"/>
      <c r="ALZ116" s="296"/>
      <c r="AMA116" s="296"/>
      <c r="AMB116" s="296"/>
      <c r="AMC116" s="296"/>
      <c r="AMD116" s="296"/>
      <c r="AME116" s="296"/>
      <c r="AMF116" s="296"/>
      <c r="AMG116" s="296"/>
      <c r="AMH116" s="296"/>
      <c r="AMI116" s="296"/>
      <c r="AMJ116" s="296"/>
      <c r="AMK116" s="296"/>
      <c r="AML116" s="296"/>
      <c r="AMM116" s="296"/>
      <c r="AMN116" s="296"/>
      <c r="AMO116" s="296"/>
      <c r="AMP116" s="296"/>
      <c r="AMQ116" s="296"/>
      <c r="AMR116" s="296"/>
      <c r="AMS116" s="296"/>
      <c r="AMT116" s="296"/>
      <c r="AMU116" s="296"/>
      <c r="AMV116" s="296"/>
      <c r="AMW116" s="296"/>
      <c r="AMX116" s="296"/>
      <c r="AMY116" s="296"/>
      <c r="AMZ116" s="296"/>
      <c r="ANA116" s="296"/>
      <c r="ANB116" s="296"/>
      <c r="ANC116" s="296"/>
      <c r="AND116" s="296"/>
      <c r="ANE116" s="296"/>
      <c r="ANF116" s="296"/>
      <c r="ANG116" s="296"/>
      <c r="ANH116" s="296"/>
      <c r="ANI116" s="296"/>
      <c r="ANJ116" s="296"/>
      <c r="ANK116" s="296"/>
      <c r="ANL116" s="296"/>
      <c r="ANM116" s="296"/>
      <c r="ANN116" s="296"/>
      <c r="ANO116" s="296"/>
      <c r="ANP116" s="296"/>
      <c r="ANQ116" s="296"/>
      <c r="ANR116" s="296"/>
      <c r="ANS116" s="296"/>
      <c r="ANT116" s="296"/>
      <c r="ANU116" s="296"/>
      <c r="ANV116" s="296"/>
      <c r="ANW116" s="296"/>
      <c r="ANX116" s="296"/>
      <c r="ANY116" s="296"/>
      <c r="ANZ116" s="296"/>
      <c r="AOA116" s="296"/>
      <c r="AOB116" s="296"/>
      <c r="AOC116" s="296"/>
      <c r="AOD116" s="296"/>
      <c r="AOE116" s="296"/>
      <c r="AOF116" s="296"/>
      <c r="AOG116" s="296"/>
      <c r="AOH116" s="296"/>
      <c r="AOI116" s="296"/>
      <c r="AOJ116" s="296"/>
      <c r="AOK116" s="296"/>
      <c r="AOL116" s="296"/>
      <c r="AOM116" s="296"/>
      <c r="AON116" s="296"/>
      <c r="AOO116" s="296"/>
      <c r="AOP116" s="296"/>
      <c r="AOQ116" s="296"/>
      <c r="AOR116" s="296"/>
      <c r="AOS116" s="296"/>
      <c r="AOT116" s="296"/>
      <c r="AOU116" s="296"/>
      <c r="AOV116" s="296"/>
      <c r="AOW116" s="296"/>
      <c r="AOX116" s="296"/>
      <c r="AOY116" s="296"/>
      <c r="AOZ116" s="296"/>
      <c r="APA116" s="296"/>
      <c r="APB116" s="296"/>
      <c r="APC116" s="296"/>
      <c r="APD116" s="296"/>
      <c r="APE116" s="296"/>
      <c r="APF116" s="296"/>
      <c r="APG116" s="296"/>
      <c r="APH116" s="296"/>
      <c r="API116" s="296"/>
      <c r="APJ116" s="296"/>
      <c r="APK116" s="296"/>
      <c r="APL116" s="296"/>
      <c r="APM116" s="296"/>
      <c r="APN116" s="296"/>
      <c r="APO116" s="296"/>
      <c r="APP116" s="296"/>
      <c r="APQ116" s="296"/>
      <c r="APR116" s="296"/>
      <c r="APS116" s="296"/>
      <c r="APT116" s="296"/>
      <c r="APU116" s="296"/>
      <c r="APV116" s="296"/>
      <c r="APW116" s="296"/>
      <c r="APX116" s="296"/>
      <c r="APY116" s="296"/>
      <c r="APZ116" s="296"/>
      <c r="AQA116" s="296"/>
      <c r="AQB116" s="296"/>
      <c r="AQC116" s="296"/>
      <c r="AQD116" s="296"/>
      <c r="AQE116" s="296"/>
      <c r="AQF116" s="296"/>
      <c r="AQG116" s="296"/>
      <c r="AQH116" s="296"/>
      <c r="AQI116" s="296"/>
      <c r="AQJ116" s="296"/>
      <c r="AQK116" s="296"/>
      <c r="AQL116" s="296"/>
      <c r="AQM116" s="296"/>
      <c r="AQN116" s="296"/>
      <c r="AQO116" s="296"/>
      <c r="AQP116" s="296"/>
      <c r="AQQ116" s="296"/>
      <c r="AQR116" s="296"/>
      <c r="AQS116" s="296"/>
      <c r="AQT116" s="296"/>
      <c r="AQU116" s="296"/>
      <c r="AQV116" s="296"/>
      <c r="AQW116" s="296"/>
      <c r="AQX116" s="296"/>
      <c r="AQY116" s="296"/>
      <c r="AQZ116" s="296"/>
      <c r="ARA116" s="296"/>
      <c r="ARB116" s="296"/>
      <c r="ARC116" s="296"/>
      <c r="ARD116" s="296"/>
      <c r="ARE116" s="296"/>
      <c r="ARF116" s="296"/>
      <c r="ARG116" s="296"/>
      <c r="ARH116" s="296"/>
      <c r="ARI116" s="296"/>
      <c r="ARJ116" s="296"/>
      <c r="ARK116" s="296"/>
      <c r="ARL116" s="296"/>
      <c r="ARM116" s="296"/>
      <c r="ARN116" s="296"/>
      <c r="ARO116" s="296"/>
      <c r="ARP116" s="296"/>
      <c r="ARQ116" s="296"/>
      <c r="ARR116" s="296"/>
      <c r="ARS116" s="296"/>
      <c r="ART116" s="296"/>
      <c r="ARU116" s="296"/>
      <c r="ARV116" s="296"/>
      <c r="ARW116" s="296"/>
      <c r="ARX116" s="296"/>
      <c r="ARY116" s="296"/>
      <c r="ARZ116" s="296"/>
      <c r="ASA116" s="296"/>
      <c r="ASB116" s="296"/>
      <c r="ASC116" s="296"/>
      <c r="ASD116" s="296"/>
      <c r="ASE116" s="296"/>
      <c r="ASF116" s="296"/>
      <c r="ASG116" s="296"/>
      <c r="ASH116" s="296"/>
      <c r="ASI116" s="296"/>
      <c r="ASJ116" s="296"/>
      <c r="ASK116" s="296"/>
      <c r="ASL116" s="296"/>
      <c r="ASM116" s="296"/>
      <c r="ASN116" s="296"/>
      <c r="ASO116" s="296"/>
      <c r="ASP116" s="296"/>
      <c r="ASQ116" s="296"/>
      <c r="ASR116" s="296"/>
      <c r="ASS116" s="296"/>
      <c r="AST116" s="296"/>
      <c r="ASU116" s="296"/>
      <c r="ASV116" s="296"/>
      <c r="ASW116" s="296"/>
      <c r="ASX116" s="296"/>
      <c r="ASY116" s="296"/>
      <c r="ASZ116" s="296"/>
      <c r="ATA116" s="296"/>
      <c r="ATB116" s="296"/>
      <c r="ATC116" s="296"/>
      <c r="ATD116" s="296"/>
      <c r="ATE116" s="296"/>
      <c r="ATF116" s="296"/>
      <c r="ATG116" s="296"/>
      <c r="ATH116" s="296"/>
      <c r="ATI116" s="296"/>
      <c r="ATJ116" s="296"/>
      <c r="ATK116" s="296"/>
      <c r="ATL116" s="296"/>
      <c r="ATM116" s="296"/>
      <c r="ATN116" s="296"/>
      <c r="ATO116" s="296"/>
      <c r="ATP116" s="296"/>
      <c r="ATQ116" s="296"/>
      <c r="ATR116" s="296"/>
      <c r="ATS116" s="296"/>
      <c r="ATT116" s="296"/>
      <c r="ATU116" s="296"/>
      <c r="ATV116" s="296"/>
      <c r="ATW116" s="296"/>
      <c r="ATX116" s="296"/>
      <c r="ATY116" s="296"/>
      <c r="ATZ116" s="296"/>
      <c r="AUA116" s="296"/>
      <c r="AUB116" s="296"/>
      <c r="AUC116" s="296"/>
      <c r="AUD116" s="296"/>
      <c r="AUE116" s="296"/>
      <c r="AUF116" s="296"/>
      <c r="AUG116" s="296"/>
      <c r="AUH116" s="296"/>
      <c r="AUI116" s="296"/>
      <c r="AUJ116" s="296"/>
      <c r="AUK116" s="296"/>
      <c r="AUL116" s="296"/>
      <c r="AUM116" s="296"/>
      <c r="AUN116" s="296"/>
      <c r="AUO116" s="296"/>
      <c r="AUP116" s="296"/>
      <c r="AUQ116" s="296"/>
      <c r="AUR116" s="296"/>
      <c r="AUS116" s="296"/>
      <c r="AUT116" s="296"/>
      <c r="AUU116" s="296"/>
      <c r="AUV116" s="296"/>
      <c r="AUW116" s="296"/>
      <c r="AUX116" s="296"/>
      <c r="AUY116" s="296"/>
      <c r="AUZ116" s="296"/>
      <c r="AVA116" s="296"/>
      <c r="AVB116" s="296"/>
      <c r="AVC116" s="296"/>
      <c r="AVD116" s="296"/>
      <c r="AVE116" s="296"/>
      <c r="AVF116" s="296"/>
      <c r="AVG116" s="296"/>
      <c r="AVH116" s="296"/>
      <c r="AVI116" s="296"/>
      <c r="AVJ116" s="296"/>
      <c r="AVK116" s="296"/>
      <c r="AVL116" s="296"/>
      <c r="AVM116" s="296"/>
      <c r="AVN116" s="296"/>
      <c r="AVO116" s="296"/>
      <c r="AVP116" s="296"/>
      <c r="AVQ116" s="296"/>
      <c r="AVR116" s="296"/>
      <c r="AVS116" s="296"/>
      <c r="AVT116" s="296"/>
      <c r="AVU116" s="296"/>
      <c r="AVV116" s="296"/>
      <c r="AVW116" s="296"/>
      <c r="AVX116" s="296"/>
      <c r="AVY116" s="296"/>
      <c r="AVZ116" s="296"/>
      <c r="AWA116" s="296"/>
      <c r="AWB116" s="296"/>
      <c r="AWC116" s="296"/>
      <c r="AWD116" s="296"/>
      <c r="AWE116" s="296"/>
      <c r="AWF116" s="296"/>
      <c r="AWG116" s="296"/>
      <c r="AWH116" s="296"/>
      <c r="AWI116" s="296"/>
      <c r="AWJ116" s="296"/>
      <c r="AWK116" s="296"/>
      <c r="AWL116" s="296"/>
      <c r="AWM116" s="296"/>
      <c r="AWN116" s="296"/>
      <c r="AWO116" s="296"/>
      <c r="AWP116" s="296"/>
      <c r="AWQ116" s="296"/>
      <c r="AWR116" s="296"/>
      <c r="AWS116" s="296"/>
      <c r="AWT116" s="296"/>
      <c r="AWU116" s="296"/>
      <c r="AWV116" s="296"/>
      <c r="AWW116" s="296"/>
      <c r="AWX116" s="296"/>
      <c r="AWY116" s="296"/>
      <c r="AWZ116" s="296"/>
      <c r="AXA116" s="296"/>
      <c r="AXB116" s="296"/>
      <c r="AXC116" s="296"/>
      <c r="AXD116" s="296"/>
      <c r="AXE116" s="296"/>
      <c r="AXF116" s="296"/>
      <c r="AXG116" s="296"/>
      <c r="AXH116" s="296"/>
      <c r="AXI116" s="296"/>
      <c r="AXJ116" s="296"/>
      <c r="AXK116" s="296"/>
      <c r="AXL116" s="296"/>
      <c r="AXM116" s="296"/>
      <c r="AXN116" s="296"/>
      <c r="AXO116" s="296"/>
      <c r="AXP116" s="296"/>
      <c r="AXQ116" s="296"/>
      <c r="AXR116" s="296"/>
      <c r="AXS116" s="296"/>
      <c r="AXT116" s="296"/>
      <c r="AXU116" s="296"/>
      <c r="AXV116" s="296"/>
      <c r="AXW116" s="296"/>
      <c r="AXX116" s="296"/>
      <c r="AXY116" s="296"/>
      <c r="AXZ116" s="296"/>
      <c r="AYA116" s="296"/>
      <c r="AYB116" s="296"/>
      <c r="AYC116" s="296"/>
      <c r="AYD116" s="296"/>
      <c r="AYE116" s="296"/>
      <c r="AYF116" s="296"/>
      <c r="AYG116" s="296"/>
      <c r="AYH116" s="296"/>
      <c r="AYI116" s="296"/>
      <c r="AYJ116" s="296"/>
      <c r="AYK116" s="296"/>
      <c r="AYL116" s="296"/>
      <c r="AYM116" s="296"/>
      <c r="AYN116" s="296"/>
      <c r="AYO116" s="296"/>
      <c r="AYP116" s="296"/>
      <c r="AYQ116" s="296"/>
      <c r="AYR116" s="296"/>
      <c r="AYS116" s="296"/>
      <c r="AYT116" s="296"/>
      <c r="AYU116" s="296"/>
      <c r="AYV116" s="296"/>
      <c r="AYW116" s="296"/>
      <c r="AYX116" s="296"/>
      <c r="AYY116" s="296"/>
      <c r="AYZ116" s="296"/>
      <c r="AZA116" s="296"/>
      <c r="AZB116" s="296"/>
      <c r="AZC116" s="296"/>
      <c r="AZD116" s="296"/>
      <c r="AZE116" s="296"/>
      <c r="AZF116" s="296"/>
      <c r="AZG116" s="296"/>
      <c r="AZH116" s="296"/>
      <c r="AZI116" s="296"/>
      <c r="AZJ116" s="296"/>
      <c r="AZK116" s="296"/>
      <c r="AZL116" s="296"/>
      <c r="AZM116" s="296"/>
      <c r="AZN116" s="296"/>
      <c r="AZO116" s="296"/>
      <c r="AZP116" s="296"/>
      <c r="AZQ116" s="296"/>
      <c r="AZR116" s="296"/>
      <c r="AZS116" s="296"/>
      <c r="AZT116" s="296"/>
      <c r="AZU116" s="296"/>
      <c r="AZV116" s="296"/>
      <c r="AZW116" s="296"/>
      <c r="AZX116" s="296"/>
      <c r="AZY116" s="296"/>
      <c r="AZZ116" s="296"/>
      <c r="BAA116" s="296"/>
      <c r="BAB116" s="296"/>
      <c r="BAC116" s="296"/>
      <c r="BAD116" s="296"/>
      <c r="BAE116" s="296"/>
      <c r="BAF116" s="296"/>
      <c r="BAG116" s="296"/>
      <c r="BAH116" s="296"/>
      <c r="BAI116" s="296"/>
      <c r="BAJ116" s="296"/>
      <c r="BAK116" s="296"/>
      <c r="BAL116" s="296"/>
      <c r="BAM116" s="296"/>
      <c r="BAN116" s="296"/>
      <c r="BAO116" s="296"/>
      <c r="BAP116" s="296"/>
      <c r="BAQ116" s="296"/>
      <c r="BAR116" s="296"/>
      <c r="BAS116" s="296"/>
      <c r="BAT116" s="296"/>
      <c r="BAU116" s="296"/>
      <c r="BAV116" s="296"/>
      <c r="BAW116" s="296"/>
      <c r="BAX116" s="296"/>
      <c r="BAY116" s="296"/>
      <c r="BAZ116" s="296"/>
      <c r="BBA116" s="296"/>
      <c r="BBB116" s="296"/>
      <c r="BBC116" s="296"/>
      <c r="BBD116" s="296"/>
      <c r="BBE116" s="296"/>
      <c r="BBF116" s="296"/>
      <c r="BBG116" s="296"/>
      <c r="BBH116" s="296"/>
      <c r="BBI116" s="296"/>
      <c r="BBJ116" s="296"/>
      <c r="BBK116" s="296"/>
      <c r="BBL116" s="296"/>
      <c r="BBM116" s="296"/>
      <c r="BBN116" s="296"/>
      <c r="BBO116" s="296"/>
      <c r="BBP116" s="296"/>
      <c r="BBQ116" s="296"/>
      <c r="BBR116" s="296"/>
      <c r="BBS116" s="296"/>
      <c r="BBT116" s="296"/>
      <c r="BBU116" s="296"/>
      <c r="BBV116" s="296"/>
      <c r="BBW116" s="296"/>
      <c r="BBX116" s="296"/>
      <c r="BBY116" s="296"/>
      <c r="BBZ116" s="296"/>
      <c r="BCA116" s="296"/>
      <c r="BCB116" s="296"/>
      <c r="BCC116" s="296"/>
      <c r="BCD116" s="296"/>
      <c r="BCE116" s="296"/>
      <c r="BCF116" s="296"/>
      <c r="BCG116" s="296"/>
      <c r="BCH116" s="296"/>
      <c r="BCI116" s="296"/>
      <c r="BCJ116" s="296"/>
      <c r="BCK116" s="296"/>
      <c r="BCL116" s="296"/>
      <c r="BCM116" s="296"/>
      <c r="BCN116" s="296"/>
      <c r="BCO116" s="296"/>
      <c r="BCP116" s="296"/>
      <c r="BCQ116" s="296"/>
      <c r="BCR116" s="296"/>
      <c r="BCS116" s="296"/>
      <c r="BCT116" s="296"/>
      <c r="BCU116" s="296"/>
      <c r="BCV116" s="296"/>
      <c r="BCW116" s="296"/>
      <c r="BCX116" s="296"/>
      <c r="BCY116" s="296"/>
      <c r="BCZ116" s="296"/>
      <c r="BDA116" s="296"/>
      <c r="BDB116" s="296"/>
      <c r="BDC116" s="296"/>
      <c r="BDD116" s="296"/>
      <c r="BDE116" s="296"/>
      <c r="BDF116" s="296"/>
      <c r="BDG116" s="296"/>
      <c r="BDH116" s="296"/>
      <c r="BDI116" s="296"/>
      <c r="BDJ116" s="296"/>
      <c r="BDK116" s="296"/>
      <c r="BDL116" s="296"/>
      <c r="BDM116" s="296"/>
      <c r="BDN116" s="296"/>
      <c r="BDO116" s="296"/>
      <c r="BDP116" s="296"/>
      <c r="BDQ116" s="296"/>
      <c r="BDR116" s="296"/>
      <c r="BDS116" s="296"/>
      <c r="BDT116" s="296"/>
      <c r="BDU116" s="296"/>
      <c r="BDV116" s="296"/>
      <c r="BDW116" s="296"/>
      <c r="BDX116" s="296"/>
      <c r="BDY116" s="296"/>
      <c r="BDZ116" s="296"/>
      <c r="BEA116" s="296"/>
      <c r="BEB116" s="296"/>
      <c r="BEC116" s="296"/>
      <c r="BED116" s="296"/>
      <c r="BEE116" s="296"/>
      <c r="BEF116" s="296"/>
      <c r="BEG116" s="296"/>
      <c r="BEH116" s="296"/>
      <c r="BEI116" s="296"/>
      <c r="BEJ116" s="296"/>
      <c r="BEK116" s="296"/>
      <c r="BEL116" s="296"/>
      <c r="BEM116" s="296"/>
      <c r="BEN116" s="296"/>
      <c r="BEO116" s="296"/>
      <c r="BEP116" s="296"/>
      <c r="BEQ116" s="296"/>
      <c r="BER116" s="296"/>
      <c r="BES116" s="296"/>
      <c r="BET116" s="296"/>
      <c r="BEU116" s="296"/>
      <c r="BEV116" s="296"/>
      <c r="BEW116" s="296"/>
      <c r="BEX116" s="296"/>
      <c r="BEY116" s="296"/>
      <c r="BEZ116" s="296"/>
      <c r="BFA116" s="296"/>
      <c r="BFB116" s="296"/>
      <c r="BFC116" s="296"/>
      <c r="BFD116" s="296"/>
      <c r="BFE116" s="296"/>
      <c r="BFF116" s="296"/>
      <c r="BFG116" s="296"/>
      <c r="BFH116" s="296"/>
      <c r="BFI116" s="296"/>
      <c r="BFJ116" s="296"/>
      <c r="BFK116" s="296"/>
      <c r="BFL116" s="296"/>
      <c r="BFM116" s="296"/>
      <c r="BFN116" s="296"/>
      <c r="BFO116" s="296"/>
      <c r="BFP116" s="296"/>
      <c r="BFQ116" s="296"/>
      <c r="BFR116" s="296"/>
      <c r="BFS116" s="296"/>
      <c r="BFT116" s="296"/>
      <c r="BFU116" s="296"/>
      <c r="BFV116" s="296"/>
      <c r="BFW116" s="296"/>
      <c r="BFX116" s="296"/>
      <c r="BFY116" s="296"/>
      <c r="BFZ116" s="296"/>
      <c r="BGA116" s="296"/>
      <c r="BGB116" s="296"/>
      <c r="BGC116" s="296"/>
      <c r="BGD116" s="296"/>
      <c r="BGE116" s="296"/>
      <c r="BGF116" s="296"/>
      <c r="BGG116" s="296"/>
      <c r="BGH116" s="296"/>
      <c r="BGI116" s="296"/>
      <c r="BGJ116" s="296"/>
      <c r="BGK116" s="296"/>
      <c r="BGL116" s="296"/>
      <c r="BGM116" s="296"/>
      <c r="BGN116" s="296"/>
      <c r="BGO116" s="296"/>
      <c r="BGP116" s="296"/>
      <c r="BGQ116" s="296"/>
      <c r="BGR116" s="296"/>
      <c r="BGS116" s="296"/>
      <c r="BGT116" s="296"/>
      <c r="BGU116" s="296"/>
      <c r="BGV116" s="296"/>
      <c r="BGW116" s="296"/>
      <c r="BGX116" s="296"/>
      <c r="BGY116" s="296"/>
      <c r="BGZ116" s="296"/>
      <c r="BHA116" s="296"/>
      <c r="BHB116" s="296"/>
      <c r="BHC116" s="296"/>
      <c r="BHD116" s="296"/>
      <c r="BHE116" s="296"/>
      <c r="BHF116" s="296"/>
      <c r="BHG116" s="296"/>
      <c r="BHH116" s="296"/>
      <c r="BHI116" s="296"/>
      <c r="BHJ116" s="296"/>
      <c r="BHK116" s="296"/>
      <c r="BHL116" s="296"/>
      <c r="BHM116" s="296"/>
      <c r="BHN116" s="296"/>
      <c r="BHO116" s="296"/>
      <c r="BHP116" s="296"/>
      <c r="BHQ116" s="296"/>
      <c r="BHR116" s="296"/>
      <c r="BHS116" s="296"/>
      <c r="BHT116" s="296"/>
      <c r="BHU116" s="296"/>
      <c r="BHV116" s="296"/>
      <c r="BHW116" s="296"/>
      <c r="BHX116" s="296"/>
      <c r="BHY116" s="296"/>
      <c r="BHZ116" s="296"/>
      <c r="BIA116" s="296"/>
      <c r="BIB116" s="296"/>
      <c r="BIC116" s="296"/>
      <c r="BID116" s="296"/>
      <c r="BIE116" s="296"/>
      <c r="BIF116" s="296"/>
      <c r="BIG116" s="296"/>
      <c r="BIH116" s="296"/>
      <c r="BII116" s="296"/>
      <c r="BIJ116" s="296"/>
      <c r="BIK116" s="296"/>
      <c r="BIL116" s="296"/>
      <c r="BIM116" s="296"/>
      <c r="BIN116" s="296"/>
      <c r="BIO116" s="296"/>
      <c r="BIP116" s="296"/>
      <c r="BIQ116" s="296"/>
      <c r="BIR116" s="296"/>
      <c r="BIS116" s="296"/>
      <c r="BIT116" s="296"/>
      <c r="BIU116" s="296"/>
      <c r="BIV116" s="296"/>
      <c r="BIW116" s="296"/>
      <c r="BIX116" s="296"/>
      <c r="BIY116" s="296"/>
      <c r="BIZ116" s="296"/>
      <c r="BJA116" s="296"/>
      <c r="BJB116" s="296"/>
      <c r="BJC116" s="296"/>
      <c r="BJD116" s="296"/>
      <c r="BJE116" s="296"/>
      <c r="BJF116" s="296"/>
      <c r="BJG116" s="296"/>
      <c r="BJH116" s="296"/>
      <c r="BJI116" s="296"/>
      <c r="BJJ116" s="296"/>
      <c r="BJK116" s="296"/>
      <c r="BJL116" s="296"/>
      <c r="BJM116" s="296"/>
      <c r="BJN116" s="296"/>
      <c r="BJO116" s="296"/>
      <c r="BJP116" s="296"/>
      <c r="BJQ116" s="296"/>
      <c r="BJR116" s="296"/>
      <c r="BJS116" s="296"/>
      <c r="BJT116" s="296"/>
      <c r="BJU116" s="296"/>
      <c r="BJV116" s="296"/>
      <c r="BJW116" s="296"/>
      <c r="BJX116" s="296"/>
      <c r="BJY116" s="296"/>
      <c r="BJZ116" s="296"/>
      <c r="BKA116" s="296"/>
      <c r="BKB116" s="296"/>
      <c r="BKC116" s="296"/>
      <c r="BKD116" s="296"/>
      <c r="BKE116" s="296"/>
      <c r="BKF116" s="296"/>
      <c r="BKG116" s="296"/>
      <c r="BKH116" s="296"/>
      <c r="BKI116" s="296"/>
      <c r="BKJ116" s="296"/>
      <c r="BKK116" s="296"/>
      <c r="BKL116" s="296"/>
      <c r="BKM116" s="296"/>
      <c r="BKN116" s="296"/>
      <c r="BKO116" s="296"/>
      <c r="BKP116" s="296"/>
      <c r="BKQ116" s="296"/>
      <c r="BKR116" s="296"/>
      <c r="BKS116" s="296"/>
      <c r="BKT116" s="296"/>
      <c r="BKU116" s="296"/>
      <c r="BKV116" s="296"/>
      <c r="BKW116" s="296"/>
      <c r="BKX116" s="296"/>
      <c r="BKY116" s="296"/>
      <c r="BKZ116" s="296"/>
      <c r="BLA116" s="296"/>
      <c r="BLB116" s="296"/>
      <c r="BLC116" s="296"/>
      <c r="BLD116" s="296"/>
      <c r="BLE116" s="296"/>
      <c r="BLF116" s="296"/>
      <c r="BLG116" s="296"/>
      <c r="BLH116" s="296"/>
      <c r="BLI116" s="296"/>
      <c r="BLJ116" s="296"/>
      <c r="BLK116" s="296"/>
      <c r="BLL116" s="296"/>
      <c r="BLM116" s="296"/>
      <c r="BLN116" s="296"/>
      <c r="BLO116" s="296"/>
      <c r="BLP116" s="296"/>
      <c r="BLQ116" s="296"/>
      <c r="BLR116" s="296"/>
      <c r="BLS116" s="296"/>
      <c r="BLT116" s="296"/>
      <c r="BLU116" s="296"/>
      <c r="BLV116" s="296"/>
      <c r="BLW116" s="296"/>
      <c r="BLX116" s="296"/>
      <c r="BLY116" s="296"/>
      <c r="BLZ116" s="296"/>
      <c r="BMA116" s="296"/>
      <c r="BMB116" s="296"/>
      <c r="BMC116" s="296"/>
      <c r="BMD116" s="296"/>
      <c r="BME116" s="296"/>
      <c r="BMF116" s="296"/>
      <c r="BMG116" s="296"/>
      <c r="BMH116" s="296"/>
      <c r="BMI116" s="296"/>
      <c r="BMJ116" s="296"/>
      <c r="BMK116" s="296"/>
      <c r="BML116" s="296"/>
      <c r="BMM116" s="296"/>
      <c r="BMN116" s="296"/>
      <c r="BMO116" s="296"/>
      <c r="BMP116" s="296"/>
      <c r="BMQ116" s="296"/>
      <c r="BMR116" s="296"/>
      <c r="BMS116" s="296"/>
      <c r="BMT116" s="296"/>
      <c r="BMU116" s="296"/>
      <c r="BMV116" s="296"/>
      <c r="BMW116" s="296"/>
      <c r="BMX116" s="296"/>
      <c r="BMY116" s="296"/>
      <c r="BMZ116" s="296"/>
      <c r="BNA116" s="296"/>
      <c r="BNB116" s="296"/>
      <c r="BNC116" s="296"/>
      <c r="BND116" s="296"/>
      <c r="BNE116" s="296"/>
      <c r="BNF116" s="296"/>
      <c r="BNG116" s="296"/>
      <c r="BNH116" s="296"/>
      <c r="BNI116" s="296"/>
      <c r="BNJ116" s="296"/>
      <c r="BNK116" s="296"/>
      <c r="BNL116" s="296"/>
      <c r="BNM116" s="296"/>
      <c r="BNN116" s="296"/>
      <c r="BNO116" s="296"/>
      <c r="BNP116" s="296"/>
      <c r="BNQ116" s="296"/>
      <c r="BNR116" s="296"/>
      <c r="BNS116" s="296"/>
      <c r="BNT116" s="296"/>
      <c r="BNU116" s="296"/>
      <c r="BNV116" s="296"/>
      <c r="BNW116" s="296"/>
      <c r="BNX116" s="296"/>
      <c r="BNY116" s="296"/>
      <c r="BNZ116" s="296"/>
      <c r="BOA116" s="296"/>
      <c r="BOB116" s="296"/>
      <c r="BOC116" s="296"/>
      <c r="BOD116" s="296"/>
      <c r="BOE116" s="296"/>
      <c r="BOF116" s="296"/>
      <c r="BOG116" s="296"/>
      <c r="BOH116" s="296"/>
      <c r="BOI116" s="296"/>
      <c r="BOJ116" s="296"/>
      <c r="BOK116" s="296"/>
      <c r="BOL116" s="296"/>
      <c r="BOM116" s="296"/>
      <c r="BON116" s="296"/>
      <c r="BOO116" s="296"/>
      <c r="BOP116" s="296"/>
      <c r="BOQ116" s="296"/>
      <c r="BOR116" s="296"/>
      <c r="BOS116" s="296"/>
      <c r="BOT116" s="296"/>
      <c r="BOU116" s="296"/>
      <c r="BOV116" s="296"/>
      <c r="BOW116" s="296"/>
      <c r="BOX116" s="296"/>
      <c r="BOY116" s="296"/>
      <c r="BOZ116" s="296"/>
      <c r="BPA116" s="296"/>
      <c r="BPB116" s="296"/>
      <c r="BPC116" s="296"/>
      <c r="BPD116" s="296"/>
      <c r="BPE116" s="296"/>
      <c r="BPF116" s="296"/>
      <c r="BPG116" s="296"/>
      <c r="BPH116" s="296"/>
      <c r="BPI116" s="296"/>
      <c r="BPJ116" s="296"/>
      <c r="BPK116" s="296"/>
      <c r="BPL116" s="296"/>
      <c r="BPM116" s="296"/>
      <c r="BPN116" s="296"/>
      <c r="BPO116" s="296"/>
      <c r="BPP116" s="296"/>
      <c r="BPQ116" s="296"/>
      <c r="BPR116" s="296"/>
      <c r="BPS116" s="296"/>
      <c r="BPT116" s="296"/>
      <c r="BPU116" s="296"/>
      <c r="BPV116" s="296"/>
      <c r="BPW116" s="296"/>
      <c r="BPX116" s="296"/>
      <c r="BPY116" s="296"/>
      <c r="BPZ116" s="296"/>
      <c r="BQA116" s="296"/>
      <c r="BQB116" s="296"/>
      <c r="BQC116" s="296"/>
      <c r="BQD116" s="296"/>
      <c r="BQE116" s="296"/>
      <c r="BQF116" s="296"/>
      <c r="BQG116" s="296"/>
      <c r="BQH116" s="296"/>
      <c r="BQI116" s="296"/>
      <c r="BQJ116" s="296"/>
      <c r="BQK116" s="296"/>
      <c r="BQL116" s="296"/>
      <c r="BQM116" s="296"/>
      <c r="BQN116" s="296"/>
      <c r="BQO116" s="296"/>
      <c r="BQP116" s="296"/>
      <c r="BQQ116" s="296"/>
      <c r="BQR116" s="296"/>
      <c r="BQS116" s="296"/>
      <c r="BQT116" s="296"/>
      <c r="BQU116" s="296"/>
      <c r="BQV116" s="296"/>
      <c r="BQW116" s="296"/>
      <c r="BQX116" s="296"/>
      <c r="BQY116" s="296"/>
      <c r="BQZ116" s="296"/>
      <c r="BRA116" s="296"/>
      <c r="BRB116" s="296"/>
      <c r="BRC116" s="296"/>
      <c r="BRD116" s="296"/>
      <c r="BRE116" s="296"/>
      <c r="BRF116" s="296"/>
      <c r="BRG116" s="296"/>
      <c r="BRH116" s="296"/>
      <c r="BRI116" s="296"/>
      <c r="BRJ116" s="296"/>
      <c r="BRK116" s="296"/>
      <c r="BRL116" s="296"/>
      <c r="BRM116" s="296"/>
      <c r="BRN116" s="296"/>
      <c r="BRO116" s="296"/>
      <c r="BRP116" s="296"/>
      <c r="BRQ116" s="296"/>
      <c r="BRR116" s="296"/>
      <c r="BRS116" s="296"/>
      <c r="BRT116" s="296"/>
      <c r="BRU116" s="296"/>
      <c r="BRV116" s="296"/>
      <c r="BRW116" s="296"/>
      <c r="BRX116" s="296"/>
      <c r="BRY116" s="296"/>
      <c r="BRZ116" s="296"/>
      <c r="BSA116" s="296"/>
      <c r="BSB116" s="296"/>
      <c r="BSC116" s="296"/>
      <c r="BSD116" s="296"/>
      <c r="BSE116" s="296"/>
      <c r="BSF116" s="296"/>
      <c r="BSG116" s="296"/>
      <c r="BSH116" s="296"/>
      <c r="BSI116" s="296"/>
      <c r="BSJ116" s="296"/>
      <c r="BSK116" s="296"/>
      <c r="BSL116" s="296"/>
      <c r="BSM116" s="296"/>
      <c r="BSN116" s="296"/>
      <c r="BSO116" s="296"/>
      <c r="BSP116" s="296"/>
      <c r="BSQ116" s="296"/>
      <c r="BSR116" s="296"/>
      <c r="BSS116" s="296"/>
      <c r="BST116" s="296"/>
      <c r="BSU116" s="296"/>
      <c r="BSV116" s="296"/>
      <c r="BSW116" s="296"/>
      <c r="BSX116" s="296"/>
      <c r="BSY116" s="296"/>
      <c r="BSZ116" s="296"/>
      <c r="BTA116" s="296"/>
      <c r="BTB116" s="296"/>
      <c r="BTC116" s="296"/>
      <c r="BTD116" s="296"/>
      <c r="BTE116" s="296"/>
      <c r="BTF116" s="296"/>
      <c r="BTG116" s="296"/>
      <c r="BTH116" s="296"/>
      <c r="BTI116" s="296"/>
      <c r="BTJ116" s="296"/>
      <c r="BTK116" s="296"/>
      <c r="BTL116" s="296"/>
      <c r="BTM116" s="296"/>
      <c r="BTN116" s="296"/>
      <c r="BTO116" s="296"/>
      <c r="BTP116" s="296"/>
      <c r="BTQ116" s="296"/>
      <c r="BTR116" s="296"/>
      <c r="BTS116" s="296"/>
      <c r="BTT116" s="296"/>
      <c r="BTU116" s="296"/>
      <c r="BTV116" s="296"/>
      <c r="BTW116" s="296"/>
      <c r="BTX116" s="296"/>
      <c r="BTY116" s="296"/>
      <c r="BTZ116" s="296"/>
      <c r="BUA116" s="296"/>
      <c r="BUB116" s="296"/>
      <c r="BUC116" s="296"/>
      <c r="BUD116" s="296"/>
      <c r="BUE116" s="296"/>
      <c r="BUF116" s="296"/>
      <c r="BUG116" s="296"/>
      <c r="BUH116" s="296"/>
      <c r="BUI116" s="296"/>
      <c r="BUJ116" s="296"/>
      <c r="BUK116" s="296"/>
      <c r="BUL116" s="296"/>
      <c r="BUM116" s="296"/>
      <c r="BUN116" s="296"/>
      <c r="BUO116" s="296"/>
      <c r="BUP116" s="296"/>
      <c r="BUQ116" s="296"/>
      <c r="BUR116" s="296"/>
      <c r="BUS116" s="296"/>
      <c r="BUT116" s="296"/>
      <c r="BUU116" s="296"/>
      <c r="BUV116" s="296"/>
      <c r="BUW116" s="296"/>
      <c r="BUX116" s="296"/>
      <c r="BUY116" s="296"/>
      <c r="BUZ116" s="296"/>
      <c r="BVA116" s="296"/>
      <c r="BVB116" s="296"/>
      <c r="BVC116" s="296"/>
      <c r="BVD116" s="296"/>
      <c r="BVE116" s="296"/>
      <c r="BVF116" s="296"/>
      <c r="BVG116" s="296"/>
      <c r="BVH116" s="296"/>
      <c r="BVI116" s="296"/>
      <c r="BVJ116" s="296"/>
      <c r="BVK116" s="296"/>
      <c r="BVL116" s="296"/>
      <c r="BVM116" s="296"/>
      <c r="BVN116" s="296"/>
      <c r="BVO116" s="296"/>
      <c r="BVP116" s="296"/>
      <c r="BVQ116" s="296"/>
      <c r="BVR116" s="296"/>
      <c r="BVS116" s="296"/>
      <c r="BVT116" s="296"/>
      <c r="BVU116" s="296"/>
      <c r="BVV116" s="296"/>
      <c r="BVW116" s="296"/>
      <c r="BVX116" s="296"/>
      <c r="BVY116" s="296"/>
      <c r="BVZ116" s="296"/>
      <c r="BWA116" s="296"/>
      <c r="BWB116" s="296"/>
      <c r="BWC116" s="296"/>
      <c r="BWD116" s="296"/>
      <c r="BWE116" s="296"/>
      <c r="BWF116" s="296"/>
      <c r="BWG116" s="296"/>
      <c r="BWH116" s="296"/>
      <c r="BWI116" s="296"/>
      <c r="BWJ116" s="296"/>
      <c r="BWK116" s="296"/>
      <c r="BWL116" s="296"/>
      <c r="BWM116" s="296"/>
      <c r="BWN116" s="296"/>
      <c r="BWO116" s="296"/>
      <c r="BWP116" s="296"/>
      <c r="BWQ116" s="296"/>
      <c r="BWR116" s="296"/>
      <c r="BWS116" s="296"/>
      <c r="BWT116" s="296"/>
      <c r="BWU116" s="296"/>
      <c r="BWV116" s="296"/>
      <c r="BWW116" s="296"/>
      <c r="BWX116" s="296"/>
      <c r="BWY116" s="296"/>
      <c r="BWZ116" s="296"/>
      <c r="BXA116" s="296"/>
      <c r="BXB116" s="296"/>
      <c r="BXC116" s="296"/>
      <c r="BXD116" s="296"/>
      <c r="BXE116" s="296"/>
      <c r="BXF116" s="296"/>
      <c r="BXG116" s="296"/>
      <c r="BXH116" s="296"/>
      <c r="BXI116" s="296"/>
      <c r="BXJ116" s="296"/>
      <c r="BXK116" s="296"/>
      <c r="BXL116" s="296"/>
      <c r="BXM116" s="296"/>
      <c r="BXN116" s="296"/>
      <c r="BXO116" s="296"/>
      <c r="BXP116" s="296"/>
      <c r="BXQ116" s="296"/>
      <c r="BXR116" s="296"/>
      <c r="BXS116" s="296"/>
      <c r="BXT116" s="296"/>
      <c r="BXU116" s="296"/>
      <c r="BXV116" s="296"/>
      <c r="BXW116" s="296"/>
      <c r="BXX116" s="296"/>
      <c r="BXY116" s="296"/>
      <c r="BXZ116" s="296"/>
      <c r="BYA116" s="296"/>
      <c r="BYB116" s="296"/>
      <c r="BYC116" s="296"/>
      <c r="BYD116" s="296"/>
      <c r="BYE116" s="296"/>
      <c r="BYF116" s="296"/>
      <c r="BYG116" s="296"/>
      <c r="BYH116" s="296"/>
      <c r="BYI116" s="296"/>
      <c r="BYJ116" s="296"/>
      <c r="BYK116" s="296"/>
      <c r="BYL116" s="296"/>
      <c r="BYM116" s="296"/>
      <c r="BYN116" s="296"/>
      <c r="BYO116" s="296"/>
      <c r="BYP116" s="296"/>
      <c r="BYQ116" s="296"/>
      <c r="BYR116" s="296"/>
      <c r="BYS116" s="296"/>
      <c r="BYT116" s="296"/>
      <c r="BYU116" s="296"/>
      <c r="BYV116" s="296"/>
      <c r="BYW116" s="296"/>
      <c r="BYX116" s="296"/>
      <c r="BYY116" s="296"/>
      <c r="BYZ116" s="296"/>
      <c r="BZA116" s="296"/>
      <c r="BZB116" s="296"/>
      <c r="BZC116" s="296"/>
      <c r="BZD116" s="296"/>
      <c r="BZE116" s="296"/>
      <c r="BZF116" s="296"/>
      <c r="BZG116" s="296"/>
      <c r="BZH116" s="296"/>
      <c r="BZI116" s="296"/>
      <c r="BZJ116" s="296"/>
      <c r="BZK116" s="296"/>
      <c r="BZL116" s="296"/>
      <c r="BZM116" s="296"/>
      <c r="BZN116" s="296"/>
      <c r="BZO116" s="296"/>
      <c r="BZP116" s="296"/>
      <c r="BZQ116" s="296"/>
      <c r="BZR116" s="296"/>
      <c r="BZS116" s="296"/>
      <c r="BZT116" s="296"/>
      <c r="BZU116" s="296"/>
      <c r="BZV116" s="296"/>
      <c r="BZW116" s="296"/>
      <c r="BZX116" s="296"/>
      <c r="BZY116" s="296"/>
      <c r="BZZ116" s="296"/>
      <c r="CAA116" s="296"/>
      <c r="CAB116" s="296"/>
      <c r="CAC116" s="296"/>
      <c r="CAD116" s="296"/>
      <c r="CAE116" s="296"/>
      <c r="CAF116" s="296"/>
      <c r="CAG116" s="296"/>
      <c r="CAH116" s="296"/>
      <c r="CAI116" s="296"/>
      <c r="CAJ116" s="296"/>
      <c r="CAK116" s="296"/>
      <c r="CAL116" s="296"/>
      <c r="CAM116" s="296"/>
      <c r="CAN116" s="296"/>
      <c r="CAO116" s="296"/>
      <c r="CAP116" s="296"/>
      <c r="CAQ116" s="296"/>
      <c r="CAR116" s="296"/>
      <c r="CAS116" s="296"/>
      <c r="CAT116" s="296"/>
      <c r="CAU116" s="296"/>
      <c r="CAV116" s="296"/>
      <c r="CAW116" s="296"/>
      <c r="CAX116" s="296"/>
      <c r="CAY116" s="296"/>
      <c r="CAZ116" s="296"/>
      <c r="CBA116" s="296"/>
      <c r="CBB116" s="296"/>
      <c r="CBC116" s="296"/>
      <c r="CBD116" s="296"/>
      <c r="CBE116" s="296"/>
      <c r="CBF116" s="296"/>
      <c r="CBG116" s="296"/>
      <c r="CBH116" s="296"/>
      <c r="CBI116" s="296"/>
      <c r="CBJ116" s="296"/>
      <c r="CBK116" s="296"/>
      <c r="CBL116" s="296"/>
      <c r="CBM116" s="296"/>
      <c r="CBN116" s="296"/>
      <c r="CBO116" s="296"/>
      <c r="CBP116" s="296"/>
      <c r="CBQ116" s="296"/>
      <c r="CBR116" s="296"/>
      <c r="CBS116" s="296"/>
      <c r="CBT116" s="296"/>
      <c r="CBU116" s="296"/>
      <c r="CBV116" s="296"/>
      <c r="CBW116" s="296"/>
      <c r="CBX116" s="296"/>
      <c r="CBY116" s="296"/>
      <c r="CBZ116" s="296"/>
      <c r="CCA116" s="296"/>
      <c r="CCB116" s="296"/>
      <c r="CCC116" s="296"/>
      <c r="CCD116" s="296"/>
      <c r="CCE116" s="296"/>
      <c r="CCF116" s="296"/>
      <c r="CCG116" s="296"/>
      <c r="CCH116" s="296"/>
      <c r="CCI116" s="296"/>
      <c r="CCJ116" s="296"/>
      <c r="CCK116" s="296"/>
      <c r="CCL116" s="296"/>
      <c r="CCM116" s="296"/>
      <c r="CCN116" s="296"/>
      <c r="CCO116" s="296"/>
      <c r="CCP116" s="296"/>
      <c r="CCQ116" s="296"/>
      <c r="CCR116" s="296"/>
      <c r="CCS116" s="296"/>
      <c r="CCT116" s="296"/>
      <c r="CCU116" s="296"/>
      <c r="CCV116" s="296"/>
      <c r="CCW116" s="296"/>
      <c r="CCX116" s="296"/>
      <c r="CCY116" s="296"/>
      <c r="CCZ116" s="296"/>
      <c r="CDA116" s="296"/>
      <c r="CDB116" s="296"/>
      <c r="CDC116" s="296"/>
      <c r="CDD116" s="296"/>
      <c r="CDE116" s="296"/>
      <c r="CDF116" s="296"/>
      <c r="CDG116" s="296"/>
      <c r="CDH116" s="296"/>
      <c r="CDI116" s="296"/>
      <c r="CDJ116" s="296"/>
      <c r="CDK116" s="296"/>
      <c r="CDL116" s="296"/>
      <c r="CDM116" s="296"/>
      <c r="CDN116" s="296"/>
      <c r="CDO116" s="296"/>
      <c r="CDP116" s="296"/>
      <c r="CDQ116" s="296"/>
      <c r="CDR116" s="296"/>
      <c r="CDS116" s="296"/>
      <c r="CDT116" s="296"/>
      <c r="CDU116" s="296"/>
      <c r="CDV116" s="296"/>
      <c r="CDW116" s="296"/>
      <c r="CDX116" s="296"/>
      <c r="CDY116" s="296"/>
      <c r="CDZ116" s="296"/>
      <c r="CEA116" s="296"/>
      <c r="CEB116" s="296"/>
      <c r="CEC116" s="296"/>
      <c r="CED116" s="296"/>
      <c r="CEE116" s="296"/>
      <c r="CEF116" s="296"/>
      <c r="CEG116" s="296"/>
      <c r="CEH116" s="296"/>
      <c r="CEI116" s="296"/>
      <c r="CEJ116" s="296"/>
      <c r="CEK116" s="296"/>
      <c r="CEL116" s="296"/>
      <c r="CEM116" s="296"/>
      <c r="CEN116" s="296"/>
      <c r="CEO116" s="296"/>
      <c r="CEP116" s="296"/>
      <c r="CEQ116" s="296"/>
      <c r="CER116" s="296"/>
      <c r="CES116" s="296"/>
      <c r="CET116" s="296"/>
      <c r="CEU116" s="296"/>
      <c r="CEV116" s="296"/>
      <c r="CEW116" s="296"/>
      <c r="CEX116" s="296"/>
      <c r="CEY116" s="296"/>
      <c r="CEZ116" s="296"/>
      <c r="CFA116" s="296"/>
      <c r="CFB116" s="296"/>
      <c r="CFC116" s="296"/>
      <c r="CFD116" s="296"/>
      <c r="CFE116" s="296"/>
      <c r="CFF116" s="296"/>
      <c r="CFG116" s="296"/>
      <c r="CFH116" s="296"/>
      <c r="CFI116" s="296"/>
      <c r="CFJ116" s="296"/>
      <c r="CFK116" s="296"/>
      <c r="CFL116" s="296"/>
      <c r="CFM116" s="296"/>
      <c r="CFN116" s="296"/>
      <c r="CFO116" s="296"/>
      <c r="CFP116" s="296"/>
      <c r="CFQ116" s="296"/>
      <c r="CFR116" s="296"/>
      <c r="CFS116" s="296"/>
      <c r="CFT116" s="296"/>
      <c r="CFU116" s="296"/>
      <c r="CFV116" s="296"/>
      <c r="CFW116" s="296"/>
      <c r="CFX116" s="296"/>
      <c r="CFY116" s="296"/>
      <c r="CFZ116" s="296"/>
      <c r="CGA116" s="296"/>
      <c r="CGB116" s="296"/>
      <c r="CGC116" s="296"/>
      <c r="CGD116" s="296"/>
      <c r="CGE116" s="296"/>
      <c r="CGF116" s="296"/>
      <c r="CGG116" s="296"/>
      <c r="CGH116" s="296"/>
      <c r="CGI116" s="296"/>
      <c r="CGJ116" s="296"/>
      <c r="CGK116" s="296"/>
      <c r="CGL116" s="296"/>
      <c r="CGM116" s="296"/>
      <c r="CGN116" s="296"/>
      <c r="CGO116" s="296"/>
      <c r="CGP116" s="296"/>
      <c r="CGQ116" s="296"/>
      <c r="CGR116" s="296"/>
      <c r="CGS116" s="296"/>
      <c r="CGT116" s="296"/>
      <c r="CGU116" s="296"/>
      <c r="CGV116" s="296"/>
      <c r="CGW116" s="296"/>
      <c r="CGX116" s="296"/>
      <c r="CGY116" s="296"/>
      <c r="CGZ116" s="296"/>
      <c r="CHA116" s="296"/>
      <c r="CHB116" s="296"/>
      <c r="CHC116" s="296"/>
      <c r="CHD116" s="296"/>
      <c r="CHE116" s="296"/>
      <c r="CHF116" s="296"/>
      <c r="CHG116" s="296"/>
      <c r="CHH116" s="296"/>
      <c r="CHI116" s="296"/>
      <c r="CHJ116" s="296"/>
      <c r="CHK116" s="296"/>
      <c r="CHL116" s="296"/>
      <c r="CHM116" s="296"/>
      <c r="CHN116" s="296"/>
      <c r="CHO116" s="296"/>
      <c r="CHP116" s="296"/>
      <c r="CHQ116" s="296"/>
      <c r="CHR116" s="296"/>
      <c r="CHS116" s="296"/>
      <c r="CHT116" s="296"/>
      <c r="CHU116" s="296"/>
      <c r="CHV116" s="296"/>
      <c r="CHW116" s="296"/>
      <c r="CHX116" s="296"/>
      <c r="CHY116" s="296"/>
      <c r="CHZ116" s="296"/>
      <c r="CIA116" s="296"/>
      <c r="CIB116" s="296"/>
      <c r="CIC116" s="296"/>
      <c r="CID116" s="296"/>
      <c r="CIE116" s="296"/>
      <c r="CIF116" s="296"/>
      <c r="CIG116" s="296"/>
      <c r="CIH116" s="296"/>
      <c r="CII116" s="296"/>
      <c r="CIJ116" s="296"/>
      <c r="CIK116" s="296"/>
      <c r="CIL116" s="296"/>
      <c r="CIM116" s="296"/>
      <c r="CIN116" s="296"/>
      <c r="CIO116" s="296"/>
      <c r="CIP116" s="296"/>
      <c r="CIQ116" s="296"/>
      <c r="CIR116" s="296"/>
      <c r="CIS116" s="296"/>
      <c r="CIT116" s="296"/>
      <c r="CIU116" s="296"/>
      <c r="CIV116" s="296"/>
      <c r="CIW116" s="296"/>
      <c r="CIX116" s="296"/>
      <c r="CIY116" s="296"/>
      <c r="CIZ116" s="296"/>
      <c r="CJA116" s="296"/>
      <c r="CJB116" s="296"/>
      <c r="CJC116" s="296"/>
      <c r="CJD116" s="296"/>
      <c r="CJE116" s="296"/>
      <c r="CJF116" s="296"/>
      <c r="CJG116" s="296"/>
      <c r="CJH116" s="296"/>
      <c r="CJI116" s="296"/>
      <c r="CJJ116" s="296"/>
      <c r="CJK116" s="296"/>
      <c r="CJL116" s="296"/>
      <c r="CJM116" s="296"/>
      <c r="CJN116" s="296"/>
      <c r="CJO116" s="296"/>
      <c r="CJP116" s="296"/>
      <c r="CJQ116" s="296"/>
      <c r="CJR116" s="296"/>
      <c r="CJS116" s="296"/>
      <c r="CJT116" s="296"/>
      <c r="CJU116" s="296"/>
      <c r="CJV116" s="296"/>
      <c r="CJW116" s="296"/>
      <c r="CJX116" s="296"/>
      <c r="CJY116" s="296"/>
      <c r="CJZ116" s="296"/>
      <c r="CKA116" s="296"/>
      <c r="CKB116" s="296"/>
      <c r="CKC116" s="296"/>
      <c r="CKD116" s="296"/>
      <c r="CKE116" s="296"/>
      <c r="CKF116" s="296"/>
      <c r="CKG116" s="296"/>
      <c r="CKH116" s="296"/>
      <c r="CKI116" s="296"/>
      <c r="CKJ116" s="296"/>
      <c r="CKK116" s="296"/>
      <c r="CKL116" s="296"/>
      <c r="CKM116" s="296"/>
      <c r="CKN116" s="296"/>
      <c r="CKO116" s="296"/>
      <c r="CKP116" s="296"/>
      <c r="CKQ116" s="296"/>
      <c r="CKR116" s="296"/>
      <c r="CKS116" s="296"/>
      <c r="CKT116" s="296"/>
      <c r="CKU116" s="296"/>
      <c r="CKV116" s="296"/>
      <c r="CKW116" s="296"/>
      <c r="CKX116" s="296"/>
      <c r="CKY116" s="296"/>
      <c r="CKZ116" s="296"/>
      <c r="CLA116" s="296"/>
      <c r="CLB116" s="296"/>
      <c r="CLC116" s="296"/>
      <c r="CLD116" s="296"/>
      <c r="CLE116" s="296"/>
      <c r="CLF116" s="296"/>
      <c r="CLG116" s="296"/>
      <c r="CLH116" s="296"/>
      <c r="CLI116" s="296"/>
      <c r="CLJ116" s="296"/>
      <c r="CLK116" s="296"/>
      <c r="CLL116" s="296"/>
      <c r="CLM116" s="296"/>
      <c r="CLN116" s="296"/>
      <c r="CLO116" s="296"/>
      <c r="CLP116" s="296"/>
      <c r="CLQ116" s="296"/>
      <c r="CLR116" s="296"/>
      <c r="CLS116" s="296"/>
      <c r="CLT116" s="296"/>
      <c r="CLU116" s="296"/>
      <c r="CLV116" s="296"/>
      <c r="CLW116" s="296"/>
      <c r="CLX116" s="296"/>
      <c r="CLY116" s="296"/>
      <c r="CLZ116" s="296"/>
      <c r="CMA116" s="296"/>
      <c r="CMB116" s="296"/>
      <c r="CMC116" s="296"/>
      <c r="CMD116" s="296"/>
      <c r="CME116" s="296"/>
      <c r="CMF116" s="296"/>
      <c r="CMG116" s="296"/>
      <c r="CMH116" s="296"/>
      <c r="CMI116" s="296"/>
      <c r="CMJ116" s="296"/>
      <c r="CMK116" s="296"/>
      <c r="CML116" s="296"/>
      <c r="CMM116" s="296"/>
      <c r="CMN116" s="296"/>
      <c r="CMO116" s="296"/>
      <c r="CMP116" s="296"/>
      <c r="CMQ116" s="296"/>
      <c r="CMR116" s="296"/>
      <c r="CMS116" s="296"/>
      <c r="CMT116" s="296"/>
      <c r="CMU116" s="296"/>
      <c r="CMV116" s="296"/>
      <c r="CMW116" s="296"/>
      <c r="CMX116" s="296"/>
      <c r="CMY116" s="296"/>
      <c r="CMZ116" s="296"/>
      <c r="CNA116" s="296"/>
      <c r="CNB116" s="296"/>
      <c r="CNC116" s="296"/>
      <c r="CND116" s="296"/>
      <c r="CNE116" s="296"/>
      <c r="CNF116" s="296"/>
      <c r="CNG116" s="296"/>
      <c r="CNH116" s="296"/>
      <c r="CNI116" s="296"/>
      <c r="CNJ116" s="296"/>
      <c r="CNK116" s="296"/>
      <c r="CNL116" s="296"/>
      <c r="CNM116" s="296"/>
      <c r="CNN116" s="296"/>
      <c r="CNO116" s="296"/>
      <c r="CNP116" s="296"/>
      <c r="CNQ116" s="296"/>
      <c r="CNR116" s="296"/>
      <c r="CNS116" s="296"/>
      <c r="CNT116" s="296"/>
      <c r="CNU116" s="296"/>
      <c r="CNV116" s="296"/>
      <c r="CNW116" s="296"/>
      <c r="CNX116" s="296"/>
      <c r="CNY116" s="296"/>
      <c r="CNZ116" s="296"/>
      <c r="COA116" s="296"/>
      <c r="COB116" s="296"/>
      <c r="COC116" s="296"/>
      <c r="COD116" s="296"/>
      <c r="COE116" s="296"/>
      <c r="COF116" s="296"/>
      <c r="COG116" s="296"/>
      <c r="COH116" s="296"/>
      <c r="COI116" s="296"/>
      <c r="COJ116" s="296"/>
      <c r="COK116" s="296"/>
      <c r="COL116" s="296"/>
      <c r="COM116" s="296"/>
      <c r="CON116" s="296"/>
      <c r="COO116" s="296"/>
      <c r="COP116" s="296"/>
      <c r="COQ116" s="296"/>
      <c r="COR116" s="296"/>
      <c r="COS116" s="296"/>
      <c r="COT116" s="296"/>
      <c r="COU116" s="296"/>
      <c r="COV116" s="296"/>
      <c r="COW116" s="296"/>
      <c r="COX116" s="296"/>
      <c r="COY116" s="296"/>
      <c r="COZ116" s="296"/>
      <c r="CPA116" s="296"/>
      <c r="CPB116" s="296"/>
      <c r="CPC116" s="296"/>
      <c r="CPD116" s="296"/>
      <c r="CPE116" s="296"/>
      <c r="CPF116" s="296"/>
      <c r="CPG116" s="296"/>
      <c r="CPH116" s="296"/>
      <c r="CPI116" s="296"/>
      <c r="CPJ116" s="296"/>
      <c r="CPK116" s="296"/>
      <c r="CPL116" s="296"/>
      <c r="CPM116" s="296"/>
      <c r="CPN116" s="296"/>
      <c r="CPO116" s="296"/>
      <c r="CPP116" s="296"/>
      <c r="CPQ116" s="296"/>
      <c r="CPR116" s="296"/>
      <c r="CPS116" s="296"/>
      <c r="CPT116" s="296"/>
      <c r="CPU116" s="296"/>
      <c r="CPV116" s="296"/>
      <c r="CPW116" s="296"/>
      <c r="CPX116" s="296"/>
      <c r="CPY116" s="296"/>
      <c r="CPZ116" s="296"/>
      <c r="CQA116" s="296"/>
      <c r="CQB116" s="296"/>
      <c r="CQC116" s="296"/>
      <c r="CQD116" s="296"/>
      <c r="CQE116" s="296"/>
      <c r="CQF116" s="296"/>
      <c r="CQG116" s="296"/>
      <c r="CQH116" s="296"/>
      <c r="CQI116" s="296"/>
      <c r="CQJ116" s="296"/>
      <c r="CQK116" s="296"/>
      <c r="CQL116" s="296"/>
      <c r="CQM116" s="296"/>
      <c r="CQN116" s="296"/>
      <c r="CQO116" s="296"/>
      <c r="CQP116" s="296"/>
      <c r="CQQ116" s="296"/>
      <c r="CQR116" s="296"/>
      <c r="CQS116" s="296"/>
      <c r="CQT116" s="296"/>
      <c r="CQU116" s="296"/>
      <c r="CQV116" s="296"/>
      <c r="CQW116" s="296"/>
      <c r="CQX116" s="296"/>
      <c r="CQY116" s="296"/>
      <c r="CQZ116" s="296"/>
      <c r="CRA116" s="296"/>
      <c r="CRB116" s="296"/>
      <c r="CRC116" s="296"/>
      <c r="CRD116" s="296"/>
      <c r="CRE116" s="296"/>
      <c r="CRF116" s="296"/>
      <c r="CRG116" s="296"/>
      <c r="CRH116" s="296"/>
      <c r="CRI116" s="296"/>
      <c r="CRJ116" s="296"/>
      <c r="CRK116" s="296"/>
      <c r="CRL116" s="296"/>
      <c r="CRM116" s="296"/>
      <c r="CRN116" s="296"/>
      <c r="CRO116" s="296"/>
      <c r="CRP116" s="296"/>
      <c r="CRQ116" s="296"/>
      <c r="CRR116" s="296"/>
      <c r="CRS116" s="296"/>
      <c r="CRT116" s="296"/>
      <c r="CRU116" s="296"/>
      <c r="CRV116" s="296"/>
      <c r="CRW116" s="296"/>
      <c r="CRX116" s="296"/>
      <c r="CRY116" s="296"/>
      <c r="CRZ116" s="296"/>
      <c r="CSA116" s="296"/>
      <c r="CSB116" s="296"/>
      <c r="CSC116" s="296"/>
      <c r="CSD116" s="296"/>
      <c r="CSE116" s="296"/>
      <c r="CSF116" s="296"/>
      <c r="CSG116" s="296"/>
      <c r="CSH116" s="296"/>
      <c r="CSI116" s="296"/>
      <c r="CSJ116" s="296"/>
      <c r="CSK116" s="296"/>
      <c r="CSL116" s="296"/>
      <c r="CSM116" s="296"/>
      <c r="CSN116" s="296"/>
      <c r="CSO116" s="296"/>
      <c r="CSP116" s="296"/>
      <c r="CSQ116" s="296"/>
      <c r="CSR116" s="296"/>
      <c r="CSS116" s="296"/>
      <c r="CST116" s="296"/>
      <c r="CSU116" s="296"/>
      <c r="CSV116" s="296"/>
      <c r="CSW116" s="296"/>
      <c r="CSX116" s="296"/>
      <c r="CSY116" s="296"/>
      <c r="CSZ116" s="296"/>
      <c r="CTA116" s="296"/>
      <c r="CTB116" s="296"/>
      <c r="CTC116" s="296"/>
      <c r="CTD116" s="296"/>
      <c r="CTE116" s="296"/>
      <c r="CTF116" s="296"/>
      <c r="CTG116" s="296"/>
      <c r="CTH116" s="296"/>
      <c r="CTI116" s="296"/>
      <c r="CTJ116" s="296"/>
      <c r="CTK116" s="296"/>
      <c r="CTL116" s="296"/>
      <c r="CTM116" s="296"/>
      <c r="CTN116" s="296"/>
      <c r="CTO116" s="296"/>
      <c r="CTP116" s="296"/>
      <c r="CTQ116" s="296"/>
      <c r="CTR116" s="296"/>
      <c r="CTS116" s="296"/>
      <c r="CTT116" s="296"/>
      <c r="CTU116" s="296"/>
      <c r="CTV116" s="296"/>
      <c r="CTW116" s="296"/>
      <c r="CTX116" s="296"/>
      <c r="CTY116" s="296"/>
      <c r="CTZ116" s="296"/>
      <c r="CUA116" s="296"/>
      <c r="CUB116" s="296"/>
      <c r="CUC116" s="296"/>
      <c r="CUD116" s="296"/>
      <c r="CUE116" s="296"/>
      <c r="CUF116" s="296"/>
      <c r="CUG116" s="296"/>
      <c r="CUH116" s="296"/>
      <c r="CUI116" s="296"/>
      <c r="CUJ116" s="296"/>
      <c r="CUK116" s="296"/>
      <c r="CUL116" s="296"/>
      <c r="CUM116" s="296"/>
      <c r="CUN116" s="296"/>
      <c r="CUO116" s="296"/>
      <c r="CUP116" s="296"/>
      <c r="CUQ116" s="296"/>
      <c r="CUR116" s="296"/>
      <c r="CUS116" s="296"/>
      <c r="CUT116" s="296"/>
      <c r="CUU116" s="296"/>
      <c r="CUV116" s="296"/>
      <c r="CUW116" s="296"/>
      <c r="CUX116" s="296"/>
      <c r="CUY116" s="296"/>
      <c r="CUZ116" s="296"/>
      <c r="CVA116" s="296"/>
      <c r="CVB116" s="296"/>
      <c r="CVC116" s="296"/>
      <c r="CVD116" s="296"/>
      <c r="CVE116" s="296"/>
      <c r="CVF116" s="296"/>
      <c r="CVG116" s="296"/>
      <c r="CVH116" s="296"/>
      <c r="CVI116" s="296"/>
      <c r="CVJ116" s="296"/>
      <c r="CVK116" s="296"/>
      <c r="CVL116" s="296"/>
      <c r="CVM116" s="296"/>
      <c r="CVN116" s="296"/>
      <c r="CVO116" s="296"/>
      <c r="CVP116" s="296"/>
      <c r="CVQ116" s="296"/>
      <c r="CVR116" s="296"/>
      <c r="CVS116" s="296"/>
      <c r="CVT116" s="296"/>
      <c r="CVU116" s="296"/>
      <c r="CVV116" s="296"/>
      <c r="CVW116" s="296"/>
      <c r="CVX116" s="296"/>
      <c r="CVY116" s="296"/>
      <c r="CVZ116" s="296"/>
      <c r="CWA116" s="296"/>
      <c r="CWB116" s="296"/>
      <c r="CWC116" s="296"/>
      <c r="CWD116" s="296"/>
      <c r="CWE116" s="296"/>
      <c r="CWF116" s="296"/>
      <c r="CWG116" s="296"/>
      <c r="CWH116" s="296"/>
      <c r="CWI116" s="296"/>
      <c r="CWJ116" s="296"/>
      <c r="CWK116" s="296"/>
      <c r="CWL116" s="296"/>
      <c r="CWM116" s="296"/>
      <c r="CWN116" s="296"/>
      <c r="CWO116" s="296"/>
      <c r="CWP116" s="296"/>
      <c r="CWQ116" s="296"/>
      <c r="CWR116" s="296"/>
      <c r="CWS116" s="296"/>
      <c r="CWT116" s="296"/>
      <c r="CWU116" s="296"/>
      <c r="CWV116" s="296"/>
      <c r="CWW116" s="296"/>
      <c r="CWX116" s="296"/>
      <c r="CWY116" s="296"/>
      <c r="CWZ116" s="296"/>
      <c r="CXA116" s="296"/>
      <c r="CXB116" s="296"/>
      <c r="CXC116" s="296"/>
      <c r="CXD116" s="296"/>
      <c r="CXE116" s="296"/>
      <c r="CXF116" s="296"/>
      <c r="CXG116" s="296"/>
      <c r="CXH116" s="296"/>
      <c r="CXI116" s="296"/>
      <c r="CXJ116" s="296"/>
      <c r="CXK116" s="296"/>
      <c r="CXL116" s="296"/>
      <c r="CXM116" s="296"/>
      <c r="CXN116" s="296"/>
      <c r="CXO116" s="296"/>
      <c r="CXP116" s="296"/>
      <c r="CXQ116" s="296"/>
      <c r="CXR116" s="296"/>
      <c r="CXS116" s="296"/>
      <c r="CXT116" s="296"/>
      <c r="CXU116" s="296"/>
      <c r="CXV116" s="296"/>
      <c r="CXW116" s="296"/>
      <c r="CXX116" s="296"/>
      <c r="CXY116" s="296"/>
      <c r="CXZ116" s="296"/>
      <c r="CYA116" s="296"/>
      <c r="CYB116" s="296"/>
      <c r="CYC116" s="296"/>
      <c r="CYD116" s="296"/>
      <c r="CYE116" s="296"/>
      <c r="CYF116" s="296"/>
      <c r="CYG116" s="296"/>
      <c r="CYH116" s="296"/>
      <c r="CYI116" s="296"/>
      <c r="CYJ116" s="296"/>
      <c r="CYK116" s="296"/>
      <c r="CYL116" s="296"/>
      <c r="CYM116" s="296"/>
      <c r="CYN116" s="296"/>
      <c r="CYO116" s="296"/>
      <c r="CYP116" s="296"/>
      <c r="CYQ116" s="296"/>
      <c r="CYR116" s="296"/>
      <c r="CYS116" s="296"/>
      <c r="CYT116" s="296"/>
      <c r="CYU116" s="296"/>
      <c r="CYV116" s="296"/>
      <c r="CYW116" s="296"/>
      <c r="CYX116" s="296"/>
      <c r="CYY116" s="296"/>
      <c r="CYZ116" s="296"/>
      <c r="CZA116" s="296"/>
      <c r="CZB116" s="296"/>
      <c r="CZC116" s="296"/>
      <c r="CZD116" s="296"/>
      <c r="CZE116" s="296"/>
      <c r="CZF116" s="296"/>
      <c r="CZG116" s="296"/>
      <c r="CZH116" s="296"/>
      <c r="CZI116" s="296"/>
      <c r="CZJ116" s="296"/>
      <c r="CZK116" s="296"/>
      <c r="CZL116" s="296"/>
      <c r="CZM116" s="296"/>
      <c r="CZN116" s="296"/>
      <c r="CZO116" s="296"/>
      <c r="CZP116" s="296"/>
      <c r="CZQ116" s="296"/>
      <c r="CZR116" s="296"/>
      <c r="CZS116" s="296"/>
      <c r="CZT116" s="296"/>
      <c r="CZU116" s="296"/>
      <c r="CZV116" s="296"/>
      <c r="CZW116" s="296"/>
      <c r="CZX116" s="296"/>
      <c r="CZY116" s="296"/>
      <c r="CZZ116" s="296"/>
      <c r="DAA116" s="296"/>
      <c r="DAB116" s="296"/>
      <c r="DAC116" s="296"/>
      <c r="DAD116" s="296"/>
      <c r="DAE116" s="296"/>
      <c r="DAF116" s="296"/>
      <c r="DAG116" s="296"/>
      <c r="DAH116" s="296"/>
      <c r="DAI116" s="296"/>
      <c r="DAJ116" s="296"/>
      <c r="DAK116" s="296"/>
      <c r="DAL116" s="296"/>
      <c r="DAM116" s="296"/>
      <c r="DAN116" s="296"/>
      <c r="DAO116" s="296"/>
      <c r="DAP116" s="296"/>
      <c r="DAQ116" s="296"/>
      <c r="DAR116" s="296"/>
      <c r="DAS116" s="296"/>
      <c r="DAT116" s="296"/>
      <c r="DAU116" s="296"/>
      <c r="DAV116" s="296"/>
      <c r="DAW116" s="296"/>
      <c r="DAX116" s="296"/>
      <c r="DAY116" s="296"/>
      <c r="DAZ116" s="296"/>
      <c r="DBA116" s="296"/>
      <c r="DBB116" s="296"/>
      <c r="DBC116" s="296"/>
      <c r="DBD116" s="296"/>
      <c r="DBE116" s="296"/>
      <c r="DBF116" s="296"/>
      <c r="DBG116" s="296"/>
      <c r="DBH116" s="296"/>
      <c r="DBI116" s="296"/>
      <c r="DBJ116" s="296"/>
      <c r="DBK116" s="296"/>
      <c r="DBL116" s="296"/>
      <c r="DBM116" s="296"/>
      <c r="DBN116" s="296"/>
      <c r="DBO116" s="296"/>
      <c r="DBP116" s="296"/>
      <c r="DBQ116" s="296"/>
      <c r="DBR116" s="296"/>
      <c r="DBS116" s="296"/>
      <c r="DBT116" s="296"/>
      <c r="DBU116" s="296"/>
      <c r="DBV116" s="296"/>
      <c r="DBW116" s="296"/>
      <c r="DBX116" s="296"/>
      <c r="DBY116" s="296"/>
      <c r="DBZ116" s="296"/>
      <c r="DCA116" s="296"/>
      <c r="DCB116" s="296"/>
      <c r="DCC116" s="296"/>
      <c r="DCD116" s="296"/>
      <c r="DCE116" s="296"/>
      <c r="DCF116" s="296"/>
      <c r="DCG116" s="296"/>
      <c r="DCH116" s="296"/>
      <c r="DCI116" s="296"/>
      <c r="DCJ116" s="296"/>
      <c r="DCK116" s="296"/>
      <c r="DCL116" s="296"/>
      <c r="DCM116" s="296"/>
      <c r="DCN116" s="296"/>
      <c r="DCO116" s="296"/>
      <c r="DCP116" s="296"/>
      <c r="DCQ116" s="296"/>
      <c r="DCR116" s="296"/>
      <c r="DCS116" s="296"/>
      <c r="DCT116" s="296"/>
      <c r="DCU116" s="296"/>
      <c r="DCV116" s="296"/>
      <c r="DCW116" s="296"/>
      <c r="DCX116" s="296"/>
      <c r="DCY116" s="296"/>
      <c r="DCZ116" s="296"/>
      <c r="DDA116" s="296"/>
      <c r="DDB116" s="296"/>
      <c r="DDC116" s="296"/>
      <c r="DDD116" s="296"/>
      <c r="DDE116" s="296"/>
      <c r="DDF116" s="296"/>
      <c r="DDG116" s="296"/>
      <c r="DDH116" s="296"/>
      <c r="DDI116" s="296"/>
      <c r="DDJ116" s="296"/>
      <c r="DDK116" s="296"/>
      <c r="DDL116" s="296"/>
      <c r="DDM116" s="296"/>
      <c r="DDN116" s="296"/>
      <c r="DDO116" s="296"/>
      <c r="DDP116" s="296"/>
      <c r="DDQ116" s="296"/>
      <c r="DDR116" s="296"/>
      <c r="DDS116" s="296"/>
      <c r="DDT116" s="296"/>
      <c r="DDU116" s="296"/>
      <c r="DDV116" s="296"/>
      <c r="DDW116" s="296"/>
      <c r="DDX116" s="296"/>
      <c r="DDY116" s="296"/>
      <c r="DDZ116" s="296"/>
      <c r="DEA116" s="296"/>
      <c r="DEB116" s="296"/>
      <c r="DEC116" s="296"/>
      <c r="DED116" s="296"/>
      <c r="DEE116" s="296"/>
      <c r="DEF116" s="296"/>
      <c r="DEG116" s="296"/>
      <c r="DEH116" s="296"/>
      <c r="DEI116" s="296"/>
      <c r="DEJ116" s="296"/>
      <c r="DEK116" s="296"/>
      <c r="DEL116" s="296"/>
      <c r="DEM116" s="296"/>
      <c r="DEN116" s="296"/>
      <c r="DEO116" s="296"/>
      <c r="DEP116" s="296"/>
      <c r="DEQ116" s="296"/>
      <c r="DER116" s="296"/>
      <c r="DES116" s="296"/>
      <c r="DET116" s="296"/>
      <c r="DEU116" s="296"/>
      <c r="DEV116" s="296"/>
      <c r="DEW116" s="296"/>
      <c r="DEX116" s="296"/>
      <c r="DEY116" s="296"/>
      <c r="DEZ116" s="296"/>
      <c r="DFA116" s="296"/>
      <c r="DFB116" s="296"/>
      <c r="DFC116" s="296"/>
      <c r="DFD116" s="296"/>
      <c r="DFE116" s="296"/>
      <c r="DFF116" s="296"/>
      <c r="DFG116" s="296"/>
      <c r="DFH116" s="296"/>
      <c r="DFI116" s="296"/>
      <c r="DFJ116" s="296"/>
      <c r="DFK116" s="296"/>
      <c r="DFL116" s="296"/>
      <c r="DFM116" s="296"/>
      <c r="DFN116" s="296"/>
      <c r="DFO116" s="296"/>
      <c r="DFP116" s="296"/>
      <c r="DFQ116" s="296"/>
      <c r="DFR116" s="296"/>
      <c r="DFS116" s="296"/>
      <c r="DFT116" s="296"/>
      <c r="DFU116" s="296"/>
      <c r="DFV116" s="296"/>
      <c r="DFW116" s="296"/>
      <c r="DFX116" s="296"/>
      <c r="DFY116" s="296"/>
      <c r="DFZ116" s="296"/>
      <c r="DGA116" s="296"/>
      <c r="DGB116" s="296"/>
      <c r="DGC116" s="296"/>
      <c r="DGD116" s="296"/>
      <c r="DGE116" s="296"/>
      <c r="DGF116" s="296"/>
      <c r="DGG116" s="296"/>
      <c r="DGH116" s="296"/>
      <c r="DGI116" s="296"/>
      <c r="DGJ116" s="296"/>
      <c r="DGK116" s="296"/>
      <c r="DGL116" s="296"/>
      <c r="DGM116" s="296"/>
      <c r="DGN116" s="296"/>
      <c r="DGO116" s="296"/>
      <c r="DGP116" s="296"/>
      <c r="DGQ116" s="296"/>
      <c r="DGR116" s="296"/>
      <c r="DGS116" s="296"/>
      <c r="DGT116" s="296"/>
      <c r="DGU116" s="296"/>
      <c r="DGV116" s="296"/>
      <c r="DGW116" s="296"/>
      <c r="DGX116" s="296"/>
      <c r="DGY116" s="296"/>
      <c r="DGZ116" s="296"/>
      <c r="DHA116" s="296"/>
      <c r="DHB116" s="296"/>
      <c r="DHC116" s="296"/>
      <c r="DHD116" s="296"/>
      <c r="DHE116" s="296"/>
      <c r="DHF116" s="296"/>
      <c r="DHG116" s="296"/>
      <c r="DHH116" s="296"/>
      <c r="DHI116" s="296"/>
      <c r="DHJ116" s="296"/>
      <c r="DHK116" s="296"/>
      <c r="DHL116" s="296"/>
      <c r="DHM116" s="296"/>
      <c r="DHN116" s="296"/>
      <c r="DHO116" s="296"/>
      <c r="DHP116" s="296"/>
      <c r="DHQ116" s="296"/>
      <c r="DHR116" s="296"/>
      <c r="DHS116" s="296"/>
      <c r="DHT116" s="296"/>
      <c r="DHU116" s="296"/>
      <c r="DHV116" s="296"/>
      <c r="DHW116" s="296"/>
      <c r="DHX116" s="296"/>
      <c r="DHY116" s="296"/>
      <c r="DHZ116" s="296"/>
      <c r="DIA116" s="296"/>
      <c r="DIB116" s="296"/>
      <c r="DIC116" s="296"/>
      <c r="DID116" s="296"/>
      <c r="DIE116" s="296"/>
      <c r="DIF116" s="296"/>
      <c r="DIG116" s="296"/>
      <c r="DIH116" s="296"/>
      <c r="DII116" s="296"/>
      <c r="DIJ116" s="296"/>
      <c r="DIK116" s="296"/>
      <c r="DIL116" s="296"/>
      <c r="DIM116" s="296"/>
      <c r="DIN116" s="296"/>
      <c r="DIO116" s="296"/>
      <c r="DIP116" s="296"/>
      <c r="DIQ116" s="296"/>
      <c r="DIR116" s="296"/>
      <c r="DIS116" s="296"/>
      <c r="DIT116" s="296"/>
      <c r="DIU116" s="296"/>
      <c r="DIV116" s="296"/>
      <c r="DIW116" s="296"/>
      <c r="DIX116" s="296"/>
      <c r="DIY116" s="296"/>
      <c r="DIZ116" s="296"/>
      <c r="DJA116" s="296"/>
      <c r="DJB116" s="296"/>
      <c r="DJC116" s="296"/>
      <c r="DJD116" s="296"/>
      <c r="DJE116" s="296"/>
      <c r="DJF116" s="296"/>
      <c r="DJG116" s="296"/>
      <c r="DJH116" s="296"/>
      <c r="DJI116" s="296"/>
      <c r="DJJ116" s="296"/>
      <c r="DJK116" s="296"/>
      <c r="DJL116" s="296"/>
      <c r="DJM116" s="296"/>
      <c r="DJN116" s="296"/>
      <c r="DJO116" s="296"/>
      <c r="DJP116" s="296"/>
      <c r="DJQ116" s="296"/>
      <c r="DJR116" s="296"/>
      <c r="DJS116" s="296"/>
      <c r="DJT116" s="296"/>
      <c r="DJU116" s="296"/>
      <c r="DJV116" s="296"/>
      <c r="DJW116" s="296"/>
      <c r="DJX116" s="296"/>
      <c r="DJY116" s="296"/>
      <c r="DJZ116" s="296"/>
      <c r="DKA116" s="296"/>
      <c r="DKB116" s="296"/>
      <c r="DKC116" s="296"/>
      <c r="DKD116" s="296"/>
      <c r="DKE116" s="296"/>
      <c r="DKF116" s="296"/>
      <c r="DKG116" s="296"/>
      <c r="DKH116" s="296"/>
      <c r="DKI116" s="296"/>
      <c r="DKJ116" s="296"/>
      <c r="DKK116" s="296"/>
      <c r="DKL116" s="296"/>
      <c r="DKM116" s="296"/>
      <c r="DKN116" s="296"/>
      <c r="DKO116" s="296"/>
      <c r="DKP116" s="296"/>
      <c r="DKQ116" s="296"/>
      <c r="DKR116" s="296"/>
      <c r="DKS116" s="296"/>
      <c r="DKT116" s="296"/>
      <c r="DKU116" s="296"/>
      <c r="DKV116" s="296"/>
      <c r="DKW116" s="296"/>
      <c r="DKX116" s="296"/>
      <c r="DKY116" s="296"/>
      <c r="DKZ116" s="296"/>
      <c r="DLA116" s="296"/>
      <c r="DLB116" s="296"/>
      <c r="DLC116" s="296"/>
      <c r="DLD116" s="296"/>
      <c r="DLE116" s="296"/>
      <c r="DLF116" s="296"/>
      <c r="DLG116" s="296"/>
      <c r="DLH116" s="296"/>
      <c r="DLI116" s="296"/>
      <c r="DLJ116" s="296"/>
      <c r="DLK116" s="296"/>
      <c r="DLL116" s="296"/>
      <c r="DLM116" s="296"/>
      <c r="DLN116" s="296"/>
      <c r="DLO116" s="296"/>
      <c r="DLP116" s="296"/>
      <c r="DLQ116" s="296"/>
      <c r="DLR116" s="296"/>
      <c r="DLS116" s="296"/>
      <c r="DLT116" s="296"/>
      <c r="DLU116" s="296"/>
      <c r="DLV116" s="296"/>
      <c r="DLW116" s="296"/>
      <c r="DLX116" s="296"/>
      <c r="DLY116" s="296"/>
      <c r="DLZ116" s="296"/>
      <c r="DMA116" s="296"/>
      <c r="DMB116" s="296"/>
      <c r="DMC116" s="296"/>
      <c r="DMD116" s="296"/>
      <c r="DME116" s="296"/>
      <c r="DMF116" s="296"/>
      <c r="DMG116" s="296"/>
      <c r="DMH116" s="296"/>
      <c r="DMI116" s="296"/>
      <c r="DMJ116" s="296"/>
      <c r="DMK116" s="296"/>
      <c r="DML116" s="296"/>
      <c r="DMM116" s="296"/>
      <c r="DMN116" s="296"/>
      <c r="DMO116" s="296"/>
      <c r="DMP116" s="296"/>
      <c r="DMQ116" s="296"/>
      <c r="DMR116" s="296"/>
      <c r="DMS116" s="296"/>
      <c r="DMT116" s="296"/>
      <c r="DMU116" s="296"/>
      <c r="DMV116" s="296"/>
      <c r="DMW116" s="296"/>
      <c r="DMX116" s="296"/>
      <c r="DMY116" s="296"/>
      <c r="DMZ116" s="296"/>
      <c r="DNA116" s="296"/>
      <c r="DNB116" s="296"/>
      <c r="DNC116" s="296"/>
      <c r="DND116" s="296"/>
      <c r="DNE116" s="296"/>
      <c r="DNF116" s="296"/>
      <c r="DNG116" s="296"/>
      <c r="DNH116" s="296"/>
      <c r="DNI116" s="296"/>
      <c r="DNJ116" s="296"/>
      <c r="DNK116" s="296"/>
      <c r="DNL116" s="296"/>
      <c r="DNM116" s="296"/>
      <c r="DNN116" s="296"/>
      <c r="DNO116" s="296"/>
      <c r="DNP116" s="296"/>
      <c r="DNQ116" s="296"/>
      <c r="DNR116" s="296"/>
      <c r="DNS116" s="296"/>
      <c r="DNT116" s="296"/>
      <c r="DNU116" s="296"/>
      <c r="DNV116" s="296"/>
      <c r="DNW116" s="296"/>
      <c r="DNX116" s="296"/>
      <c r="DNY116" s="296"/>
      <c r="DNZ116" s="296"/>
      <c r="DOA116" s="296"/>
      <c r="DOB116" s="296"/>
      <c r="DOC116" s="296"/>
      <c r="DOD116" s="296"/>
      <c r="DOE116" s="296"/>
      <c r="DOF116" s="296"/>
      <c r="DOG116" s="296"/>
      <c r="DOH116" s="296"/>
      <c r="DOI116" s="296"/>
      <c r="DOJ116" s="296"/>
      <c r="DOK116" s="296"/>
      <c r="DOL116" s="296"/>
      <c r="DOM116" s="296"/>
      <c r="DON116" s="296"/>
      <c r="DOO116" s="296"/>
      <c r="DOP116" s="296"/>
      <c r="DOQ116" s="296"/>
      <c r="DOR116" s="296"/>
      <c r="DOS116" s="296"/>
      <c r="DOT116" s="296"/>
      <c r="DOU116" s="296"/>
      <c r="DOV116" s="296"/>
      <c r="DOW116" s="296"/>
      <c r="DOX116" s="296"/>
      <c r="DOY116" s="296"/>
      <c r="DOZ116" s="296"/>
      <c r="DPA116" s="296"/>
      <c r="DPB116" s="296"/>
      <c r="DPC116" s="296"/>
      <c r="DPD116" s="296"/>
      <c r="DPE116" s="296"/>
      <c r="DPF116" s="296"/>
      <c r="DPG116" s="296"/>
      <c r="DPH116" s="296"/>
      <c r="DPI116" s="296"/>
      <c r="DPJ116" s="296"/>
      <c r="DPK116" s="296"/>
      <c r="DPL116" s="296"/>
      <c r="DPM116" s="296"/>
      <c r="DPN116" s="296"/>
      <c r="DPO116" s="296"/>
      <c r="DPP116" s="296"/>
      <c r="DPQ116" s="296"/>
      <c r="DPR116" s="296"/>
      <c r="DPS116" s="296"/>
      <c r="DPT116" s="296"/>
      <c r="DPU116" s="296"/>
      <c r="DPV116" s="296"/>
      <c r="DPW116" s="296"/>
      <c r="DPX116" s="296"/>
      <c r="DPY116" s="296"/>
      <c r="DPZ116" s="296"/>
      <c r="DQA116" s="296"/>
      <c r="DQB116" s="296"/>
      <c r="DQC116" s="296"/>
      <c r="DQD116" s="296"/>
      <c r="DQE116" s="296"/>
      <c r="DQF116" s="296"/>
      <c r="DQG116" s="296"/>
      <c r="DQH116" s="296"/>
      <c r="DQI116" s="296"/>
      <c r="DQJ116" s="296"/>
      <c r="DQK116" s="296"/>
      <c r="DQL116" s="296"/>
      <c r="DQM116" s="296"/>
      <c r="DQN116" s="296"/>
      <c r="DQO116" s="296"/>
      <c r="DQP116" s="296"/>
      <c r="DQQ116" s="296"/>
      <c r="DQR116" s="296"/>
      <c r="DQS116" s="296"/>
      <c r="DQT116" s="296"/>
      <c r="DQU116" s="296"/>
      <c r="DQV116" s="296"/>
      <c r="DQW116" s="296"/>
      <c r="DQX116" s="296"/>
      <c r="DQY116" s="296"/>
      <c r="DQZ116" s="296"/>
      <c r="DRA116" s="296"/>
      <c r="DRB116" s="296"/>
      <c r="DRC116" s="296"/>
      <c r="DRD116" s="296"/>
      <c r="DRE116" s="296"/>
      <c r="DRF116" s="296"/>
      <c r="DRG116" s="296"/>
      <c r="DRH116" s="296"/>
      <c r="DRI116" s="296"/>
      <c r="DRJ116" s="296"/>
      <c r="DRK116" s="296"/>
      <c r="DRL116" s="296"/>
      <c r="DRM116" s="296"/>
      <c r="DRN116" s="296"/>
      <c r="DRO116" s="296"/>
      <c r="DRP116" s="296"/>
      <c r="DRQ116" s="296"/>
      <c r="DRR116" s="296"/>
      <c r="DRS116" s="296"/>
      <c r="DRT116" s="296"/>
      <c r="DRU116" s="296"/>
      <c r="DRV116" s="296"/>
      <c r="DRW116" s="296"/>
      <c r="DRX116" s="296"/>
      <c r="DRY116" s="296"/>
      <c r="DRZ116" s="296"/>
      <c r="DSA116" s="296"/>
      <c r="DSB116" s="296"/>
      <c r="DSC116" s="296"/>
      <c r="DSD116" s="296"/>
      <c r="DSE116" s="296"/>
      <c r="DSF116" s="296"/>
      <c r="DSG116" s="296"/>
      <c r="DSH116" s="296"/>
      <c r="DSI116" s="296"/>
      <c r="DSJ116" s="296"/>
      <c r="DSK116" s="296"/>
      <c r="DSL116" s="296"/>
      <c r="DSM116" s="296"/>
      <c r="DSN116" s="296"/>
      <c r="DSO116" s="296"/>
      <c r="DSP116" s="296"/>
      <c r="DSQ116" s="296"/>
      <c r="DSR116" s="296"/>
      <c r="DSS116" s="296"/>
      <c r="DST116" s="296"/>
      <c r="DSU116" s="296"/>
      <c r="DSV116" s="296"/>
      <c r="DSW116" s="296"/>
      <c r="DSX116" s="296"/>
      <c r="DSY116" s="296"/>
      <c r="DSZ116" s="296"/>
      <c r="DTA116" s="296"/>
      <c r="DTB116" s="296"/>
      <c r="DTC116" s="296"/>
      <c r="DTD116" s="296"/>
      <c r="DTE116" s="296"/>
      <c r="DTF116" s="296"/>
      <c r="DTG116" s="296"/>
      <c r="DTH116" s="296"/>
      <c r="DTI116" s="296"/>
      <c r="DTJ116" s="296"/>
      <c r="DTK116" s="296"/>
      <c r="DTL116" s="296"/>
      <c r="DTM116" s="296"/>
      <c r="DTN116" s="296"/>
      <c r="DTO116" s="296"/>
      <c r="DTP116" s="296"/>
      <c r="DTQ116" s="296"/>
      <c r="DTR116" s="296"/>
      <c r="DTS116" s="296"/>
      <c r="DTT116" s="296"/>
      <c r="DTU116" s="296"/>
      <c r="DTV116" s="296"/>
      <c r="DTW116" s="296"/>
      <c r="DTX116" s="296"/>
      <c r="DTY116" s="296"/>
      <c r="DTZ116" s="296"/>
      <c r="DUA116" s="296"/>
      <c r="DUB116" s="296"/>
      <c r="DUC116" s="296"/>
      <c r="DUD116" s="296"/>
      <c r="DUE116" s="296"/>
      <c r="DUF116" s="296"/>
      <c r="DUG116" s="296"/>
      <c r="DUH116" s="296"/>
      <c r="DUI116" s="296"/>
      <c r="DUJ116" s="296"/>
      <c r="DUK116" s="296"/>
      <c r="DUL116" s="296"/>
      <c r="DUM116" s="296"/>
      <c r="DUN116" s="296"/>
      <c r="DUO116" s="296"/>
      <c r="DUP116" s="296"/>
      <c r="DUQ116" s="296"/>
      <c r="DUR116" s="296"/>
      <c r="DUS116" s="296"/>
      <c r="DUT116" s="296"/>
      <c r="DUU116" s="296"/>
      <c r="DUV116" s="296"/>
      <c r="DUW116" s="296"/>
      <c r="DUX116" s="296"/>
      <c r="DUY116" s="296"/>
      <c r="DUZ116" s="296"/>
      <c r="DVA116" s="296"/>
      <c r="DVB116" s="296"/>
      <c r="DVC116" s="296"/>
      <c r="DVD116" s="296"/>
      <c r="DVE116" s="296"/>
      <c r="DVF116" s="296"/>
      <c r="DVG116" s="296"/>
      <c r="DVH116" s="296"/>
      <c r="DVI116" s="296"/>
      <c r="DVJ116" s="296"/>
      <c r="DVK116" s="296"/>
      <c r="DVL116" s="296"/>
      <c r="DVM116" s="296"/>
      <c r="DVN116" s="296"/>
      <c r="DVO116" s="296"/>
      <c r="DVP116" s="296"/>
      <c r="DVQ116" s="296"/>
      <c r="DVR116" s="296"/>
      <c r="DVS116" s="296"/>
      <c r="DVT116" s="296"/>
      <c r="DVU116" s="296"/>
      <c r="DVV116" s="296"/>
      <c r="DVW116" s="296"/>
      <c r="DVX116" s="296"/>
      <c r="DVY116" s="296"/>
      <c r="DVZ116" s="296"/>
      <c r="DWA116" s="296"/>
      <c r="DWB116" s="296"/>
      <c r="DWC116" s="296"/>
      <c r="DWD116" s="296"/>
      <c r="DWE116" s="296"/>
      <c r="DWF116" s="296"/>
      <c r="DWG116" s="296"/>
      <c r="DWH116" s="296"/>
      <c r="DWI116" s="296"/>
      <c r="DWJ116" s="296"/>
      <c r="DWK116" s="296"/>
      <c r="DWL116" s="296"/>
      <c r="DWM116" s="296"/>
      <c r="DWN116" s="296"/>
      <c r="DWO116" s="296"/>
      <c r="DWP116" s="296"/>
      <c r="DWQ116" s="296"/>
      <c r="DWR116" s="296"/>
      <c r="DWS116" s="296"/>
      <c r="DWT116" s="296"/>
      <c r="DWU116" s="296"/>
      <c r="DWV116" s="296"/>
      <c r="DWW116" s="296"/>
      <c r="DWX116" s="296"/>
      <c r="DWY116" s="296"/>
      <c r="DWZ116" s="296"/>
      <c r="DXA116" s="296"/>
      <c r="DXB116" s="296"/>
      <c r="DXC116" s="296"/>
      <c r="DXD116" s="296"/>
      <c r="DXE116" s="296"/>
      <c r="DXF116" s="296"/>
      <c r="DXG116" s="296"/>
      <c r="DXH116" s="296"/>
      <c r="DXI116" s="296"/>
      <c r="DXJ116" s="296"/>
      <c r="DXK116" s="296"/>
      <c r="DXL116" s="296"/>
      <c r="DXM116" s="296"/>
      <c r="DXN116" s="296"/>
      <c r="DXO116" s="296"/>
      <c r="DXP116" s="296"/>
      <c r="DXQ116" s="296"/>
      <c r="DXR116" s="296"/>
      <c r="DXS116" s="296"/>
      <c r="DXT116" s="296"/>
      <c r="DXU116" s="296"/>
      <c r="DXV116" s="296"/>
      <c r="DXW116" s="296"/>
      <c r="DXX116" s="296"/>
      <c r="DXY116" s="296"/>
      <c r="DXZ116" s="296"/>
      <c r="DYA116" s="296"/>
      <c r="DYB116" s="296"/>
      <c r="DYC116" s="296"/>
      <c r="DYD116" s="296"/>
      <c r="DYE116" s="296"/>
      <c r="DYF116" s="296"/>
      <c r="DYG116" s="296"/>
      <c r="DYH116" s="296"/>
      <c r="DYI116" s="296"/>
      <c r="DYJ116" s="296"/>
      <c r="DYK116" s="296"/>
      <c r="DYL116" s="296"/>
      <c r="DYM116" s="296"/>
      <c r="DYN116" s="296"/>
      <c r="DYO116" s="296"/>
      <c r="DYP116" s="296"/>
      <c r="DYQ116" s="296"/>
      <c r="DYR116" s="296"/>
      <c r="DYS116" s="296"/>
      <c r="DYT116" s="296"/>
      <c r="DYU116" s="296"/>
      <c r="DYV116" s="296"/>
      <c r="DYW116" s="296"/>
      <c r="DYX116" s="296"/>
      <c r="DYY116" s="296"/>
      <c r="DYZ116" s="296"/>
      <c r="DZA116" s="296"/>
      <c r="DZB116" s="296"/>
      <c r="DZC116" s="296"/>
      <c r="DZD116" s="296"/>
      <c r="DZE116" s="296"/>
      <c r="DZF116" s="296"/>
      <c r="DZG116" s="296"/>
      <c r="DZH116" s="296"/>
      <c r="DZI116" s="296"/>
      <c r="DZJ116" s="296"/>
      <c r="DZK116" s="296"/>
      <c r="DZL116" s="296"/>
      <c r="DZM116" s="296"/>
      <c r="DZN116" s="296"/>
      <c r="DZO116" s="296"/>
      <c r="DZP116" s="296"/>
      <c r="DZQ116" s="296"/>
      <c r="DZR116" s="296"/>
      <c r="DZS116" s="296"/>
      <c r="DZT116" s="296"/>
      <c r="DZU116" s="296"/>
      <c r="DZV116" s="296"/>
      <c r="DZW116" s="296"/>
      <c r="DZX116" s="296"/>
      <c r="DZY116" s="296"/>
      <c r="DZZ116" s="296"/>
      <c r="EAA116" s="296"/>
      <c r="EAB116" s="296"/>
      <c r="EAC116" s="296"/>
      <c r="EAD116" s="296"/>
      <c r="EAE116" s="296"/>
      <c r="EAF116" s="296"/>
      <c r="EAG116" s="296"/>
      <c r="EAH116" s="296"/>
      <c r="EAI116" s="296"/>
      <c r="EAJ116" s="296"/>
      <c r="EAK116" s="296"/>
      <c r="EAL116" s="296"/>
      <c r="EAM116" s="296"/>
      <c r="EAN116" s="296"/>
      <c r="EAO116" s="296"/>
      <c r="EAP116" s="296"/>
      <c r="EAQ116" s="296"/>
      <c r="EAR116" s="296"/>
      <c r="EAS116" s="296"/>
      <c r="EAT116" s="296"/>
      <c r="EAU116" s="296"/>
      <c r="EAV116" s="296"/>
      <c r="EAW116" s="296"/>
      <c r="EAX116" s="296"/>
      <c r="EAY116" s="296"/>
      <c r="EAZ116" s="296"/>
      <c r="EBA116" s="296"/>
      <c r="EBB116" s="296"/>
      <c r="EBC116" s="296"/>
      <c r="EBD116" s="296"/>
      <c r="EBE116" s="296"/>
      <c r="EBF116" s="296"/>
      <c r="EBG116" s="296"/>
      <c r="EBH116" s="296"/>
      <c r="EBI116" s="296"/>
      <c r="EBJ116" s="296"/>
      <c r="EBK116" s="296"/>
      <c r="EBL116" s="296"/>
      <c r="EBM116" s="296"/>
      <c r="EBN116" s="296"/>
      <c r="EBO116" s="296"/>
      <c r="EBP116" s="296"/>
      <c r="EBQ116" s="296"/>
      <c r="EBR116" s="296"/>
      <c r="EBS116" s="296"/>
      <c r="EBT116" s="296"/>
      <c r="EBU116" s="296"/>
      <c r="EBV116" s="296"/>
      <c r="EBW116" s="296"/>
      <c r="EBX116" s="296"/>
      <c r="EBY116" s="296"/>
      <c r="EBZ116" s="296"/>
      <c r="ECA116" s="296"/>
      <c r="ECB116" s="296"/>
      <c r="ECC116" s="296"/>
      <c r="ECD116" s="296"/>
      <c r="ECE116" s="296"/>
      <c r="ECF116" s="296"/>
      <c r="ECG116" s="296"/>
      <c r="ECH116" s="296"/>
      <c r="ECI116" s="296"/>
      <c r="ECJ116" s="296"/>
      <c r="ECK116" s="296"/>
      <c r="ECL116" s="296"/>
      <c r="ECM116" s="296"/>
      <c r="ECN116" s="296"/>
      <c r="ECO116" s="296"/>
      <c r="ECP116" s="296"/>
      <c r="ECQ116" s="296"/>
      <c r="ECR116" s="296"/>
      <c r="ECS116" s="296"/>
      <c r="ECT116" s="296"/>
      <c r="ECU116" s="296"/>
      <c r="ECV116" s="296"/>
      <c r="ECW116" s="296"/>
      <c r="ECX116" s="296"/>
      <c r="ECY116" s="296"/>
      <c r="ECZ116" s="296"/>
      <c r="EDA116" s="296"/>
      <c r="EDB116" s="296"/>
      <c r="EDC116" s="296"/>
      <c r="EDD116" s="296"/>
      <c r="EDE116" s="296"/>
      <c r="EDF116" s="296"/>
      <c r="EDG116" s="296"/>
      <c r="EDH116" s="296"/>
      <c r="EDI116" s="296"/>
      <c r="EDJ116" s="296"/>
      <c r="EDK116" s="296"/>
      <c r="EDL116" s="296"/>
      <c r="EDM116" s="296"/>
      <c r="EDN116" s="296"/>
      <c r="EDO116" s="296"/>
      <c r="EDP116" s="296"/>
      <c r="EDQ116" s="296"/>
      <c r="EDR116" s="296"/>
      <c r="EDS116" s="296"/>
      <c r="EDT116" s="296"/>
      <c r="EDU116" s="296"/>
      <c r="EDV116" s="296"/>
      <c r="EDW116" s="296"/>
      <c r="EDX116" s="296"/>
      <c r="EDY116" s="296"/>
      <c r="EDZ116" s="296"/>
      <c r="EEA116" s="296"/>
      <c r="EEB116" s="296"/>
      <c r="EEC116" s="296"/>
      <c r="EED116" s="296"/>
      <c r="EEE116" s="296"/>
      <c r="EEF116" s="296"/>
      <c r="EEG116" s="296"/>
      <c r="EEH116" s="296"/>
      <c r="EEI116" s="296"/>
      <c r="EEJ116" s="296"/>
      <c r="EEK116" s="296"/>
      <c r="EEL116" s="296"/>
      <c r="EEM116" s="296"/>
      <c r="EEN116" s="296"/>
      <c r="EEO116" s="296"/>
      <c r="EEP116" s="296"/>
      <c r="EEQ116" s="296"/>
      <c r="EER116" s="296"/>
      <c r="EES116" s="296"/>
      <c r="EET116" s="296"/>
      <c r="EEU116" s="296"/>
      <c r="EEV116" s="296"/>
      <c r="EEW116" s="296"/>
      <c r="EEX116" s="296"/>
      <c r="EEY116" s="296"/>
      <c r="EEZ116" s="296"/>
      <c r="EFA116" s="296"/>
      <c r="EFB116" s="296"/>
      <c r="EFC116" s="296"/>
      <c r="EFD116" s="296"/>
      <c r="EFE116" s="296"/>
      <c r="EFF116" s="296"/>
      <c r="EFG116" s="296"/>
      <c r="EFH116" s="296"/>
      <c r="EFI116" s="296"/>
      <c r="EFJ116" s="296"/>
      <c r="EFK116" s="296"/>
      <c r="EFL116" s="296"/>
      <c r="EFM116" s="296"/>
      <c r="EFN116" s="296"/>
      <c r="EFO116" s="296"/>
      <c r="EFP116" s="296"/>
      <c r="EFQ116" s="296"/>
      <c r="EFR116" s="296"/>
      <c r="EFS116" s="296"/>
      <c r="EFT116" s="296"/>
      <c r="EFU116" s="296"/>
      <c r="EFV116" s="296"/>
      <c r="EFW116" s="296"/>
      <c r="EFX116" s="296"/>
      <c r="EFY116" s="296"/>
      <c r="EFZ116" s="296"/>
      <c r="EGA116" s="296"/>
      <c r="EGB116" s="296"/>
      <c r="EGC116" s="296"/>
      <c r="EGD116" s="296"/>
      <c r="EGE116" s="296"/>
      <c r="EGF116" s="296"/>
      <c r="EGG116" s="296"/>
      <c r="EGH116" s="296"/>
      <c r="EGI116" s="296"/>
      <c r="EGJ116" s="296"/>
      <c r="EGK116" s="296"/>
      <c r="EGL116" s="296"/>
      <c r="EGM116" s="296"/>
      <c r="EGN116" s="296"/>
      <c r="EGO116" s="296"/>
      <c r="EGP116" s="296"/>
      <c r="EGQ116" s="296"/>
      <c r="EGR116" s="296"/>
      <c r="EGS116" s="296"/>
      <c r="EGT116" s="296"/>
      <c r="EGU116" s="296"/>
      <c r="EGV116" s="296"/>
      <c r="EGW116" s="296"/>
      <c r="EGX116" s="296"/>
      <c r="EGY116" s="296"/>
      <c r="EGZ116" s="296"/>
      <c r="EHA116" s="296"/>
      <c r="EHB116" s="296"/>
      <c r="EHC116" s="296"/>
      <c r="EHD116" s="296"/>
      <c r="EHE116" s="296"/>
      <c r="EHF116" s="296"/>
      <c r="EHG116" s="296"/>
      <c r="EHH116" s="296"/>
      <c r="EHI116" s="296"/>
      <c r="EHJ116" s="296"/>
      <c r="EHK116" s="296"/>
      <c r="EHL116" s="296"/>
      <c r="EHM116" s="296"/>
      <c r="EHN116" s="296"/>
      <c r="EHO116" s="296"/>
      <c r="EHP116" s="296"/>
      <c r="EHQ116" s="296"/>
      <c r="EHR116" s="296"/>
      <c r="EHS116" s="296"/>
      <c r="EHT116" s="296"/>
      <c r="EHU116" s="296"/>
      <c r="EHV116" s="296"/>
      <c r="EHW116" s="296"/>
      <c r="EHX116" s="296"/>
      <c r="EHY116" s="296"/>
      <c r="EHZ116" s="296"/>
      <c r="EIA116" s="296"/>
      <c r="EIB116" s="296"/>
      <c r="EIC116" s="296"/>
      <c r="EID116" s="296"/>
      <c r="EIE116" s="296"/>
      <c r="EIF116" s="296"/>
      <c r="EIG116" s="296"/>
      <c r="EIH116" s="296"/>
      <c r="EII116" s="296"/>
      <c r="EIJ116" s="296"/>
      <c r="EIK116" s="296"/>
      <c r="EIL116" s="296"/>
      <c r="EIM116" s="296"/>
      <c r="EIN116" s="296"/>
      <c r="EIO116" s="296"/>
      <c r="EIP116" s="296"/>
      <c r="EIQ116" s="296"/>
      <c r="EIR116" s="296"/>
      <c r="EIS116" s="296"/>
      <c r="EIT116" s="296"/>
      <c r="EIU116" s="296"/>
      <c r="EIV116" s="296"/>
      <c r="EIW116" s="296"/>
      <c r="EIX116" s="296"/>
      <c r="EIY116" s="296"/>
      <c r="EIZ116" s="296"/>
      <c r="EJA116" s="296"/>
      <c r="EJB116" s="296"/>
      <c r="EJC116" s="296"/>
      <c r="EJD116" s="296"/>
      <c r="EJE116" s="296"/>
      <c r="EJF116" s="296"/>
      <c r="EJG116" s="296"/>
      <c r="EJH116" s="296"/>
      <c r="EJI116" s="296"/>
      <c r="EJJ116" s="296"/>
      <c r="EJK116" s="296"/>
      <c r="EJL116" s="296"/>
      <c r="EJM116" s="296"/>
      <c r="EJN116" s="296"/>
      <c r="EJO116" s="296"/>
      <c r="EJP116" s="296"/>
      <c r="EJQ116" s="296"/>
      <c r="EJR116" s="296"/>
      <c r="EJS116" s="296"/>
      <c r="EJT116" s="296"/>
      <c r="EJU116" s="296"/>
      <c r="EJV116" s="296"/>
      <c r="EJW116" s="296"/>
      <c r="EJX116" s="296"/>
      <c r="EJY116" s="296"/>
      <c r="EJZ116" s="296"/>
      <c r="EKA116" s="296"/>
      <c r="EKB116" s="296"/>
      <c r="EKC116" s="296"/>
      <c r="EKD116" s="296"/>
      <c r="EKE116" s="296"/>
      <c r="EKF116" s="296"/>
      <c r="EKG116" s="296"/>
      <c r="EKH116" s="296"/>
      <c r="EKI116" s="296"/>
      <c r="EKJ116" s="296"/>
      <c r="EKK116" s="296"/>
      <c r="EKL116" s="296"/>
      <c r="EKM116" s="296"/>
      <c r="EKN116" s="296"/>
      <c r="EKO116" s="296"/>
      <c r="EKP116" s="296"/>
      <c r="EKQ116" s="296"/>
      <c r="EKR116" s="296"/>
      <c r="EKS116" s="296"/>
      <c r="EKT116" s="296"/>
      <c r="EKU116" s="296"/>
      <c r="EKV116" s="296"/>
      <c r="EKW116" s="296"/>
      <c r="EKX116" s="296"/>
      <c r="EKY116" s="296"/>
      <c r="EKZ116" s="296"/>
      <c r="ELA116" s="296"/>
      <c r="ELB116" s="296"/>
      <c r="ELC116" s="296"/>
      <c r="ELD116" s="296"/>
      <c r="ELE116" s="296"/>
      <c r="ELF116" s="296"/>
      <c r="ELG116" s="296"/>
      <c r="ELH116" s="296"/>
      <c r="ELI116" s="296"/>
      <c r="ELJ116" s="296"/>
      <c r="ELK116" s="296"/>
      <c r="ELL116" s="296"/>
      <c r="ELM116" s="296"/>
      <c r="ELN116" s="296"/>
      <c r="ELO116" s="296"/>
      <c r="ELP116" s="296"/>
      <c r="ELQ116" s="296"/>
      <c r="ELR116" s="296"/>
      <c r="ELS116" s="296"/>
      <c r="ELT116" s="296"/>
      <c r="ELU116" s="296"/>
      <c r="ELV116" s="296"/>
      <c r="ELW116" s="296"/>
      <c r="ELX116" s="296"/>
      <c r="ELY116" s="296"/>
      <c r="ELZ116" s="296"/>
      <c r="EMA116" s="296"/>
      <c r="EMB116" s="296"/>
      <c r="EMC116" s="296"/>
      <c r="EMD116" s="296"/>
      <c r="EME116" s="296"/>
      <c r="EMF116" s="296"/>
      <c r="EMG116" s="296"/>
      <c r="EMH116" s="296"/>
      <c r="EMI116" s="296"/>
      <c r="EMJ116" s="296"/>
      <c r="EMK116" s="296"/>
      <c r="EML116" s="296"/>
      <c r="EMM116" s="296"/>
      <c r="EMN116" s="296"/>
      <c r="EMO116" s="296"/>
      <c r="EMP116" s="296"/>
      <c r="EMQ116" s="296"/>
      <c r="EMR116" s="296"/>
      <c r="EMS116" s="296"/>
      <c r="EMT116" s="296"/>
      <c r="EMU116" s="296"/>
      <c r="EMV116" s="296"/>
      <c r="EMW116" s="296"/>
      <c r="EMX116" s="296"/>
      <c r="EMY116" s="296"/>
      <c r="EMZ116" s="296"/>
      <c r="ENA116" s="296"/>
      <c r="ENB116" s="296"/>
      <c r="ENC116" s="296"/>
      <c r="END116" s="296"/>
      <c r="ENE116" s="296"/>
      <c r="ENF116" s="296"/>
      <c r="ENG116" s="296"/>
      <c r="ENH116" s="296"/>
      <c r="ENI116" s="296"/>
      <c r="ENJ116" s="296"/>
      <c r="ENK116" s="296"/>
      <c r="ENL116" s="296"/>
      <c r="ENM116" s="296"/>
      <c r="ENN116" s="296"/>
      <c r="ENO116" s="296"/>
      <c r="ENP116" s="296"/>
      <c r="ENQ116" s="296"/>
      <c r="ENR116" s="296"/>
      <c r="ENS116" s="296"/>
      <c r="ENT116" s="296"/>
      <c r="ENU116" s="296"/>
      <c r="ENV116" s="296"/>
      <c r="ENW116" s="296"/>
      <c r="ENX116" s="296"/>
      <c r="ENY116" s="296"/>
      <c r="ENZ116" s="296"/>
      <c r="EOA116" s="296"/>
      <c r="EOB116" s="296"/>
      <c r="EOC116" s="296"/>
      <c r="EOD116" s="296"/>
      <c r="EOE116" s="296"/>
      <c r="EOF116" s="296"/>
      <c r="EOG116" s="296"/>
      <c r="EOH116" s="296"/>
      <c r="EOI116" s="296"/>
      <c r="EOJ116" s="296"/>
      <c r="EOK116" s="296"/>
      <c r="EOL116" s="296"/>
      <c r="EOM116" s="296"/>
      <c r="EON116" s="296"/>
      <c r="EOO116" s="296"/>
      <c r="EOP116" s="296"/>
      <c r="EOQ116" s="296"/>
      <c r="EOR116" s="296"/>
      <c r="EOS116" s="296"/>
      <c r="EOT116" s="296"/>
      <c r="EOU116" s="296"/>
      <c r="EOV116" s="296"/>
      <c r="EOW116" s="296"/>
      <c r="EOX116" s="296"/>
      <c r="EOY116" s="296"/>
      <c r="EOZ116" s="296"/>
      <c r="EPA116" s="296"/>
      <c r="EPB116" s="296"/>
      <c r="EPC116" s="296"/>
      <c r="EPD116" s="296"/>
      <c r="EPE116" s="296"/>
      <c r="EPF116" s="296"/>
      <c r="EPG116" s="296"/>
      <c r="EPH116" s="296"/>
      <c r="EPI116" s="296"/>
      <c r="EPJ116" s="296"/>
      <c r="EPK116" s="296"/>
      <c r="EPL116" s="296"/>
      <c r="EPM116" s="296"/>
      <c r="EPN116" s="296"/>
      <c r="EPO116" s="296"/>
      <c r="EPP116" s="296"/>
      <c r="EPQ116" s="296"/>
      <c r="EPR116" s="296"/>
      <c r="EPS116" s="296"/>
      <c r="EPT116" s="296"/>
      <c r="EPU116" s="296"/>
      <c r="EPV116" s="296"/>
      <c r="EPW116" s="296"/>
      <c r="EPX116" s="296"/>
      <c r="EPY116" s="296"/>
      <c r="EPZ116" s="296"/>
      <c r="EQA116" s="296"/>
      <c r="EQB116" s="296"/>
      <c r="EQC116" s="296"/>
      <c r="EQD116" s="296"/>
      <c r="EQE116" s="296"/>
      <c r="EQF116" s="296"/>
      <c r="EQG116" s="296"/>
      <c r="EQH116" s="296"/>
      <c r="EQI116" s="296"/>
      <c r="EQJ116" s="296"/>
      <c r="EQK116" s="296"/>
      <c r="EQL116" s="296"/>
      <c r="EQM116" s="296"/>
      <c r="EQN116" s="296"/>
      <c r="EQO116" s="296"/>
      <c r="EQP116" s="296"/>
      <c r="EQQ116" s="296"/>
      <c r="EQR116" s="296"/>
      <c r="EQS116" s="296"/>
      <c r="EQT116" s="296"/>
      <c r="EQU116" s="296"/>
      <c r="EQV116" s="296"/>
      <c r="EQW116" s="296"/>
      <c r="EQX116" s="296"/>
      <c r="EQY116" s="296"/>
      <c r="EQZ116" s="296"/>
      <c r="ERA116" s="296"/>
      <c r="ERB116" s="296"/>
      <c r="ERC116" s="296"/>
      <c r="ERD116" s="296"/>
      <c r="ERE116" s="296"/>
      <c r="ERF116" s="296"/>
      <c r="ERG116" s="296"/>
      <c r="ERH116" s="296"/>
      <c r="ERI116" s="296"/>
      <c r="ERJ116" s="296"/>
      <c r="ERK116" s="296"/>
      <c r="ERL116" s="296"/>
      <c r="ERM116" s="296"/>
      <c r="ERN116" s="296"/>
      <c r="ERO116" s="296"/>
      <c r="ERP116" s="296"/>
      <c r="ERQ116" s="296"/>
      <c r="ERR116" s="296"/>
      <c r="ERS116" s="296"/>
      <c r="ERT116" s="296"/>
      <c r="ERU116" s="296"/>
      <c r="ERV116" s="296"/>
      <c r="ERW116" s="296"/>
      <c r="ERX116" s="296"/>
      <c r="ERY116" s="296"/>
      <c r="ERZ116" s="296"/>
      <c r="ESA116" s="296"/>
      <c r="ESB116" s="296"/>
      <c r="ESC116" s="296"/>
      <c r="ESD116" s="296"/>
      <c r="ESE116" s="296"/>
      <c r="ESF116" s="296"/>
      <c r="ESG116" s="296"/>
      <c r="ESH116" s="296"/>
      <c r="ESI116" s="296"/>
      <c r="ESJ116" s="296"/>
      <c r="ESK116" s="296"/>
      <c r="ESL116" s="296"/>
      <c r="ESM116" s="296"/>
      <c r="ESN116" s="296"/>
      <c r="ESO116" s="296"/>
      <c r="ESP116" s="296"/>
      <c r="ESQ116" s="296"/>
      <c r="ESR116" s="296"/>
      <c r="ESS116" s="296"/>
      <c r="EST116" s="296"/>
      <c r="ESU116" s="296"/>
      <c r="ESV116" s="296"/>
      <c r="ESW116" s="296"/>
      <c r="ESX116" s="296"/>
      <c r="ESY116" s="296"/>
      <c r="ESZ116" s="296"/>
      <c r="ETA116" s="296"/>
      <c r="ETB116" s="296"/>
      <c r="ETC116" s="296"/>
      <c r="ETD116" s="296"/>
      <c r="ETE116" s="296"/>
      <c r="ETF116" s="296"/>
      <c r="ETG116" s="296"/>
      <c r="ETH116" s="296"/>
      <c r="ETI116" s="296"/>
      <c r="ETJ116" s="296"/>
      <c r="ETK116" s="296"/>
      <c r="ETL116" s="296"/>
      <c r="ETM116" s="296"/>
      <c r="ETN116" s="296"/>
      <c r="ETO116" s="296"/>
      <c r="ETP116" s="296"/>
      <c r="ETQ116" s="296"/>
      <c r="ETR116" s="296"/>
      <c r="ETS116" s="296"/>
      <c r="ETT116" s="296"/>
      <c r="ETU116" s="296"/>
      <c r="ETV116" s="296"/>
      <c r="ETW116" s="296"/>
      <c r="ETX116" s="296"/>
      <c r="ETY116" s="296"/>
      <c r="ETZ116" s="296"/>
      <c r="EUA116" s="296"/>
      <c r="EUB116" s="296"/>
      <c r="EUC116" s="296"/>
      <c r="EUD116" s="296"/>
      <c r="EUE116" s="296"/>
      <c r="EUF116" s="296"/>
      <c r="EUG116" s="296"/>
      <c r="EUH116" s="296"/>
      <c r="EUI116" s="296"/>
      <c r="EUJ116" s="296"/>
      <c r="EUK116" s="296"/>
      <c r="EUL116" s="296"/>
      <c r="EUM116" s="296"/>
      <c r="EUN116" s="296"/>
      <c r="EUO116" s="296"/>
      <c r="EUP116" s="296"/>
      <c r="EUQ116" s="296"/>
      <c r="EUR116" s="296"/>
      <c r="EUS116" s="296"/>
      <c r="EUT116" s="296"/>
      <c r="EUU116" s="296"/>
      <c r="EUV116" s="296"/>
      <c r="EUW116" s="296"/>
      <c r="EUX116" s="296"/>
      <c r="EUY116" s="296"/>
      <c r="EUZ116" s="296"/>
      <c r="EVA116" s="296"/>
      <c r="EVB116" s="296"/>
      <c r="EVC116" s="296"/>
      <c r="EVD116" s="296"/>
      <c r="EVE116" s="296"/>
      <c r="EVF116" s="296"/>
      <c r="EVG116" s="296"/>
      <c r="EVH116" s="296"/>
      <c r="EVI116" s="296"/>
      <c r="EVJ116" s="296"/>
      <c r="EVK116" s="296"/>
      <c r="EVL116" s="296"/>
      <c r="EVM116" s="296"/>
      <c r="EVN116" s="296"/>
      <c r="EVO116" s="296"/>
      <c r="EVP116" s="296"/>
      <c r="EVQ116" s="296"/>
      <c r="EVR116" s="296"/>
      <c r="EVS116" s="296"/>
      <c r="EVT116" s="296"/>
      <c r="EVU116" s="296"/>
      <c r="EVV116" s="296"/>
      <c r="EVW116" s="296"/>
      <c r="EVX116" s="296"/>
      <c r="EVY116" s="296"/>
      <c r="EVZ116" s="296"/>
      <c r="EWA116" s="296"/>
      <c r="EWB116" s="296"/>
      <c r="EWC116" s="296"/>
      <c r="EWD116" s="296"/>
      <c r="EWE116" s="296"/>
      <c r="EWF116" s="296"/>
      <c r="EWG116" s="296"/>
      <c r="EWH116" s="296"/>
      <c r="EWI116" s="296"/>
      <c r="EWJ116" s="296"/>
      <c r="EWK116" s="296"/>
      <c r="EWL116" s="296"/>
      <c r="EWM116" s="296"/>
      <c r="EWN116" s="296"/>
      <c r="EWO116" s="296"/>
      <c r="EWP116" s="296"/>
      <c r="EWQ116" s="296"/>
      <c r="EWR116" s="296"/>
      <c r="EWS116" s="296"/>
      <c r="EWT116" s="296"/>
      <c r="EWU116" s="296"/>
      <c r="EWV116" s="296"/>
      <c r="EWW116" s="296"/>
      <c r="EWX116" s="296"/>
      <c r="EWY116" s="296"/>
      <c r="EWZ116" s="296"/>
      <c r="EXA116" s="296"/>
      <c r="EXB116" s="296"/>
      <c r="EXC116" s="296"/>
      <c r="EXD116" s="296"/>
      <c r="EXE116" s="296"/>
      <c r="EXF116" s="296"/>
      <c r="EXG116" s="296"/>
      <c r="EXH116" s="296"/>
      <c r="EXI116" s="296"/>
      <c r="EXJ116" s="296"/>
      <c r="EXK116" s="296"/>
      <c r="EXL116" s="296"/>
      <c r="EXM116" s="296"/>
      <c r="EXN116" s="296"/>
      <c r="EXO116" s="296"/>
      <c r="EXP116" s="296"/>
      <c r="EXQ116" s="296"/>
      <c r="EXR116" s="296"/>
      <c r="EXS116" s="296"/>
      <c r="EXT116" s="296"/>
      <c r="EXU116" s="296"/>
      <c r="EXV116" s="296"/>
      <c r="EXW116" s="296"/>
      <c r="EXX116" s="296"/>
      <c r="EXY116" s="296"/>
      <c r="EXZ116" s="296"/>
      <c r="EYA116" s="296"/>
      <c r="EYB116" s="296"/>
      <c r="EYC116" s="296"/>
      <c r="EYD116" s="296"/>
      <c r="EYE116" s="296"/>
      <c r="EYF116" s="296"/>
      <c r="EYG116" s="296"/>
      <c r="EYH116" s="296"/>
      <c r="EYI116" s="296"/>
      <c r="EYJ116" s="296"/>
      <c r="EYK116" s="296"/>
      <c r="EYL116" s="296"/>
      <c r="EYM116" s="296"/>
      <c r="EYN116" s="296"/>
      <c r="EYO116" s="296"/>
      <c r="EYP116" s="296"/>
      <c r="EYQ116" s="296"/>
      <c r="EYR116" s="296"/>
      <c r="EYS116" s="296"/>
      <c r="EYT116" s="296"/>
      <c r="EYU116" s="296"/>
      <c r="EYV116" s="296"/>
      <c r="EYW116" s="296"/>
      <c r="EYX116" s="296"/>
      <c r="EYY116" s="296"/>
      <c r="EYZ116" s="296"/>
      <c r="EZA116" s="296"/>
      <c r="EZB116" s="296"/>
      <c r="EZC116" s="296"/>
      <c r="EZD116" s="296"/>
      <c r="EZE116" s="296"/>
      <c r="EZF116" s="296"/>
      <c r="EZG116" s="296"/>
      <c r="EZH116" s="296"/>
      <c r="EZI116" s="296"/>
      <c r="EZJ116" s="296"/>
      <c r="EZK116" s="296"/>
      <c r="EZL116" s="296"/>
      <c r="EZM116" s="296"/>
      <c r="EZN116" s="296"/>
      <c r="EZO116" s="296"/>
      <c r="EZP116" s="296"/>
      <c r="EZQ116" s="296"/>
      <c r="EZR116" s="296"/>
      <c r="EZS116" s="296"/>
      <c r="EZT116" s="296"/>
      <c r="EZU116" s="296"/>
      <c r="EZV116" s="296"/>
      <c r="EZW116" s="296"/>
      <c r="EZX116" s="296"/>
      <c r="EZY116" s="296"/>
      <c r="EZZ116" s="296"/>
      <c r="FAA116" s="296"/>
      <c r="FAB116" s="296"/>
      <c r="FAC116" s="296"/>
      <c r="FAD116" s="296"/>
      <c r="FAE116" s="296"/>
      <c r="FAF116" s="296"/>
      <c r="FAG116" s="296"/>
      <c r="FAH116" s="296"/>
      <c r="FAI116" s="296"/>
      <c r="FAJ116" s="296"/>
      <c r="FAK116" s="296"/>
      <c r="FAL116" s="296"/>
      <c r="FAM116" s="296"/>
      <c r="FAN116" s="296"/>
      <c r="FAO116" s="296"/>
      <c r="FAP116" s="296"/>
      <c r="FAQ116" s="296"/>
      <c r="FAR116" s="296"/>
      <c r="FAS116" s="296"/>
      <c r="FAT116" s="296"/>
      <c r="FAU116" s="296"/>
      <c r="FAV116" s="296"/>
      <c r="FAW116" s="296"/>
      <c r="FAX116" s="296"/>
      <c r="FAY116" s="296"/>
      <c r="FAZ116" s="296"/>
      <c r="FBA116" s="296"/>
      <c r="FBB116" s="296"/>
      <c r="FBC116" s="296"/>
      <c r="FBD116" s="296"/>
      <c r="FBE116" s="296"/>
      <c r="FBF116" s="296"/>
      <c r="FBG116" s="296"/>
      <c r="FBH116" s="296"/>
      <c r="FBI116" s="296"/>
      <c r="FBJ116" s="296"/>
      <c r="FBK116" s="296"/>
      <c r="FBL116" s="296"/>
      <c r="FBM116" s="296"/>
      <c r="FBN116" s="296"/>
      <c r="FBO116" s="296"/>
      <c r="FBP116" s="296"/>
      <c r="FBQ116" s="296"/>
      <c r="FBR116" s="296"/>
      <c r="FBS116" s="296"/>
      <c r="FBT116" s="296"/>
      <c r="FBU116" s="296"/>
      <c r="FBV116" s="296"/>
      <c r="FBW116" s="296"/>
      <c r="FBX116" s="296"/>
      <c r="FBY116" s="296"/>
      <c r="FBZ116" s="296"/>
      <c r="FCA116" s="296"/>
      <c r="FCB116" s="296"/>
      <c r="FCC116" s="296"/>
      <c r="FCD116" s="296"/>
      <c r="FCE116" s="296"/>
      <c r="FCF116" s="296"/>
      <c r="FCG116" s="296"/>
      <c r="FCH116" s="296"/>
      <c r="FCI116" s="296"/>
      <c r="FCJ116" s="296"/>
      <c r="FCK116" s="296"/>
      <c r="FCL116" s="296"/>
      <c r="FCM116" s="296"/>
      <c r="FCN116" s="296"/>
      <c r="FCO116" s="296"/>
      <c r="FCP116" s="296"/>
      <c r="FCQ116" s="296"/>
      <c r="FCR116" s="296"/>
      <c r="FCS116" s="296"/>
      <c r="FCT116" s="296"/>
      <c r="FCU116" s="296"/>
      <c r="FCV116" s="296"/>
      <c r="FCW116" s="296"/>
      <c r="FCX116" s="296"/>
      <c r="FCY116" s="296"/>
      <c r="FCZ116" s="296"/>
      <c r="FDA116" s="296"/>
      <c r="FDB116" s="296"/>
      <c r="FDC116" s="296"/>
      <c r="FDD116" s="296"/>
      <c r="FDE116" s="296"/>
      <c r="FDF116" s="296"/>
      <c r="FDG116" s="296"/>
      <c r="FDH116" s="296"/>
      <c r="FDI116" s="296"/>
      <c r="FDJ116" s="296"/>
      <c r="FDK116" s="296"/>
      <c r="FDL116" s="296"/>
      <c r="FDM116" s="296"/>
      <c r="FDN116" s="296"/>
      <c r="FDO116" s="296"/>
      <c r="FDP116" s="296"/>
      <c r="FDQ116" s="296"/>
      <c r="FDR116" s="296"/>
      <c r="FDS116" s="296"/>
      <c r="FDT116" s="296"/>
      <c r="FDU116" s="296"/>
      <c r="FDV116" s="296"/>
      <c r="FDW116" s="296"/>
      <c r="FDX116" s="296"/>
      <c r="FDY116" s="296"/>
      <c r="FDZ116" s="296"/>
      <c r="FEA116" s="296"/>
      <c r="FEB116" s="296"/>
      <c r="FEC116" s="296"/>
      <c r="FED116" s="296"/>
      <c r="FEE116" s="296"/>
      <c r="FEF116" s="296"/>
      <c r="FEG116" s="296"/>
      <c r="FEH116" s="296"/>
      <c r="FEI116" s="296"/>
      <c r="FEJ116" s="296"/>
      <c r="FEK116" s="296"/>
      <c r="FEL116" s="296"/>
      <c r="FEM116" s="296"/>
      <c r="FEN116" s="296"/>
      <c r="FEO116" s="296"/>
      <c r="FEP116" s="296"/>
      <c r="FEQ116" s="296"/>
      <c r="FER116" s="296"/>
      <c r="FES116" s="296"/>
      <c r="FET116" s="296"/>
      <c r="FEU116" s="296"/>
      <c r="FEV116" s="296"/>
      <c r="FEW116" s="296"/>
      <c r="FEX116" s="296"/>
      <c r="FEY116" s="296"/>
      <c r="FEZ116" s="296"/>
      <c r="FFA116" s="296"/>
      <c r="FFB116" s="296"/>
      <c r="FFC116" s="296"/>
      <c r="FFD116" s="296"/>
      <c r="FFE116" s="296"/>
      <c r="FFF116" s="296"/>
      <c r="FFG116" s="296"/>
      <c r="FFH116" s="296"/>
      <c r="FFI116" s="296"/>
      <c r="FFJ116" s="296"/>
      <c r="FFK116" s="296"/>
      <c r="FFL116" s="296"/>
      <c r="FFM116" s="296"/>
      <c r="FFN116" s="296"/>
      <c r="FFO116" s="296"/>
      <c r="FFP116" s="296"/>
      <c r="FFQ116" s="296"/>
      <c r="FFR116" s="296"/>
      <c r="FFS116" s="296"/>
      <c r="FFT116" s="296"/>
      <c r="FFU116" s="296"/>
      <c r="FFV116" s="296"/>
      <c r="FFW116" s="296"/>
      <c r="FFX116" s="296"/>
      <c r="FFY116" s="296"/>
      <c r="FFZ116" s="296"/>
      <c r="FGA116" s="296"/>
      <c r="FGB116" s="296"/>
      <c r="FGC116" s="296"/>
      <c r="FGD116" s="296"/>
      <c r="FGE116" s="296"/>
      <c r="FGF116" s="296"/>
      <c r="FGG116" s="296"/>
      <c r="FGH116" s="296"/>
      <c r="FGI116" s="296"/>
      <c r="FGJ116" s="296"/>
      <c r="FGK116" s="296"/>
      <c r="FGL116" s="296"/>
      <c r="FGM116" s="296"/>
      <c r="FGN116" s="296"/>
      <c r="FGO116" s="296"/>
      <c r="FGP116" s="296"/>
      <c r="FGQ116" s="296"/>
      <c r="FGR116" s="296"/>
      <c r="FGS116" s="296"/>
      <c r="FGT116" s="296"/>
      <c r="FGU116" s="296"/>
      <c r="FGV116" s="296"/>
      <c r="FGW116" s="296"/>
      <c r="FGX116" s="296"/>
      <c r="FGY116" s="296"/>
      <c r="FGZ116" s="296"/>
      <c r="FHA116" s="296"/>
      <c r="FHB116" s="296"/>
      <c r="FHC116" s="296"/>
      <c r="FHD116" s="296"/>
      <c r="FHE116" s="296"/>
      <c r="FHF116" s="296"/>
      <c r="FHG116" s="296"/>
      <c r="FHH116" s="296"/>
      <c r="FHI116" s="296"/>
      <c r="FHJ116" s="296"/>
      <c r="FHK116" s="296"/>
      <c r="FHL116" s="296"/>
      <c r="FHM116" s="296"/>
      <c r="FHN116" s="296"/>
      <c r="FHO116" s="296"/>
      <c r="FHP116" s="296"/>
      <c r="FHQ116" s="296"/>
      <c r="FHR116" s="296"/>
      <c r="FHS116" s="296"/>
      <c r="FHT116" s="296"/>
      <c r="FHU116" s="296"/>
      <c r="FHV116" s="296"/>
      <c r="FHW116" s="296"/>
      <c r="FHX116" s="296"/>
      <c r="FHY116" s="296"/>
      <c r="FHZ116" s="296"/>
      <c r="FIA116" s="296"/>
      <c r="FIB116" s="296"/>
      <c r="FIC116" s="296"/>
      <c r="FID116" s="296"/>
      <c r="FIE116" s="296"/>
      <c r="FIF116" s="296"/>
      <c r="FIG116" s="296"/>
      <c r="FIH116" s="296"/>
      <c r="FII116" s="296"/>
      <c r="FIJ116" s="296"/>
      <c r="FIK116" s="296"/>
      <c r="FIL116" s="296"/>
      <c r="FIM116" s="296"/>
      <c r="FIN116" s="296"/>
      <c r="FIO116" s="296"/>
      <c r="FIP116" s="296"/>
      <c r="FIQ116" s="296"/>
      <c r="FIR116" s="296"/>
      <c r="FIS116" s="296"/>
      <c r="FIT116" s="296"/>
      <c r="FIU116" s="296"/>
      <c r="FIV116" s="296"/>
      <c r="FIW116" s="296"/>
      <c r="FIX116" s="296"/>
      <c r="FIY116" s="296"/>
      <c r="FIZ116" s="296"/>
      <c r="FJA116" s="296"/>
      <c r="FJB116" s="296"/>
      <c r="FJC116" s="296"/>
      <c r="FJD116" s="296"/>
      <c r="FJE116" s="296"/>
      <c r="FJF116" s="296"/>
      <c r="FJG116" s="296"/>
      <c r="FJH116" s="296"/>
      <c r="FJI116" s="296"/>
      <c r="FJJ116" s="296"/>
      <c r="FJK116" s="296"/>
      <c r="FJL116" s="296"/>
      <c r="FJM116" s="296"/>
      <c r="FJN116" s="296"/>
      <c r="FJO116" s="296"/>
      <c r="FJP116" s="296"/>
      <c r="FJQ116" s="296"/>
      <c r="FJR116" s="296"/>
      <c r="FJS116" s="296"/>
      <c r="FJT116" s="296"/>
      <c r="FJU116" s="296"/>
      <c r="FJV116" s="296"/>
      <c r="FJW116" s="296"/>
      <c r="FJX116" s="296"/>
      <c r="FJY116" s="296"/>
      <c r="FJZ116" s="296"/>
      <c r="FKA116" s="296"/>
      <c r="FKB116" s="296"/>
      <c r="FKC116" s="296"/>
      <c r="FKD116" s="296"/>
      <c r="FKE116" s="296"/>
      <c r="FKF116" s="296"/>
      <c r="FKG116" s="296"/>
      <c r="FKH116" s="296"/>
      <c r="FKI116" s="296"/>
      <c r="FKJ116" s="296"/>
      <c r="FKK116" s="296"/>
      <c r="FKL116" s="296"/>
      <c r="FKM116" s="296"/>
      <c r="FKN116" s="296"/>
      <c r="FKO116" s="296"/>
      <c r="FKP116" s="296"/>
      <c r="FKQ116" s="296"/>
      <c r="FKR116" s="296"/>
      <c r="FKS116" s="296"/>
      <c r="FKT116" s="296"/>
      <c r="FKU116" s="296"/>
      <c r="FKV116" s="296"/>
      <c r="FKW116" s="296"/>
      <c r="FKX116" s="296"/>
      <c r="FKY116" s="296"/>
      <c r="FKZ116" s="296"/>
      <c r="FLA116" s="296"/>
      <c r="FLB116" s="296"/>
      <c r="FLC116" s="296"/>
      <c r="FLD116" s="296"/>
      <c r="FLE116" s="296"/>
      <c r="FLF116" s="296"/>
      <c r="FLG116" s="296"/>
      <c r="FLH116" s="296"/>
      <c r="FLI116" s="296"/>
      <c r="FLJ116" s="296"/>
      <c r="FLK116" s="296"/>
      <c r="FLL116" s="296"/>
      <c r="FLM116" s="296"/>
      <c r="FLN116" s="296"/>
      <c r="FLO116" s="296"/>
      <c r="FLP116" s="296"/>
      <c r="FLQ116" s="296"/>
      <c r="FLR116" s="296"/>
      <c r="FLS116" s="296"/>
      <c r="FLT116" s="296"/>
      <c r="FLU116" s="296"/>
      <c r="FLV116" s="296"/>
      <c r="FLW116" s="296"/>
      <c r="FLX116" s="296"/>
      <c r="FLY116" s="296"/>
      <c r="FLZ116" s="296"/>
      <c r="FMA116" s="296"/>
      <c r="FMB116" s="296"/>
      <c r="FMC116" s="296"/>
      <c r="FMD116" s="296"/>
      <c r="FME116" s="296"/>
      <c r="FMF116" s="296"/>
      <c r="FMG116" s="296"/>
      <c r="FMH116" s="296"/>
      <c r="FMI116" s="296"/>
      <c r="FMJ116" s="296"/>
      <c r="FMK116" s="296"/>
      <c r="FML116" s="296"/>
      <c r="FMM116" s="296"/>
      <c r="FMN116" s="296"/>
      <c r="FMO116" s="296"/>
      <c r="FMP116" s="296"/>
      <c r="FMQ116" s="296"/>
      <c r="FMR116" s="296"/>
      <c r="FMS116" s="296"/>
      <c r="FMT116" s="296"/>
      <c r="FMU116" s="296"/>
      <c r="FMV116" s="296"/>
      <c r="FMW116" s="296"/>
      <c r="FMX116" s="296"/>
      <c r="FMY116" s="296"/>
      <c r="FMZ116" s="296"/>
      <c r="FNA116" s="296"/>
      <c r="FNB116" s="296"/>
      <c r="FNC116" s="296"/>
      <c r="FND116" s="296"/>
      <c r="FNE116" s="296"/>
      <c r="FNF116" s="296"/>
      <c r="FNG116" s="296"/>
      <c r="FNH116" s="296"/>
      <c r="FNI116" s="296"/>
      <c r="FNJ116" s="296"/>
      <c r="FNK116" s="296"/>
      <c r="FNL116" s="296"/>
      <c r="FNM116" s="296"/>
      <c r="FNN116" s="296"/>
      <c r="FNO116" s="296"/>
      <c r="FNP116" s="296"/>
      <c r="FNQ116" s="296"/>
      <c r="FNR116" s="296"/>
      <c r="FNS116" s="296"/>
      <c r="FNT116" s="296"/>
      <c r="FNU116" s="296"/>
      <c r="FNV116" s="296"/>
      <c r="FNW116" s="296"/>
      <c r="FNX116" s="296"/>
      <c r="FNY116" s="296"/>
      <c r="FNZ116" s="296"/>
      <c r="FOA116" s="296"/>
      <c r="FOB116" s="296"/>
      <c r="FOC116" s="296"/>
      <c r="FOD116" s="296"/>
      <c r="FOE116" s="296"/>
      <c r="FOF116" s="296"/>
      <c r="FOG116" s="296"/>
      <c r="FOH116" s="296"/>
      <c r="FOI116" s="296"/>
      <c r="FOJ116" s="296"/>
      <c r="FOK116" s="296"/>
      <c r="FOL116" s="296"/>
      <c r="FOM116" s="296"/>
      <c r="FON116" s="296"/>
      <c r="FOO116" s="296"/>
      <c r="FOP116" s="296"/>
      <c r="FOQ116" s="296"/>
      <c r="FOR116" s="296"/>
      <c r="FOS116" s="296"/>
      <c r="FOT116" s="296"/>
      <c r="FOU116" s="296"/>
      <c r="FOV116" s="296"/>
      <c r="FOW116" s="296"/>
      <c r="FOX116" s="296"/>
      <c r="FOY116" s="296"/>
      <c r="FOZ116" s="296"/>
      <c r="FPA116" s="296"/>
      <c r="FPB116" s="296"/>
      <c r="FPC116" s="296"/>
      <c r="FPD116" s="296"/>
      <c r="FPE116" s="296"/>
      <c r="FPF116" s="296"/>
      <c r="FPG116" s="296"/>
      <c r="FPH116" s="296"/>
      <c r="FPI116" s="296"/>
      <c r="FPJ116" s="296"/>
      <c r="FPK116" s="296"/>
      <c r="FPL116" s="296"/>
      <c r="FPM116" s="296"/>
      <c r="FPN116" s="296"/>
      <c r="FPO116" s="296"/>
      <c r="FPP116" s="296"/>
      <c r="FPQ116" s="296"/>
      <c r="FPR116" s="296"/>
      <c r="FPS116" s="296"/>
      <c r="FPT116" s="296"/>
      <c r="FPU116" s="296"/>
      <c r="FPV116" s="296"/>
      <c r="FPW116" s="296"/>
      <c r="FPX116" s="296"/>
      <c r="FPY116" s="296"/>
      <c r="FPZ116" s="296"/>
      <c r="FQA116" s="296"/>
      <c r="FQB116" s="296"/>
      <c r="FQC116" s="296"/>
      <c r="FQD116" s="296"/>
      <c r="FQE116" s="296"/>
      <c r="FQF116" s="296"/>
      <c r="FQG116" s="296"/>
      <c r="FQH116" s="296"/>
      <c r="FQI116" s="296"/>
      <c r="FQJ116" s="296"/>
      <c r="FQK116" s="296"/>
      <c r="FQL116" s="296"/>
      <c r="FQM116" s="296"/>
      <c r="FQN116" s="296"/>
      <c r="FQO116" s="296"/>
      <c r="FQP116" s="296"/>
      <c r="FQQ116" s="296"/>
      <c r="FQR116" s="296"/>
      <c r="FQS116" s="296"/>
      <c r="FQT116" s="296"/>
      <c r="FQU116" s="296"/>
      <c r="FQV116" s="296"/>
      <c r="FQW116" s="296"/>
      <c r="FQX116" s="296"/>
      <c r="FQY116" s="296"/>
      <c r="FQZ116" s="296"/>
      <c r="FRA116" s="296"/>
      <c r="FRB116" s="296"/>
      <c r="FRC116" s="296"/>
      <c r="FRD116" s="296"/>
      <c r="FRE116" s="296"/>
      <c r="FRF116" s="296"/>
      <c r="FRG116" s="296"/>
      <c r="FRH116" s="296"/>
      <c r="FRI116" s="296"/>
      <c r="FRJ116" s="296"/>
      <c r="FRK116" s="296"/>
      <c r="FRL116" s="296"/>
      <c r="FRM116" s="296"/>
      <c r="FRN116" s="296"/>
      <c r="FRO116" s="296"/>
      <c r="FRP116" s="296"/>
      <c r="FRQ116" s="296"/>
      <c r="FRR116" s="296"/>
      <c r="FRS116" s="296"/>
      <c r="FRT116" s="296"/>
      <c r="FRU116" s="296"/>
      <c r="FRV116" s="296"/>
      <c r="FRW116" s="296"/>
      <c r="FRX116" s="296"/>
      <c r="FRY116" s="296"/>
      <c r="FRZ116" s="296"/>
      <c r="FSA116" s="296"/>
      <c r="FSB116" s="296"/>
      <c r="FSC116" s="296"/>
      <c r="FSD116" s="296"/>
      <c r="FSE116" s="296"/>
      <c r="FSF116" s="296"/>
      <c r="FSG116" s="296"/>
      <c r="FSH116" s="296"/>
      <c r="FSI116" s="296"/>
      <c r="FSJ116" s="296"/>
      <c r="FSK116" s="296"/>
      <c r="FSL116" s="296"/>
      <c r="FSM116" s="296"/>
      <c r="FSN116" s="296"/>
      <c r="FSO116" s="296"/>
      <c r="FSP116" s="296"/>
      <c r="FSQ116" s="296"/>
      <c r="FSR116" s="296"/>
      <c r="FSS116" s="296"/>
      <c r="FST116" s="296"/>
      <c r="FSU116" s="296"/>
      <c r="FSV116" s="296"/>
      <c r="FSW116" s="296"/>
      <c r="FSX116" s="296"/>
      <c r="FSY116" s="296"/>
      <c r="FSZ116" s="296"/>
      <c r="FTA116" s="296"/>
      <c r="FTB116" s="296"/>
      <c r="FTC116" s="296"/>
      <c r="FTD116" s="296"/>
      <c r="FTE116" s="296"/>
      <c r="FTF116" s="296"/>
      <c r="FTG116" s="296"/>
      <c r="FTH116" s="296"/>
      <c r="FTI116" s="296"/>
      <c r="FTJ116" s="296"/>
      <c r="FTK116" s="296"/>
      <c r="FTL116" s="296"/>
      <c r="FTM116" s="296"/>
      <c r="FTN116" s="296"/>
      <c r="FTO116" s="296"/>
      <c r="FTP116" s="296"/>
      <c r="FTQ116" s="296"/>
      <c r="FTR116" s="296"/>
      <c r="FTS116" s="296"/>
      <c r="FTT116" s="296"/>
      <c r="FTU116" s="296"/>
      <c r="FTV116" s="296"/>
      <c r="FTW116" s="296"/>
      <c r="FTX116" s="296"/>
      <c r="FTY116" s="296"/>
      <c r="FTZ116" s="296"/>
      <c r="FUA116" s="296"/>
      <c r="FUB116" s="296"/>
      <c r="FUC116" s="296"/>
      <c r="FUD116" s="296"/>
      <c r="FUE116" s="296"/>
      <c r="FUF116" s="296"/>
      <c r="FUG116" s="296"/>
      <c r="FUH116" s="296"/>
      <c r="FUI116" s="296"/>
      <c r="FUJ116" s="296"/>
      <c r="FUK116" s="296"/>
      <c r="FUL116" s="296"/>
      <c r="FUM116" s="296"/>
      <c r="FUN116" s="296"/>
      <c r="FUO116" s="296"/>
      <c r="FUP116" s="296"/>
      <c r="FUQ116" s="296"/>
      <c r="FUR116" s="296"/>
      <c r="FUS116" s="296"/>
      <c r="FUT116" s="296"/>
      <c r="FUU116" s="296"/>
      <c r="FUV116" s="296"/>
      <c r="FUW116" s="296"/>
      <c r="FUX116" s="296"/>
      <c r="FUY116" s="296"/>
      <c r="FUZ116" s="296"/>
      <c r="FVA116" s="296"/>
      <c r="FVB116" s="296"/>
      <c r="FVC116" s="296"/>
      <c r="FVD116" s="296"/>
      <c r="FVE116" s="296"/>
      <c r="FVF116" s="296"/>
      <c r="FVG116" s="296"/>
      <c r="FVH116" s="296"/>
      <c r="FVI116" s="296"/>
      <c r="FVJ116" s="296"/>
      <c r="FVK116" s="296"/>
      <c r="FVL116" s="296"/>
      <c r="FVM116" s="296"/>
      <c r="FVN116" s="296"/>
      <c r="FVO116" s="296"/>
      <c r="FVP116" s="296"/>
      <c r="FVQ116" s="296"/>
      <c r="FVR116" s="296"/>
      <c r="FVS116" s="296"/>
      <c r="FVT116" s="296"/>
      <c r="FVU116" s="296"/>
      <c r="FVV116" s="296"/>
      <c r="FVW116" s="296"/>
      <c r="FVX116" s="296"/>
      <c r="FVY116" s="296"/>
      <c r="FVZ116" s="296"/>
      <c r="FWA116" s="296"/>
      <c r="FWB116" s="296"/>
      <c r="FWC116" s="296"/>
      <c r="FWD116" s="296"/>
      <c r="FWE116" s="296"/>
      <c r="FWF116" s="296"/>
      <c r="FWG116" s="296"/>
      <c r="FWH116" s="296"/>
      <c r="FWI116" s="296"/>
      <c r="FWJ116" s="296"/>
      <c r="FWK116" s="296"/>
      <c r="FWL116" s="296"/>
      <c r="FWM116" s="296"/>
      <c r="FWN116" s="296"/>
      <c r="FWO116" s="296"/>
      <c r="FWP116" s="296"/>
      <c r="FWQ116" s="296"/>
      <c r="FWR116" s="296"/>
      <c r="FWS116" s="296"/>
      <c r="FWT116" s="296"/>
      <c r="FWU116" s="296"/>
      <c r="FWV116" s="296"/>
      <c r="FWW116" s="296"/>
      <c r="FWX116" s="296"/>
      <c r="FWY116" s="296"/>
      <c r="FWZ116" s="296"/>
      <c r="FXA116" s="296"/>
      <c r="FXB116" s="296"/>
      <c r="FXC116" s="296"/>
      <c r="FXD116" s="296"/>
      <c r="FXE116" s="296"/>
      <c r="FXF116" s="296"/>
      <c r="FXG116" s="296"/>
      <c r="FXH116" s="296"/>
      <c r="FXI116" s="296"/>
      <c r="FXJ116" s="296"/>
      <c r="FXK116" s="296"/>
      <c r="FXL116" s="296"/>
      <c r="FXM116" s="296"/>
      <c r="FXN116" s="296"/>
      <c r="FXO116" s="296"/>
      <c r="FXP116" s="296"/>
      <c r="FXQ116" s="296"/>
      <c r="FXR116" s="296"/>
      <c r="FXS116" s="296"/>
      <c r="FXT116" s="296"/>
      <c r="FXU116" s="296"/>
      <c r="FXV116" s="296"/>
      <c r="FXW116" s="296"/>
      <c r="FXX116" s="296"/>
      <c r="FXY116" s="296"/>
      <c r="FXZ116" s="296"/>
      <c r="FYA116" s="296"/>
      <c r="FYB116" s="296"/>
      <c r="FYC116" s="296"/>
      <c r="FYD116" s="296"/>
      <c r="FYE116" s="296"/>
      <c r="FYF116" s="296"/>
      <c r="FYG116" s="296"/>
      <c r="FYH116" s="296"/>
      <c r="FYI116" s="296"/>
      <c r="FYJ116" s="296"/>
      <c r="FYK116" s="296"/>
      <c r="FYL116" s="296"/>
      <c r="FYM116" s="296"/>
      <c r="FYN116" s="296"/>
      <c r="FYO116" s="296"/>
      <c r="FYP116" s="296"/>
      <c r="FYQ116" s="296"/>
      <c r="FYR116" s="296"/>
      <c r="FYS116" s="296"/>
      <c r="FYT116" s="296"/>
      <c r="FYU116" s="296"/>
      <c r="FYV116" s="296"/>
      <c r="FYW116" s="296"/>
      <c r="FYX116" s="296"/>
      <c r="FYY116" s="296"/>
      <c r="FYZ116" s="296"/>
      <c r="FZA116" s="296"/>
      <c r="FZB116" s="296"/>
      <c r="FZC116" s="296"/>
      <c r="FZD116" s="296"/>
      <c r="FZE116" s="296"/>
      <c r="FZF116" s="296"/>
      <c r="FZG116" s="296"/>
      <c r="FZH116" s="296"/>
      <c r="FZI116" s="296"/>
      <c r="FZJ116" s="296"/>
      <c r="FZK116" s="296"/>
      <c r="FZL116" s="296"/>
      <c r="FZM116" s="296"/>
      <c r="FZN116" s="296"/>
      <c r="FZO116" s="296"/>
      <c r="FZP116" s="296"/>
      <c r="FZQ116" s="296"/>
      <c r="FZR116" s="296"/>
      <c r="FZS116" s="296"/>
      <c r="FZT116" s="296"/>
      <c r="FZU116" s="296"/>
      <c r="FZV116" s="296"/>
      <c r="FZW116" s="296"/>
      <c r="FZX116" s="296"/>
      <c r="FZY116" s="296"/>
      <c r="FZZ116" s="296"/>
      <c r="GAA116" s="296"/>
      <c r="GAB116" s="296"/>
      <c r="GAC116" s="296"/>
      <c r="GAD116" s="296"/>
      <c r="GAE116" s="296"/>
      <c r="GAF116" s="296"/>
      <c r="GAG116" s="296"/>
      <c r="GAH116" s="296"/>
      <c r="GAI116" s="296"/>
      <c r="GAJ116" s="296"/>
      <c r="GAK116" s="296"/>
      <c r="GAL116" s="296"/>
      <c r="GAM116" s="296"/>
      <c r="GAN116" s="296"/>
      <c r="GAO116" s="296"/>
      <c r="GAP116" s="296"/>
      <c r="GAQ116" s="296"/>
      <c r="GAR116" s="296"/>
      <c r="GAS116" s="296"/>
      <c r="GAT116" s="296"/>
      <c r="GAU116" s="296"/>
      <c r="GAV116" s="296"/>
      <c r="GAW116" s="296"/>
      <c r="GAX116" s="296"/>
      <c r="GAY116" s="296"/>
      <c r="GAZ116" s="296"/>
      <c r="GBA116" s="296"/>
      <c r="GBB116" s="296"/>
      <c r="GBC116" s="296"/>
      <c r="GBD116" s="296"/>
      <c r="GBE116" s="296"/>
      <c r="GBF116" s="296"/>
      <c r="GBG116" s="296"/>
      <c r="GBH116" s="296"/>
      <c r="GBI116" s="296"/>
      <c r="GBJ116" s="296"/>
      <c r="GBK116" s="296"/>
      <c r="GBL116" s="296"/>
      <c r="GBM116" s="296"/>
      <c r="GBN116" s="296"/>
      <c r="GBO116" s="296"/>
      <c r="GBP116" s="296"/>
      <c r="GBQ116" s="296"/>
      <c r="GBR116" s="296"/>
      <c r="GBS116" s="296"/>
      <c r="GBT116" s="296"/>
      <c r="GBU116" s="296"/>
      <c r="GBV116" s="296"/>
      <c r="GBW116" s="296"/>
      <c r="GBX116" s="296"/>
      <c r="GBY116" s="296"/>
      <c r="GBZ116" s="296"/>
      <c r="GCA116" s="296"/>
      <c r="GCB116" s="296"/>
      <c r="GCC116" s="296"/>
      <c r="GCD116" s="296"/>
      <c r="GCE116" s="296"/>
      <c r="GCF116" s="296"/>
      <c r="GCG116" s="296"/>
      <c r="GCH116" s="296"/>
      <c r="GCI116" s="296"/>
      <c r="GCJ116" s="296"/>
      <c r="GCK116" s="296"/>
      <c r="GCL116" s="296"/>
      <c r="GCM116" s="296"/>
      <c r="GCN116" s="296"/>
      <c r="GCO116" s="296"/>
      <c r="GCP116" s="296"/>
      <c r="GCQ116" s="296"/>
      <c r="GCR116" s="296"/>
      <c r="GCS116" s="296"/>
      <c r="GCT116" s="296"/>
      <c r="GCU116" s="296"/>
      <c r="GCV116" s="296"/>
      <c r="GCW116" s="296"/>
      <c r="GCX116" s="296"/>
      <c r="GCY116" s="296"/>
      <c r="GCZ116" s="296"/>
      <c r="GDA116" s="296"/>
      <c r="GDB116" s="296"/>
      <c r="GDC116" s="296"/>
      <c r="GDD116" s="296"/>
      <c r="GDE116" s="296"/>
      <c r="GDF116" s="296"/>
      <c r="GDG116" s="296"/>
      <c r="GDH116" s="296"/>
      <c r="GDI116" s="296"/>
      <c r="GDJ116" s="296"/>
      <c r="GDK116" s="296"/>
      <c r="GDL116" s="296"/>
      <c r="GDM116" s="296"/>
      <c r="GDN116" s="296"/>
      <c r="GDO116" s="296"/>
      <c r="GDP116" s="296"/>
      <c r="GDQ116" s="296"/>
      <c r="GDR116" s="296"/>
      <c r="GDS116" s="296"/>
      <c r="GDT116" s="296"/>
      <c r="GDU116" s="296"/>
      <c r="GDV116" s="296"/>
      <c r="GDW116" s="296"/>
      <c r="GDX116" s="296"/>
      <c r="GDY116" s="296"/>
      <c r="GDZ116" s="296"/>
      <c r="GEA116" s="296"/>
      <c r="GEB116" s="296"/>
      <c r="GEC116" s="296"/>
      <c r="GED116" s="296"/>
      <c r="GEE116" s="296"/>
      <c r="GEF116" s="296"/>
      <c r="GEG116" s="296"/>
      <c r="GEH116" s="296"/>
      <c r="GEI116" s="296"/>
      <c r="GEJ116" s="296"/>
      <c r="GEK116" s="296"/>
      <c r="GEL116" s="296"/>
      <c r="GEM116" s="296"/>
      <c r="GEN116" s="296"/>
      <c r="GEO116" s="296"/>
      <c r="GEP116" s="296"/>
      <c r="GEQ116" s="296"/>
      <c r="GER116" s="296"/>
      <c r="GES116" s="296"/>
      <c r="GET116" s="296"/>
      <c r="GEU116" s="296"/>
      <c r="GEV116" s="296"/>
      <c r="GEW116" s="296"/>
      <c r="GEX116" s="296"/>
      <c r="GEY116" s="296"/>
      <c r="GEZ116" s="296"/>
      <c r="GFA116" s="296"/>
      <c r="GFB116" s="296"/>
      <c r="GFC116" s="296"/>
      <c r="GFD116" s="296"/>
      <c r="GFE116" s="296"/>
      <c r="GFF116" s="296"/>
      <c r="GFG116" s="296"/>
      <c r="GFH116" s="296"/>
      <c r="GFI116" s="296"/>
      <c r="GFJ116" s="296"/>
      <c r="GFK116" s="296"/>
      <c r="GFL116" s="296"/>
      <c r="GFM116" s="296"/>
      <c r="GFN116" s="296"/>
      <c r="GFO116" s="296"/>
      <c r="GFP116" s="296"/>
      <c r="GFQ116" s="296"/>
      <c r="GFR116" s="296"/>
      <c r="GFS116" s="296"/>
      <c r="GFT116" s="296"/>
      <c r="GFU116" s="296"/>
      <c r="GFV116" s="296"/>
      <c r="GFW116" s="296"/>
      <c r="GFX116" s="296"/>
      <c r="GFY116" s="296"/>
      <c r="GFZ116" s="296"/>
      <c r="GGA116" s="296"/>
      <c r="GGB116" s="296"/>
      <c r="GGC116" s="296"/>
      <c r="GGD116" s="296"/>
      <c r="GGE116" s="296"/>
      <c r="GGF116" s="296"/>
      <c r="GGG116" s="296"/>
      <c r="GGH116" s="296"/>
      <c r="GGI116" s="296"/>
      <c r="GGJ116" s="296"/>
      <c r="GGK116" s="296"/>
      <c r="GGL116" s="296"/>
      <c r="GGM116" s="296"/>
      <c r="GGN116" s="296"/>
      <c r="GGO116" s="296"/>
      <c r="GGP116" s="296"/>
      <c r="GGQ116" s="296"/>
      <c r="GGR116" s="296"/>
      <c r="GGS116" s="296"/>
      <c r="GGT116" s="296"/>
      <c r="GGU116" s="296"/>
      <c r="GGV116" s="296"/>
      <c r="GGW116" s="296"/>
      <c r="GGX116" s="296"/>
      <c r="GGY116" s="296"/>
      <c r="GGZ116" s="296"/>
      <c r="GHA116" s="296"/>
      <c r="GHB116" s="296"/>
      <c r="GHC116" s="296"/>
      <c r="GHD116" s="296"/>
      <c r="GHE116" s="296"/>
      <c r="GHF116" s="296"/>
      <c r="GHG116" s="296"/>
      <c r="GHH116" s="296"/>
      <c r="GHI116" s="296"/>
      <c r="GHJ116" s="296"/>
      <c r="GHK116" s="296"/>
      <c r="GHL116" s="296"/>
      <c r="GHM116" s="296"/>
      <c r="GHN116" s="296"/>
      <c r="GHO116" s="296"/>
      <c r="GHP116" s="296"/>
      <c r="GHQ116" s="296"/>
      <c r="GHR116" s="296"/>
      <c r="GHS116" s="296"/>
      <c r="GHT116" s="296"/>
      <c r="GHU116" s="296"/>
      <c r="GHV116" s="296"/>
      <c r="GHW116" s="296"/>
      <c r="GHX116" s="296"/>
      <c r="GHY116" s="296"/>
      <c r="GHZ116" s="296"/>
      <c r="GIA116" s="296"/>
      <c r="GIB116" s="296"/>
      <c r="GIC116" s="296"/>
      <c r="GID116" s="296"/>
      <c r="GIE116" s="296"/>
      <c r="GIF116" s="296"/>
      <c r="GIG116" s="296"/>
      <c r="GIH116" s="296"/>
      <c r="GII116" s="296"/>
      <c r="GIJ116" s="296"/>
      <c r="GIK116" s="296"/>
      <c r="GIL116" s="296"/>
      <c r="GIM116" s="296"/>
      <c r="GIN116" s="296"/>
      <c r="GIO116" s="296"/>
      <c r="GIP116" s="296"/>
      <c r="GIQ116" s="296"/>
      <c r="GIR116" s="296"/>
      <c r="GIS116" s="296"/>
      <c r="GIT116" s="296"/>
      <c r="GIU116" s="296"/>
      <c r="GIV116" s="296"/>
      <c r="GIW116" s="296"/>
      <c r="GIX116" s="296"/>
      <c r="GIY116" s="296"/>
      <c r="GIZ116" s="296"/>
      <c r="GJA116" s="296"/>
      <c r="GJB116" s="296"/>
      <c r="GJC116" s="296"/>
      <c r="GJD116" s="296"/>
      <c r="GJE116" s="296"/>
      <c r="GJF116" s="296"/>
      <c r="GJG116" s="296"/>
      <c r="GJH116" s="296"/>
      <c r="GJI116" s="296"/>
      <c r="GJJ116" s="296"/>
      <c r="GJK116" s="296"/>
      <c r="GJL116" s="296"/>
      <c r="GJM116" s="296"/>
      <c r="GJN116" s="296"/>
      <c r="GJO116" s="296"/>
      <c r="GJP116" s="296"/>
      <c r="GJQ116" s="296"/>
      <c r="GJR116" s="296"/>
      <c r="GJS116" s="296"/>
      <c r="GJT116" s="296"/>
      <c r="GJU116" s="296"/>
      <c r="GJV116" s="296"/>
      <c r="GJW116" s="296"/>
      <c r="GJX116" s="296"/>
      <c r="GJY116" s="296"/>
      <c r="GJZ116" s="296"/>
      <c r="GKA116" s="296"/>
      <c r="GKB116" s="296"/>
      <c r="GKC116" s="296"/>
      <c r="GKD116" s="296"/>
      <c r="GKE116" s="296"/>
      <c r="GKF116" s="296"/>
      <c r="GKG116" s="296"/>
      <c r="GKH116" s="296"/>
      <c r="GKI116" s="296"/>
      <c r="GKJ116" s="296"/>
      <c r="GKK116" s="296"/>
      <c r="GKL116" s="296"/>
      <c r="GKM116" s="296"/>
      <c r="GKN116" s="296"/>
      <c r="GKO116" s="296"/>
      <c r="GKP116" s="296"/>
      <c r="GKQ116" s="296"/>
      <c r="GKR116" s="296"/>
      <c r="GKS116" s="296"/>
      <c r="GKT116" s="296"/>
      <c r="GKU116" s="296"/>
      <c r="GKV116" s="296"/>
      <c r="GKW116" s="296"/>
      <c r="GKX116" s="296"/>
      <c r="GKY116" s="296"/>
      <c r="GKZ116" s="296"/>
      <c r="GLA116" s="296"/>
      <c r="GLB116" s="296"/>
      <c r="GLC116" s="296"/>
      <c r="GLD116" s="296"/>
      <c r="GLE116" s="296"/>
      <c r="GLF116" s="296"/>
      <c r="GLG116" s="296"/>
      <c r="GLH116" s="296"/>
      <c r="GLI116" s="296"/>
      <c r="GLJ116" s="296"/>
      <c r="GLK116" s="296"/>
      <c r="GLL116" s="296"/>
      <c r="GLM116" s="296"/>
      <c r="GLN116" s="296"/>
      <c r="GLO116" s="296"/>
      <c r="GLP116" s="296"/>
      <c r="GLQ116" s="296"/>
      <c r="GLR116" s="296"/>
      <c r="GLS116" s="296"/>
      <c r="GLT116" s="296"/>
      <c r="GLU116" s="296"/>
      <c r="GLV116" s="296"/>
      <c r="GLW116" s="296"/>
      <c r="GLX116" s="296"/>
      <c r="GLY116" s="296"/>
      <c r="GLZ116" s="296"/>
      <c r="GMA116" s="296"/>
      <c r="GMB116" s="296"/>
      <c r="GMC116" s="296"/>
      <c r="GMD116" s="296"/>
      <c r="GME116" s="296"/>
      <c r="GMF116" s="296"/>
      <c r="GMG116" s="296"/>
      <c r="GMH116" s="296"/>
      <c r="GMI116" s="296"/>
      <c r="GMJ116" s="296"/>
      <c r="GMK116" s="296"/>
      <c r="GML116" s="296"/>
      <c r="GMM116" s="296"/>
      <c r="GMN116" s="296"/>
      <c r="GMO116" s="296"/>
      <c r="GMP116" s="296"/>
      <c r="GMQ116" s="296"/>
      <c r="GMR116" s="296"/>
      <c r="GMS116" s="296"/>
      <c r="GMT116" s="296"/>
      <c r="GMU116" s="296"/>
      <c r="GMV116" s="296"/>
      <c r="GMW116" s="296"/>
      <c r="GMX116" s="296"/>
      <c r="GMY116" s="296"/>
      <c r="GMZ116" s="296"/>
      <c r="GNA116" s="296"/>
      <c r="GNB116" s="296"/>
      <c r="GNC116" s="296"/>
      <c r="GND116" s="296"/>
      <c r="GNE116" s="296"/>
      <c r="GNF116" s="296"/>
      <c r="GNG116" s="296"/>
      <c r="GNH116" s="296"/>
      <c r="GNI116" s="296"/>
      <c r="GNJ116" s="296"/>
      <c r="GNK116" s="296"/>
      <c r="GNL116" s="296"/>
      <c r="GNM116" s="296"/>
      <c r="GNN116" s="296"/>
      <c r="GNO116" s="296"/>
      <c r="GNP116" s="296"/>
      <c r="GNQ116" s="296"/>
      <c r="GNR116" s="296"/>
      <c r="GNS116" s="296"/>
      <c r="GNT116" s="296"/>
      <c r="GNU116" s="296"/>
      <c r="GNV116" s="296"/>
      <c r="GNW116" s="296"/>
      <c r="GNX116" s="296"/>
      <c r="GNY116" s="296"/>
      <c r="GNZ116" s="296"/>
      <c r="GOA116" s="296"/>
      <c r="GOB116" s="296"/>
      <c r="GOC116" s="296"/>
      <c r="GOD116" s="296"/>
      <c r="GOE116" s="296"/>
      <c r="GOF116" s="296"/>
      <c r="GOG116" s="296"/>
      <c r="GOH116" s="296"/>
      <c r="GOI116" s="296"/>
      <c r="GOJ116" s="296"/>
      <c r="GOK116" s="296"/>
      <c r="GOL116" s="296"/>
      <c r="GOM116" s="296"/>
      <c r="GON116" s="296"/>
      <c r="GOO116" s="296"/>
      <c r="GOP116" s="296"/>
      <c r="GOQ116" s="296"/>
      <c r="GOR116" s="296"/>
      <c r="GOS116" s="296"/>
      <c r="GOT116" s="296"/>
      <c r="GOU116" s="296"/>
      <c r="GOV116" s="296"/>
      <c r="GOW116" s="296"/>
      <c r="GOX116" s="296"/>
      <c r="GOY116" s="296"/>
      <c r="GOZ116" s="296"/>
      <c r="GPA116" s="296"/>
      <c r="GPB116" s="296"/>
      <c r="GPC116" s="296"/>
      <c r="GPD116" s="296"/>
      <c r="GPE116" s="296"/>
      <c r="GPF116" s="296"/>
      <c r="GPG116" s="296"/>
      <c r="GPH116" s="296"/>
      <c r="GPI116" s="296"/>
      <c r="GPJ116" s="296"/>
      <c r="GPK116" s="296"/>
      <c r="GPL116" s="296"/>
      <c r="GPM116" s="296"/>
      <c r="GPN116" s="296"/>
      <c r="GPO116" s="296"/>
      <c r="GPP116" s="296"/>
      <c r="GPQ116" s="296"/>
      <c r="GPR116" s="296"/>
      <c r="GPS116" s="296"/>
      <c r="GPT116" s="296"/>
      <c r="GPU116" s="296"/>
      <c r="GPV116" s="296"/>
      <c r="GPW116" s="296"/>
      <c r="GPX116" s="296"/>
      <c r="GPY116" s="296"/>
      <c r="GPZ116" s="296"/>
      <c r="GQA116" s="296"/>
      <c r="GQB116" s="296"/>
      <c r="GQC116" s="296"/>
      <c r="GQD116" s="296"/>
      <c r="GQE116" s="296"/>
      <c r="GQF116" s="296"/>
      <c r="GQG116" s="296"/>
      <c r="GQH116" s="296"/>
      <c r="GQI116" s="296"/>
      <c r="GQJ116" s="296"/>
      <c r="GQK116" s="296"/>
      <c r="GQL116" s="296"/>
      <c r="GQM116" s="296"/>
      <c r="GQN116" s="296"/>
      <c r="GQO116" s="296"/>
      <c r="GQP116" s="296"/>
      <c r="GQQ116" s="296"/>
      <c r="GQR116" s="296"/>
      <c r="GQS116" s="296"/>
      <c r="GQT116" s="296"/>
      <c r="GQU116" s="296"/>
      <c r="GQV116" s="296"/>
      <c r="GQW116" s="296"/>
      <c r="GQX116" s="296"/>
      <c r="GQY116" s="296"/>
      <c r="GQZ116" s="296"/>
      <c r="GRA116" s="296"/>
      <c r="GRB116" s="296"/>
      <c r="GRC116" s="296"/>
      <c r="GRD116" s="296"/>
      <c r="GRE116" s="296"/>
      <c r="GRF116" s="296"/>
      <c r="GRG116" s="296"/>
      <c r="GRH116" s="296"/>
      <c r="GRI116" s="296"/>
      <c r="GRJ116" s="296"/>
      <c r="GRK116" s="296"/>
      <c r="GRL116" s="296"/>
      <c r="GRM116" s="296"/>
      <c r="GRN116" s="296"/>
      <c r="GRO116" s="296"/>
      <c r="GRP116" s="296"/>
      <c r="GRQ116" s="296"/>
      <c r="GRR116" s="296"/>
      <c r="GRS116" s="296"/>
      <c r="GRT116" s="296"/>
      <c r="GRU116" s="296"/>
      <c r="GRV116" s="296"/>
      <c r="GRW116" s="296"/>
      <c r="GRX116" s="296"/>
      <c r="GRY116" s="296"/>
      <c r="GRZ116" s="296"/>
      <c r="GSA116" s="296"/>
      <c r="GSB116" s="296"/>
      <c r="GSC116" s="296"/>
      <c r="GSD116" s="296"/>
      <c r="GSE116" s="296"/>
      <c r="GSF116" s="296"/>
      <c r="GSG116" s="296"/>
      <c r="GSH116" s="296"/>
      <c r="GSI116" s="296"/>
      <c r="GSJ116" s="296"/>
      <c r="GSK116" s="296"/>
      <c r="GSL116" s="296"/>
      <c r="GSM116" s="296"/>
      <c r="GSN116" s="296"/>
      <c r="GSO116" s="296"/>
      <c r="GSP116" s="296"/>
      <c r="GSQ116" s="296"/>
      <c r="GSR116" s="296"/>
      <c r="GSS116" s="296"/>
      <c r="GST116" s="296"/>
      <c r="GSU116" s="296"/>
      <c r="GSV116" s="296"/>
      <c r="GSW116" s="296"/>
      <c r="GSX116" s="296"/>
      <c r="GSY116" s="296"/>
      <c r="GSZ116" s="296"/>
      <c r="GTA116" s="296"/>
      <c r="GTB116" s="296"/>
      <c r="GTC116" s="296"/>
      <c r="GTD116" s="296"/>
      <c r="GTE116" s="296"/>
      <c r="GTF116" s="296"/>
      <c r="GTG116" s="296"/>
      <c r="GTH116" s="296"/>
      <c r="GTI116" s="296"/>
      <c r="GTJ116" s="296"/>
      <c r="GTK116" s="296"/>
      <c r="GTL116" s="296"/>
      <c r="GTM116" s="296"/>
      <c r="GTN116" s="296"/>
      <c r="GTO116" s="296"/>
      <c r="GTP116" s="296"/>
      <c r="GTQ116" s="296"/>
      <c r="GTR116" s="296"/>
      <c r="GTS116" s="296"/>
      <c r="GTT116" s="296"/>
      <c r="GTU116" s="296"/>
      <c r="GTV116" s="296"/>
      <c r="GTW116" s="296"/>
      <c r="GTX116" s="296"/>
      <c r="GTY116" s="296"/>
      <c r="GTZ116" s="296"/>
      <c r="GUA116" s="296"/>
      <c r="GUB116" s="296"/>
      <c r="GUC116" s="296"/>
      <c r="GUD116" s="296"/>
      <c r="GUE116" s="296"/>
      <c r="GUF116" s="296"/>
      <c r="GUG116" s="296"/>
      <c r="GUH116" s="296"/>
      <c r="GUI116" s="296"/>
      <c r="GUJ116" s="296"/>
      <c r="GUK116" s="296"/>
      <c r="GUL116" s="296"/>
      <c r="GUM116" s="296"/>
      <c r="GUN116" s="296"/>
      <c r="GUO116" s="296"/>
      <c r="GUP116" s="296"/>
      <c r="GUQ116" s="296"/>
      <c r="GUR116" s="296"/>
      <c r="GUS116" s="296"/>
      <c r="GUT116" s="296"/>
      <c r="GUU116" s="296"/>
      <c r="GUV116" s="296"/>
      <c r="GUW116" s="296"/>
      <c r="GUX116" s="296"/>
      <c r="GUY116" s="296"/>
      <c r="GUZ116" s="296"/>
      <c r="GVA116" s="296"/>
      <c r="GVB116" s="296"/>
      <c r="GVC116" s="296"/>
      <c r="GVD116" s="296"/>
      <c r="GVE116" s="296"/>
      <c r="GVF116" s="296"/>
      <c r="GVG116" s="296"/>
      <c r="GVH116" s="296"/>
      <c r="GVI116" s="296"/>
      <c r="GVJ116" s="296"/>
      <c r="GVK116" s="296"/>
      <c r="GVL116" s="296"/>
      <c r="GVM116" s="296"/>
      <c r="GVN116" s="296"/>
      <c r="GVO116" s="296"/>
      <c r="GVP116" s="296"/>
      <c r="GVQ116" s="296"/>
      <c r="GVR116" s="296"/>
      <c r="GVS116" s="296"/>
      <c r="GVT116" s="296"/>
      <c r="GVU116" s="296"/>
      <c r="GVV116" s="296"/>
      <c r="GVW116" s="296"/>
      <c r="GVX116" s="296"/>
      <c r="GVY116" s="296"/>
      <c r="GVZ116" s="296"/>
      <c r="GWA116" s="296"/>
      <c r="GWB116" s="296"/>
      <c r="GWC116" s="296"/>
      <c r="GWD116" s="296"/>
      <c r="GWE116" s="296"/>
      <c r="GWF116" s="296"/>
      <c r="GWG116" s="296"/>
      <c r="GWH116" s="296"/>
      <c r="GWI116" s="296"/>
      <c r="GWJ116" s="296"/>
      <c r="GWK116" s="296"/>
      <c r="GWL116" s="296"/>
      <c r="GWM116" s="296"/>
      <c r="GWN116" s="296"/>
      <c r="GWO116" s="296"/>
      <c r="GWP116" s="296"/>
      <c r="GWQ116" s="296"/>
      <c r="GWR116" s="296"/>
      <c r="GWS116" s="296"/>
      <c r="GWT116" s="296"/>
      <c r="GWU116" s="296"/>
      <c r="GWV116" s="296"/>
      <c r="GWW116" s="296"/>
      <c r="GWX116" s="296"/>
      <c r="GWY116" s="296"/>
      <c r="GWZ116" s="296"/>
      <c r="GXA116" s="296"/>
      <c r="GXB116" s="296"/>
      <c r="GXC116" s="296"/>
      <c r="GXD116" s="296"/>
      <c r="GXE116" s="296"/>
      <c r="GXF116" s="296"/>
      <c r="GXG116" s="296"/>
      <c r="GXH116" s="296"/>
      <c r="GXI116" s="296"/>
      <c r="GXJ116" s="296"/>
      <c r="GXK116" s="296"/>
      <c r="GXL116" s="296"/>
      <c r="GXM116" s="296"/>
      <c r="GXN116" s="296"/>
      <c r="GXO116" s="296"/>
      <c r="GXP116" s="296"/>
      <c r="GXQ116" s="296"/>
      <c r="GXR116" s="296"/>
      <c r="GXS116" s="296"/>
      <c r="GXT116" s="296"/>
      <c r="GXU116" s="296"/>
      <c r="GXV116" s="296"/>
      <c r="GXW116" s="296"/>
      <c r="GXX116" s="296"/>
      <c r="GXY116" s="296"/>
      <c r="GXZ116" s="296"/>
      <c r="GYA116" s="296"/>
      <c r="GYB116" s="296"/>
      <c r="GYC116" s="296"/>
      <c r="GYD116" s="296"/>
      <c r="GYE116" s="296"/>
      <c r="GYF116" s="296"/>
      <c r="GYG116" s="296"/>
      <c r="GYH116" s="296"/>
      <c r="GYI116" s="296"/>
      <c r="GYJ116" s="296"/>
      <c r="GYK116" s="296"/>
      <c r="GYL116" s="296"/>
      <c r="GYM116" s="296"/>
      <c r="GYN116" s="296"/>
      <c r="GYO116" s="296"/>
      <c r="GYP116" s="296"/>
      <c r="GYQ116" s="296"/>
      <c r="GYR116" s="296"/>
      <c r="GYS116" s="296"/>
      <c r="GYT116" s="296"/>
      <c r="GYU116" s="296"/>
      <c r="GYV116" s="296"/>
      <c r="GYW116" s="296"/>
      <c r="GYX116" s="296"/>
      <c r="GYY116" s="296"/>
      <c r="GYZ116" s="296"/>
      <c r="GZA116" s="296"/>
      <c r="GZB116" s="296"/>
      <c r="GZC116" s="296"/>
      <c r="GZD116" s="296"/>
      <c r="GZE116" s="296"/>
      <c r="GZF116" s="296"/>
      <c r="GZG116" s="296"/>
      <c r="GZH116" s="296"/>
      <c r="GZI116" s="296"/>
      <c r="GZJ116" s="296"/>
      <c r="GZK116" s="296"/>
      <c r="GZL116" s="296"/>
      <c r="GZM116" s="296"/>
      <c r="GZN116" s="296"/>
      <c r="GZO116" s="296"/>
      <c r="GZP116" s="296"/>
      <c r="GZQ116" s="296"/>
      <c r="GZR116" s="296"/>
      <c r="GZS116" s="296"/>
      <c r="GZT116" s="296"/>
      <c r="GZU116" s="296"/>
      <c r="GZV116" s="296"/>
      <c r="GZW116" s="296"/>
      <c r="GZX116" s="296"/>
      <c r="GZY116" s="296"/>
      <c r="GZZ116" s="296"/>
      <c r="HAA116" s="296"/>
      <c r="HAB116" s="296"/>
      <c r="HAC116" s="296"/>
      <c r="HAD116" s="296"/>
      <c r="HAE116" s="296"/>
      <c r="HAF116" s="296"/>
      <c r="HAG116" s="296"/>
      <c r="HAH116" s="296"/>
      <c r="HAI116" s="296"/>
      <c r="HAJ116" s="296"/>
      <c r="HAK116" s="296"/>
      <c r="HAL116" s="296"/>
      <c r="HAM116" s="296"/>
      <c r="HAN116" s="296"/>
      <c r="HAO116" s="296"/>
      <c r="HAP116" s="296"/>
      <c r="HAQ116" s="296"/>
      <c r="HAR116" s="296"/>
      <c r="HAS116" s="296"/>
      <c r="HAT116" s="296"/>
      <c r="HAU116" s="296"/>
      <c r="HAV116" s="296"/>
      <c r="HAW116" s="296"/>
      <c r="HAX116" s="296"/>
      <c r="HAY116" s="296"/>
      <c r="HAZ116" s="296"/>
      <c r="HBA116" s="296"/>
      <c r="HBB116" s="296"/>
      <c r="HBC116" s="296"/>
      <c r="HBD116" s="296"/>
      <c r="HBE116" s="296"/>
      <c r="HBF116" s="296"/>
      <c r="HBG116" s="296"/>
      <c r="HBH116" s="296"/>
      <c r="HBI116" s="296"/>
      <c r="HBJ116" s="296"/>
      <c r="HBK116" s="296"/>
      <c r="HBL116" s="296"/>
      <c r="HBM116" s="296"/>
      <c r="HBN116" s="296"/>
      <c r="HBO116" s="296"/>
      <c r="HBP116" s="296"/>
      <c r="HBQ116" s="296"/>
      <c r="HBR116" s="296"/>
      <c r="HBS116" s="296"/>
      <c r="HBT116" s="296"/>
      <c r="HBU116" s="296"/>
      <c r="HBV116" s="296"/>
      <c r="HBW116" s="296"/>
      <c r="HBX116" s="296"/>
      <c r="HBY116" s="296"/>
      <c r="HBZ116" s="296"/>
      <c r="HCA116" s="296"/>
      <c r="HCB116" s="296"/>
      <c r="HCC116" s="296"/>
      <c r="HCD116" s="296"/>
      <c r="HCE116" s="296"/>
      <c r="HCF116" s="296"/>
      <c r="HCG116" s="296"/>
      <c r="HCH116" s="296"/>
      <c r="HCI116" s="296"/>
      <c r="HCJ116" s="296"/>
      <c r="HCK116" s="296"/>
      <c r="HCL116" s="296"/>
      <c r="HCM116" s="296"/>
      <c r="HCN116" s="296"/>
      <c r="HCO116" s="296"/>
      <c r="HCP116" s="296"/>
      <c r="HCQ116" s="296"/>
      <c r="HCR116" s="296"/>
      <c r="HCS116" s="296"/>
      <c r="HCT116" s="296"/>
      <c r="HCU116" s="296"/>
      <c r="HCV116" s="296"/>
      <c r="HCW116" s="296"/>
      <c r="HCX116" s="296"/>
      <c r="HCY116" s="296"/>
      <c r="HCZ116" s="296"/>
      <c r="HDA116" s="296"/>
      <c r="HDB116" s="296"/>
      <c r="HDC116" s="296"/>
      <c r="HDD116" s="296"/>
      <c r="HDE116" s="296"/>
      <c r="HDF116" s="296"/>
      <c r="HDG116" s="296"/>
      <c r="HDH116" s="296"/>
      <c r="HDI116" s="296"/>
      <c r="HDJ116" s="296"/>
      <c r="HDK116" s="296"/>
      <c r="HDL116" s="296"/>
      <c r="HDM116" s="296"/>
      <c r="HDN116" s="296"/>
      <c r="HDO116" s="296"/>
      <c r="HDP116" s="296"/>
      <c r="HDQ116" s="296"/>
      <c r="HDR116" s="296"/>
      <c r="HDS116" s="296"/>
      <c r="HDT116" s="296"/>
      <c r="HDU116" s="296"/>
      <c r="HDV116" s="296"/>
      <c r="HDW116" s="296"/>
      <c r="HDX116" s="296"/>
      <c r="HDY116" s="296"/>
      <c r="HDZ116" s="296"/>
      <c r="HEA116" s="296"/>
      <c r="HEB116" s="296"/>
      <c r="HEC116" s="296"/>
      <c r="HED116" s="296"/>
      <c r="HEE116" s="296"/>
      <c r="HEF116" s="296"/>
      <c r="HEG116" s="296"/>
      <c r="HEH116" s="296"/>
      <c r="HEI116" s="296"/>
      <c r="HEJ116" s="296"/>
      <c r="HEK116" s="296"/>
      <c r="HEL116" s="296"/>
      <c r="HEM116" s="296"/>
      <c r="HEN116" s="296"/>
      <c r="HEO116" s="296"/>
      <c r="HEP116" s="296"/>
      <c r="HEQ116" s="296"/>
      <c r="HER116" s="296"/>
      <c r="HES116" s="296"/>
      <c r="HET116" s="296"/>
      <c r="HEU116" s="296"/>
      <c r="HEV116" s="296"/>
      <c r="HEW116" s="296"/>
      <c r="HEX116" s="296"/>
      <c r="HEY116" s="296"/>
      <c r="HEZ116" s="296"/>
      <c r="HFA116" s="296"/>
      <c r="HFB116" s="296"/>
      <c r="HFC116" s="296"/>
      <c r="HFD116" s="296"/>
      <c r="HFE116" s="296"/>
      <c r="HFF116" s="296"/>
      <c r="HFG116" s="296"/>
      <c r="HFH116" s="296"/>
      <c r="HFI116" s="296"/>
      <c r="HFJ116" s="296"/>
      <c r="HFK116" s="296"/>
      <c r="HFL116" s="296"/>
      <c r="HFM116" s="296"/>
      <c r="HFN116" s="296"/>
      <c r="HFO116" s="296"/>
      <c r="HFP116" s="296"/>
      <c r="HFQ116" s="296"/>
      <c r="HFR116" s="296"/>
      <c r="HFS116" s="296"/>
      <c r="HFT116" s="296"/>
      <c r="HFU116" s="296"/>
      <c r="HFV116" s="296"/>
      <c r="HFW116" s="296"/>
      <c r="HFX116" s="296"/>
      <c r="HFY116" s="296"/>
      <c r="HFZ116" s="296"/>
      <c r="HGA116" s="296"/>
      <c r="HGB116" s="296"/>
      <c r="HGC116" s="296"/>
      <c r="HGD116" s="296"/>
      <c r="HGE116" s="296"/>
      <c r="HGF116" s="296"/>
      <c r="HGG116" s="296"/>
      <c r="HGH116" s="296"/>
      <c r="HGI116" s="296"/>
      <c r="HGJ116" s="296"/>
      <c r="HGK116" s="296"/>
      <c r="HGL116" s="296"/>
      <c r="HGM116" s="296"/>
      <c r="HGN116" s="296"/>
      <c r="HGO116" s="296"/>
      <c r="HGP116" s="296"/>
      <c r="HGQ116" s="296"/>
      <c r="HGR116" s="296"/>
      <c r="HGS116" s="296"/>
      <c r="HGT116" s="296"/>
      <c r="HGU116" s="296"/>
      <c r="HGV116" s="296"/>
      <c r="HGW116" s="296"/>
      <c r="HGX116" s="296"/>
      <c r="HGY116" s="296"/>
      <c r="HGZ116" s="296"/>
      <c r="HHA116" s="296"/>
      <c r="HHB116" s="296"/>
      <c r="HHC116" s="296"/>
      <c r="HHD116" s="296"/>
      <c r="HHE116" s="296"/>
      <c r="HHF116" s="296"/>
      <c r="HHG116" s="296"/>
      <c r="HHH116" s="296"/>
      <c r="HHI116" s="296"/>
      <c r="HHJ116" s="296"/>
      <c r="HHK116" s="296"/>
      <c r="HHL116" s="296"/>
      <c r="HHM116" s="296"/>
      <c r="HHN116" s="296"/>
      <c r="HHO116" s="296"/>
      <c r="HHP116" s="296"/>
      <c r="HHQ116" s="296"/>
      <c r="HHR116" s="296"/>
      <c r="HHS116" s="296"/>
      <c r="HHT116" s="296"/>
      <c r="HHU116" s="296"/>
      <c r="HHV116" s="296"/>
      <c r="HHW116" s="296"/>
      <c r="HHX116" s="296"/>
      <c r="HHY116" s="296"/>
      <c r="HHZ116" s="296"/>
      <c r="HIA116" s="296"/>
      <c r="HIB116" s="296"/>
      <c r="HIC116" s="296"/>
      <c r="HID116" s="296"/>
      <c r="HIE116" s="296"/>
      <c r="HIF116" s="296"/>
      <c r="HIG116" s="296"/>
      <c r="HIH116" s="296"/>
      <c r="HII116" s="296"/>
      <c r="HIJ116" s="296"/>
      <c r="HIK116" s="296"/>
      <c r="HIL116" s="296"/>
      <c r="HIM116" s="296"/>
      <c r="HIN116" s="296"/>
      <c r="HIO116" s="296"/>
      <c r="HIP116" s="296"/>
      <c r="HIQ116" s="296"/>
      <c r="HIR116" s="296"/>
      <c r="HIS116" s="296"/>
      <c r="HIT116" s="296"/>
      <c r="HIU116" s="296"/>
      <c r="HIV116" s="296"/>
      <c r="HIW116" s="296"/>
      <c r="HIX116" s="296"/>
      <c r="HIY116" s="296"/>
      <c r="HIZ116" s="296"/>
      <c r="HJA116" s="296"/>
      <c r="HJB116" s="296"/>
      <c r="HJC116" s="296"/>
      <c r="HJD116" s="296"/>
      <c r="HJE116" s="296"/>
      <c r="HJF116" s="296"/>
      <c r="HJG116" s="296"/>
      <c r="HJH116" s="296"/>
      <c r="HJI116" s="296"/>
      <c r="HJJ116" s="296"/>
      <c r="HJK116" s="296"/>
      <c r="HJL116" s="296"/>
      <c r="HJM116" s="296"/>
      <c r="HJN116" s="296"/>
      <c r="HJO116" s="296"/>
      <c r="HJP116" s="296"/>
      <c r="HJQ116" s="296"/>
      <c r="HJR116" s="296"/>
      <c r="HJS116" s="296"/>
      <c r="HJT116" s="296"/>
      <c r="HJU116" s="296"/>
      <c r="HJV116" s="296"/>
      <c r="HJW116" s="296"/>
      <c r="HJX116" s="296"/>
      <c r="HJY116" s="296"/>
      <c r="HJZ116" s="296"/>
      <c r="HKA116" s="296"/>
      <c r="HKB116" s="296"/>
      <c r="HKC116" s="296"/>
      <c r="HKD116" s="296"/>
      <c r="HKE116" s="296"/>
      <c r="HKF116" s="296"/>
      <c r="HKG116" s="296"/>
      <c r="HKH116" s="296"/>
      <c r="HKI116" s="296"/>
      <c r="HKJ116" s="296"/>
      <c r="HKK116" s="296"/>
      <c r="HKL116" s="296"/>
      <c r="HKM116" s="296"/>
      <c r="HKN116" s="296"/>
      <c r="HKO116" s="296"/>
      <c r="HKP116" s="296"/>
      <c r="HKQ116" s="296"/>
      <c r="HKR116" s="296"/>
      <c r="HKS116" s="296"/>
      <c r="HKT116" s="296"/>
      <c r="HKU116" s="296"/>
      <c r="HKV116" s="296"/>
      <c r="HKW116" s="296"/>
      <c r="HKX116" s="296"/>
      <c r="HKY116" s="296"/>
      <c r="HKZ116" s="296"/>
      <c r="HLA116" s="296"/>
      <c r="HLB116" s="296"/>
      <c r="HLC116" s="296"/>
      <c r="HLD116" s="296"/>
      <c r="HLE116" s="296"/>
      <c r="HLF116" s="296"/>
      <c r="HLG116" s="296"/>
      <c r="HLH116" s="296"/>
      <c r="HLI116" s="296"/>
      <c r="HLJ116" s="296"/>
      <c r="HLK116" s="296"/>
      <c r="HLL116" s="296"/>
      <c r="HLM116" s="296"/>
      <c r="HLN116" s="296"/>
      <c r="HLO116" s="296"/>
      <c r="HLP116" s="296"/>
      <c r="HLQ116" s="296"/>
      <c r="HLR116" s="296"/>
      <c r="HLS116" s="296"/>
      <c r="HLT116" s="296"/>
      <c r="HLU116" s="296"/>
      <c r="HLV116" s="296"/>
      <c r="HLW116" s="296"/>
      <c r="HLX116" s="296"/>
      <c r="HLY116" s="296"/>
      <c r="HLZ116" s="296"/>
      <c r="HMA116" s="296"/>
      <c r="HMB116" s="296"/>
      <c r="HMC116" s="296"/>
      <c r="HMD116" s="296"/>
      <c r="HME116" s="296"/>
      <c r="HMF116" s="296"/>
      <c r="HMG116" s="296"/>
      <c r="HMH116" s="296"/>
      <c r="HMI116" s="296"/>
      <c r="HMJ116" s="296"/>
      <c r="HMK116" s="296"/>
      <c r="HML116" s="296"/>
      <c r="HMM116" s="296"/>
      <c r="HMN116" s="296"/>
      <c r="HMO116" s="296"/>
      <c r="HMP116" s="296"/>
      <c r="HMQ116" s="296"/>
      <c r="HMR116" s="296"/>
      <c r="HMS116" s="296"/>
      <c r="HMT116" s="296"/>
      <c r="HMU116" s="296"/>
      <c r="HMV116" s="296"/>
      <c r="HMW116" s="296"/>
      <c r="HMX116" s="296"/>
      <c r="HMY116" s="296"/>
      <c r="HMZ116" s="296"/>
      <c r="HNA116" s="296"/>
      <c r="HNB116" s="296"/>
      <c r="HNC116" s="296"/>
      <c r="HND116" s="296"/>
      <c r="HNE116" s="296"/>
      <c r="HNF116" s="296"/>
      <c r="HNG116" s="296"/>
      <c r="HNH116" s="296"/>
      <c r="HNI116" s="296"/>
      <c r="HNJ116" s="296"/>
      <c r="HNK116" s="296"/>
      <c r="HNL116" s="296"/>
      <c r="HNM116" s="296"/>
      <c r="HNN116" s="296"/>
      <c r="HNO116" s="296"/>
      <c r="HNP116" s="296"/>
      <c r="HNQ116" s="296"/>
      <c r="HNR116" s="296"/>
      <c r="HNS116" s="296"/>
      <c r="HNT116" s="296"/>
      <c r="HNU116" s="296"/>
      <c r="HNV116" s="296"/>
      <c r="HNW116" s="296"/>
      <c r="HNX116" s="296"/>
      <c r="HNY116" s="296"/>
      <c r="HNZ116" s="296"/>
      <c r="HOA116" s="296"/>
      <c r="HOB116" s="296"/>
      <c r="HOC116" s="296"/>
      <c r="HOD116" s="296"/>
      <c r="HOE116" s="296"/>
      <c r="HOF116" s="296"/>
      <c r="HOG116" s="296"/>
      <c r="HOH116" s="296"/>
      <c r="HOI116" s="296"/>
      <c r="HOJ116" s="296"/>
      <c r="HOK116" s="296"/>
      <c r="HOL116" s="296"/>
      <c r="HOM116" s="296"/>
      <c r="HON116" s="296"/>
      <c r="HOO116" s="296"/>
      <c r="HOP116" s="296"/>
      <c r="HOQ116" s="296"/>
      <c r="HOR116" s="296"/>
      <c r="HOS116" s="296"/>
      <c r="HOT116" s="296"/>
      <c r="HOU116" s="296"/>
      <c r="HOV116" s="296"/>
      <c r="HOW116" s="296"/>
      <c r="HOX116" s="296"/>
      <c r="HOY116" s="296"/>
      <c r="HOZ116" s="296"/>
      <c r="HPA116" s="296"/>
      <c r="HPB116" s="296"/>
      <c r="HPC116" s="296"/>
      <c r="HPD116" s="296"/>
      <c r="HPE116" s="296"/>
      <c r="HPF116" s="296"/>
      <c r="HPG116" s="296"/>
      <c r="HPH116" s="296"/>
      <c r="HPI116" s="296"/>
      <c r="HPJ116" s="296"/>
      <c r="HPK116" s="296"/>
      <c r="HPL116" s="296"/>
      <c r="HPM116" s="296"/>
      <c r="HPN116" s="296"/>
      <c r="HPO116" s="296"/>
      <c r="HPP116" s="296"/>
      <c r="HPQ116" s="296"/>
      <c r="HPR116" s="296"/>
      <c r="HPS116" s="296"/>
      <c r="HPT116" s="296"/>
      <c r="HPU116" s="296"/>
      <c r="HPV116" s="296"/>
      <c r="HPW116" s="296"/>
      <c r="HPX116" s="296"/>
      <c r="HPY116" s="296"/>
      <c r="HPZ116" s="296"/>
      <c r="HQA116" s="296"/>
      <c r="HQB116" s="296"/>
      <c r="HQC116" s="296"/>
      <c r="HQD116" s="296"/>
      <c r="HQE116" s="296"/>
      <c r="HQF116" s="296"/>
      <c r="HQG116" s="296"/>
      <c r="HQH116" s="296"/>
      <c r="HQI116" s="296"/>
      <c r="HQJ116" s="296"/>
      <c r="HQK116" s="296"/>
      <c r="HQL116" s="296"/>
      <c r="HQM116" s="296"/>
      <c r="HQN116" s="296"/>
      <c r="HQO116" s="296"/>
      <c r="HQP116" s="296"/>
      <c r="HQQ116" s="296"/>
      <c r="HQR116" s="296"/>
      <c r="HQS116" s="296"/>
      <c r="HQT116" s="296"/>
      <c r="HQU116" s="296"/>
      <c r="HQV116" s="296"/>
      <c r="HQW116" s="296"/>
      <c r="HQX116" s="296"/>
      <c r="HQY116" s="296"/>
      <c r="HQZ116" s="296"/>
      <c r="HRA116" s="296"/>
      <c r="HRB116" s="296"/>
      <c r="HRC116" s="296"/>
      <c r="HRD116" s="296"/>
      <c r="HRE116" s="296"/>
      <c r="HRF116" s="296"/>
      <c r="HRG116" s="296"/>
      <c r="HRH116" s="296"/>
      <c r="HRI116" s="296"/>
      <c r="HRJ116" s="296"/>
      <c r="HRK116" s="296"/>
      <c r="HRL116" s="296"/>
      <c r="HRM116" s="296"/>
      <c r="HRN116" s="296"/>
      <c r="HRO116" s="296"/>
      <c r="HRP116" s="296"/>
      <c r="HRQ116" s="296"/>
      <c r="HRR116" s="296"/>
      <c r="HRS116" s="296"/>
      <c r="HRT116" s="296"/>
      <c r="HRU116" s="296"/>
      <c r="HRV116" s="296"/>
      <c r="HRW116" s="296"/>
      <c r="HRX116" s="296"/>
      <c r="HRY116" s="296"/>
      <c r="HRZ116" s="296"/>
      <c r="HSA116" s="296"/>
      <c r="HSB116" s="296"/>
      <c r="HSC116" s="296"/>
      <c r="HSD116" s="296"/>
      <c r="HSE116" s="296"/>
      <c r="HSF116" s="296"/>
      <c r="HSG116" s="296"/>
      <c r="HSH116" s="296"/>
      <c r="HSI116" s="296"/>
      <c r="HSJ116" s="296"/>
      <c r="HSK116" s="296"/>
      <c r="HSL116" s="296"/>
      <c r="HSM116" s="296"/>
      <c r="HSN116" s="296"/>
      <c r="HSO116" s="296"/>
      <c r="HSP116" s="296"/>
      <c r="HSQ116" s="296"/>
      <c r="HSR116" s="296"/>
      <c r="HSS116" s="296"/>
      <c r="HST116" s="296"/>
      <c r="HSU116" s="296"/>
      <c r="HSV116" s="296"/>
      <c r="HSW116" s="296"/>
      <c r="HSX116" s="296"/>
      <c r="HSY116" s="296"/>
      <c r="HSZ116" s="296"/>
      <c r="HTA116" s="296"/>
      <c r="HTB116" s="296"/>
      <c r="HTC116" s="296"/>
      <c r="HTD116" s="296"/>
      <c r="HTE116" s="296"/>
      <c r="HTF116" s="296"/>
      <c r="HTG116" s="296"/>
      <c r="HTH116" s="296"/>
      <c r="HTI116" s="296"/>
      <c r="HTJ116" s="296"/>
      <c r="HTK116" s="296"/>
      <c r="HTL116" s="296"/>
      <c r="HTM116" s="296"/>
      <c r="HTN116" s="296"/>
      <c r="HTO116" s="296"/>
      <c r="HTP116" s="296"/>
      <c r="HTQ116" s="296"/>
      <c r="HTR116" s="296"/>
      <c r="HTS116" s="296"/>
      <c r="HTT116" s="296"/>
      <c r="HTU116" s="296"/>
      <c r="HTV116" s="296"/>
      <c r="HTW116" s="296"/>
      <c r="HTX116" s="296"/>
      <c r="HTY116" s="296"/>
      <c r="HTZ116" s="296"/>
      <c r="HUA116" s="296"/>
      <c r="HUB116" s="296"/>
      <c r="HUC116" s="296"/>
      <c r="HUD116" s="296"/>
      <c r="HUE116" s="296"/>
      <c r="HUF116" s="296"/>
      <c r="HUG116" s="296"/>
      <c r="HUH116" s="296"/>
      <c r="HUI116" s="296"/>
      <c r="HUJ116" s="296"/>
      <c r="HUK116" s="296"/>
      <c r="HUL116" s="296"/>
      <c r="HUM116" s="296"/>
      <c r="HUN116" s="296"/>
      <c r="HUO116" s="296"/>
      <c r="HUP116" s="296"/>
      <c r="HUQ116" s="296"/>
      <c r="HUR116" s="296"/>
      <c r="HUS116" s="296"/>
      <c r="HUT116" s="296"/>
      <c r="HUU116" s="296"/>
      <c r="HUV116" s="296"/>
      <c r="HUW116" s="296"/>
      <c r="HUX116" s="296"/>
      <c r="HUY116" s="296"/>
      <c r="HUZ116" s="296"/>
      <c r="HVA116" s="296"/>
      <c r="HVB116" s="296"/>
      <c r="HVC116" s="296"/>
      <c r="HVD116" s="296"/>
      <c r="HVE116" s="296"/>
      <c r="HVF116" s="296"/>
      <c r="HVG116" s="296"/>
      <c r="HVH116" s="296"/>
      <c r="HVI116" s="296"/>
      <c r="HVJ116" s="296"/>
      <c r="HVK116" s="296"/>
      <c r="HVL116" s="296"/>
      <c r="HVM116" s="296"/>
      <c r="HVN116" s="296"/>
      <c r="HVO116" s="296"/>
      <c r="HVP116" s="296"/>
      <c r="HVQ116" s="296"/>
      <c r="HVR116" s="296"/>
      <c r="HVS116" s="296"/>
      <c r="HVT116" s="296"/>
      <c r="HVU116" s="296"/>
      <c r="HVV116" s="296"/>
      <c r="HVW116" s="296"/>
      <c r="HVX116" s="296"/>
      <c r="HVY116" s="296"/>
      <c r="HVZ116" s="296"/>
      <c r="HWA116" s="296"/>
      <c r="HWB116" s="296"/>
      <c r="HWC116" s="296"/>
      <c r="HWD116" s="296"/>
      <c r="HWE116" s="296"/>
      <c r="HWF116" s="296"/>
      <c r="HWG116" s="296"/>
      <c r="HWH116" s="296"/>
      <c r="HWI116" s="296"/>
      <c r="HWJ116" s="296"/>
      <c r="HWK116" s="296"/>
      <c r="HWL116" s="296"/>
      <c r="HWM116" s="296"/>
      <c r="HWN116" s="296"/>
      <c r="HWO116" s="296"/>
      <c r="HWP116" s="296"/>
      <c r="HWQ116" s="296"/>
      <c r="HWR116" s="296"/>
      <c r="HWS116" s="296"/>
      <c r="HWT116" s="296"/>
      <c r="HWU116" s="296"/>
      <c r="HWV116" s="296"/>
      <c r="HWW116" s="296"/>
      <c r="HWX116" s="296"/>
      <c r="HWY116" s="296"/>
      <c r="HWZ116" s="296"/>
      <c r="HXA116" s="296"/>
      <c r="HXB116" s="296"/>
      <c r="HXC116" s="296"/>
      <c r="HXD116" s="296"/>
      <c r="HXE116" s="296"/>
      <c r="HXF116" s="296"/>
      <c r="HXG116" s="296"/>
      <c r="HXH116" s="296"/>
      <c r="HXI116" s="296"/>
      <c r="HXJ116" s="296"/>
      <c r="HXK116" s="296"/>
      <c r="HXL116" s="296"/>
      <c r="HXM116" s="296"/>
      <c r="HXN116" s="296"/>
      <c r="HXO116" s="296"/>
      <c r="HXP116" s="296"/>
      <c r="HXQ116" s="296"/>
      <c r="HXR116" s="296"/>
      <c r="HXS116" s="296"/>
      <c r="HXT116" s="296"/>
      <c r="HXU116" s="296"/>
      <c r="HXV116" s="296"/>
      <c r="HXW116" s="296"/>
      <c r="HXX116" s="296"/>
      <c r="HXY116" s="296"/>
      <c r="HXZ116" s="296"/>
      <c r="HYA116" s="296"/>
      <c r="HYB116" s="296"/>
      <c r="HYC116" s="296"/>
      <c r="HYD116" s="296"/>
      <c r="HYE116" s="296"/>
      <c r="HYF116" s="296"/>
      <c r="HYG116" s="296"/>
      <c r="HYH116" s="296"/>
      <c r="HYI116" s="296"/>
      <c r="HYJ116" s="296"/>
      <c r="HYK116" s="296"/>
      <c r="HYL116" s="296"/>
      <c r="HYM116" s="296"/>
      <c r="HYN116" s="296"/>
      <c r="HYO116" s="296"/>
      <c r="HYP116" s="296"/>
      <c r="HYQ116" s="296"/>
      <c r="HYR116" s="296"/>
      <c r="HYS116" s="296"/>
      <c r="HYT116" s="296"/>
      <c r="HYU116" s="296"/>
      <c r="HYV116" s="296"/>
      <c r="HYW116" s="296"/>
      <c r="HYX116" s="296"/>
      <c r="HYY116" s="296"/>
      <c r="HYZ116" s="296"/>
      <c r="HZA116" s="296"/>
      <c r="HZB116" s="296"/>
      <c r="HZC116" s="296"/>
      <c r="HZD116" s="296"/>
      <c r="HZE116" s="296"/>
      <c r="HZF116" s="296"/>
      <c r="HZG116" s="296"/>
      <c r="HZH116" s="296"/>
      <c r="HZI116" s="296"/>
      <c r="HZJ116" s="296"/>
      <c r="HZK116" s="296"/>
      <c r="HZL116" s="296"/>
      <c r="HZM116" s="296"/>
      <c r="HZN116" s="296"/>
      <c r="HZO116" s="296"/>
      <c r="HZP116" s="296"/>
      <c r="HZQ116" s="296"/>
      <c r="HZR116" s="296"/>
      <c r="HZS116" s="296"/>
      <c r="HZT116" s="296"/>
      <c r="HZU116" s="296"/>
      <c r="HZV116" s="296"/>
      <c r="HZW116" s="296"/>
      <c r="HZX116" s="296"/>
      <c r="HZY116" s="296"/>
      <c r="HZZ116" s="296"/>
      <c r="IAA116" s="296"/>
      <c r="IAB116" s="296"/>
      <c r="IAC116" s="296"/>
      <c r="IAD116" s="296"/>
      <c r="IAE116" s="296"/>
      <c r="IAF116" s="296"/>
      <c r="IAG116" s="296"/>
      <c r="IAH116" s="296"/>
      <c r="IAI116" s="296"/>
      <c r="IAJ116" s="296"/>
      <c r="IAK116" s="296"/>
      <c r="IAL116" s="296"/>
      <c r="IAM116" s="296"/>
      <c r="IAN116" s="296"/>
      <c r="IAO116" s="296"/>
      <c r="IAP116" s="296"/>
      <c r="IAQ116" s="296"/>
      <c r="IAR116" s="296"/>
      <c r="IAS116" s="296"/>
      <c r="IAT116" s="296"/>
      <c r="IAU116" s="296"/>
      <c r="IAV116" s="296"/>
      <c r="IAW116" s="296"/>
      <c r="IAX116" s="296"/>
      <c r="IAY116" s="296"/>
      <c r="IAZ116" s="296"/>
      <c r="IBA116" s="296"/>
      <c r="IBB116" s="296"/>
      <c r="IBC116" s="296"/>
      <c r="IBD116" s="296"/>
      <c r="IBE116" s="296"/>
      <c r="IBF116" s="296"/>
      <c r="IBG116" s="296"/>
      <c r="IBH116" s="296"/>
      <c r="IBI116" s="296"/>
      <c r="IBJ116" s="296"/>
      <c r="IBK116" s="296"/>
      <c r="IBL116" s="296"/>
      <c r="IBM116" s="296"/>
      <c r="IBN116" s="296"/>
      <c r="IBO116" s="296"/>
      <c r="IBP116" s="296"/>
      <c r="IBQ116" s="296"/>
      <c r="IBR116" s="296"/>
      <c r="IBS116" s="296"/>
      <c r="IBT116" s="296"/>
      <c r="IBU116" s="296"/>
      <c r="IBV116" s="296"/>
      <c r="IBW116" s="296"/>
      <c r="IBX116" s="296"/>
      <c r="IBY116" s="296"/>
      <c r="IBZ116" s="296"/>
      <c r="ICA116" s="296"/>
      <c r="ICB116" s="296"/>
      <c r="ICC116" s="296"/>
      <c r="ICD116" s="296"/>
      <c r="ICE116" s="296"/>
      <c r="ICF116" s="296"/>
      <c r="ICG116" s="296"/>
      <c r="ICH116" s="296"/>
      <c r="ICI116" s="296"/>
      <c r="ICJ116" s="296"/>
      <c r="ICK116" s="296"/>
      <c r="ICL116" s="296"/>
      <c r="ICM116" s="296"/>
      <c r="ICN116" s="296"/>
      <c r="ICO116" s="296"/>
      <c r="ICP116" s="296"/>
      <c r="ICQ116" s="296"/>
      <c r="ICR116" s="296"/>
      <c r="ICS116" s="296"/>
      <c r="ICT116" s="296"/>
      <c r="ICU116" s="296"/>
      <c r="ICV116" s="296"/>
      <c r="ICW116" s="296"/>
      <c r="ICX116" s="296"/>
      <c r="ICY116" s="296"/>
      <c r="ICZ116" s="296"/>
      <c r="IDA116" s="296"/>
      <c r="IDB116" s="296"/>
      <c r="IDC116" s="296"/>
      <c r="IDD116" s="296"/>
      <c r="IDE116" s="296"/>
      <c r="IDF116" s="296"/>
      <c r="IDG116" s="296"/>
      <c r="IDH116" s="296"/>
      <c r="IDI116" s="296"/>
      <c r="IDJ116" s="296"/>
      <c r="IDK116" s="296"/>
      <c r="IDL116" s="296"/>
      <c r="IDM116" s="296"/>
      <c r="IDN116" s="296"/>
      <c r="IDO116" s="296"/>
      <c r="IDP116" s="296"/>
      <c r="IDQ116" s="296"/>
      <c r="IDR116" s="296"/>
      <c r="IDS116" s="296"/>
      <c r="IDT116" s="296"/>
      <c r="IDU116" s="296"/>
      <c r="IDV116" s="296"/>
      <c r="IDW116" s="296"/>
      <c r="IDX116" s="296"/>
      <c r="IDY116" s="296"/>
      <c r="IDZ116" s="296"/>
      <c r="IEA116" s="296"/>
      <c r="IEB116" s="296"/>
      <c r="IEC116" s="296"/>
      <c r="IED116" s="296"/>
      <c r="IEE116" s="296"/>
      <c r="IEF116" s="296"/>
      <c r="IEG116" s="296"/>
      <c r="IEH116" s="296"/>
      <c r="IEI116" s="296"/>
      <c r="IEJ116" s="296"/>
      <c r="IEK116" s="296"/>
      <c r="IEL116" s="296"/>
      <c r="IEM116" s="296"/>
      <c r="IEN116" s="296"/>
      <c r="IEO116" s="296"/>
      <c r="IEP116" s="296"/>
      <c r="IEQ116" s="296"/>
      <c r="IER116" s="296"/>
      <c r="IES116" s="296"/>
      <c r="IET116" s="296"/>
      <c r="IEU116" s="296"/>
      <c r="IEV116" s="296"/>
      <c r="IEW116" s="296"/>
      <c r="IEX116" s="296"/>
      <c r="IEY116" s="296"/>
      <c r="IEZ116" s="296"/>
      <c r="IFA116" s="296"/>
      <c r="IFB116" s="296"/>
      <c r="IFC116" s="296"/>
      <c r="IFD116" s="296"/>
      <c r="IFE116" s="296"/>
      <c r="IFF116" s="296"/>
      <c r="IFG116" s="296"/>
      <c r="IFH116" s="296"/>
      <c r="IFI116" s="296"/>
      <c r="IFJ116" s="296"/>
      <c r="IFK116" s="296"/>
      <c r="IFL116" s="296"/>
      <c r="IFM116" s="296"/>
      <c r="IFN116" s="296"/>
      <c r="IFO116" s="296"/>
      <c r="IFP116" s="296"/>
      <c r="IFQ116" s="296"/>
      <c r="IFR116" s="296"/>
      <c r="IFS116" s="296"/>
      <c r="IFT116" s="296"/>
      <c r="IFU116" s="296"/>
      <c r="IFV116" s="296"/>
      <c r="IFW116" s="296"/>
      <c r="IFX116" s="296"/>
      <c r="IFY116" s="296"/>
      <c r="IFZ116" s="296"/>
      <c r="IGA116" s="296"/>
      <c r="IGB116" s="296"/>
      <c r="IGC116" s="296"/>
      <c r="IGD116" s="296"/>
      <c r="IGE116" s="296"/>
      <c r="IGF116" s="296"/>
      <c r="IGG116" s="296"/>
      <c r="IGH116" s="296"/>
      <c r="IGI116" s="296"/>
      <c r="IGJ116" s="296"/>
      <c r="IGK116" s="296"/>
      <c r="IGL116" s="296"/>
      <c r="IGM116" s="296"/>
      <c r="IGN116" s="296"/>
      <c r="IGO116" s="296"/>
      <c r="IGP116" s="296"/>
      <c r="IGQ116" s="296"/>
      <c r="IGR116" s="296"/>
      <c r="IGS116" s="296"/>
      <c r="IGT116" s="296"/>
      <c r="IGU116" s="296"/>
      <c r="IGV116" s="296"/>
      <c r="IGW116" s="296"/>
      <c r="IGX116" s="296"/>
      <c r="IGY116" s="296"/>
      <c r="IGZ116" s="296"/>
      <c r="IHA116" s="296"/>
      <c r="IHB116" s="296"/>
      <c r="IHC116" s="296"/>
      <c r="IHD116" s="296"/>
      <c r="IHE116" s="296"/>
      <c r="IHF116" s="296"/>
      <c r="IHG116" s="296"/>
      <c r="IHH116" s="296"/>
      <c r="IHI116" s="296"/>
      <c r="IHJ116" s="296"/>
      <c r="IHK116" s="296"/>
      <c r="IHL116" s="296"/>
      <c r="IHM116" s="296"/>
      <c r="IHN116" s="296"/>
      <c r="IHO116" s="296"/>
      <c r="IHP116" s="296"/>
      <c r="IHQ116" s="296"/>
      <c r="IHR116" s="296"/>
      <c r="IHS116" s="296"/>
      <c r="IHT116" s="296"/>
      <c r="IHU116" s="296"/>
      <c r="IHV116" s="296"/>
      <c r="IHW116" s="296"/>
      <c r="IHX116" s="296"/>
      <c r="IHY116" s="296"/>
      <c r="IHZ116" s="296"/>
      <c r="IIA116" s="296"/>
      <c r="IIB116" s="296"/>
      <c r="IIC116" s="296"/>
      <c r="IID116" s="296"/>
      <c r="IIE116" s="296"/>
      <c r="IIF116" s="296"/>
      <c r="IIG116" s="296"/>
      <c r="IIH116" s="296"/>
      <c r="III116" s="296"/>
      <c r="IIJ116" s="296"/>
      <c r="IIK116" s="296"/>
      <c r="IIL116" s="296"/>
      <c r="IIM116" s="296"/>
      <c r="IIN116" s="296"/>
      <c r="IIO116" s="296"/>
      <c r="IIP116" s="296"/>
      <c r="IIQ116" s="296"/>
      <c r="IIR116" s="296"/>
      <c r="IIS116" s="296"/>
      <c r="IIT116" s="296"/>
      <c r="IIU116" s="296"/>
      <c r="IIV116" s="296"/>
      <c r="IIW116" s="296"/>
      <c r="IIX116" s="296"/>
      <c r="IIY116" s="296"/>
      <c r="IIZ116" s="296"/>
      <c r="IJA116" s="296"/>
      <c r="IJB116" s="296"/>
      <c r="IJC116" s="296"/>
      <c r="IJD116" s="296"/>
      <c r="IJE116" s="296"/>
      <c r="IJF116" s="296"/>
      <c r="IJG116" s="296"/>
      <c r="IJH116" s="296"/>
      <c r="IJI116" s="296"/>
      <c r="IJJ116" s="296"/>
      <c r="IJK116" s="296"/>
      <c r="IJL116" s="296"/>
      <c r="IJM116" s="296"/>
      <c r="IJN116" s="296"/>
      <c r="IJO116" s="296"/>
      <c r="IJP116" s="296"/>
      <c r="IJQ116" s="296"/>
      <c r="IJR116" s="296"/>
      <c r="IJS116" s="296"/>
      <c r="IJT116" s="296"/>
      <c r="IJU116" s="296"/>
      <c r="IJV116" s="296"/>
      <c r="IJW116" s="296"/>
      <c r="IJX116" s="296"/>
      <c r="IJY116" s="296"/>
      <c r="IJZ116" s="296"/>
      <c r="IKA116" s="296"/>
      <c r="IKB116" s="296"/>
      <c r="IKC116" s="296"/>
      <c r="IKD116" s="296"/>
      <c r="IKE116" s="296"/>
      <c r="IKF116" s="296"/>
      <c r="IKG116" s="296"/>
      <c r="IKH116" s="296"/>
      <c r="IKI116" s="296"/>
      <c r="IKJ116" s="296"/>
      <c r="IKK116" s="296"/>
      <c r="IKL116" s="296"/>
      <c r="IKM116" s="296"/>
      <c r="IKN116" s="296"/>
      <c r="IKO116" s="296"/>
      <c r="IKP116" s="296"/>
      <c r="IKQ116" s="296"/>
      <c r="IKR116" s="296"/>
      <c r="IKS116" s="296"/>
      <c r="IKT116" s="296"/>
      <c r="IKU116" s="296"/>
      <c r="IKV116" s="296"/>
      <c r="IKW116" s="296"/>
      <c r="IKX116" s="296"/>
      <c r="IKY116" s="296"/>
      <c r="IKZ116" s="296"/>
      <c r="ILA116" s="296"/>
      <c r="ILB116" s="296"/>
      <c r="ILC116" s="296"/>
      <c r="ILD116" s="296"/>
      <c r="ILE116" s="296"/>
      <c r="ILF116" s="296"/>
      <c r="ILG116" s="296"/>
      <c r="ILH116" s="296"/>
      <c r="ILI116" s="296"/>
      <c r="ILJ116" s="296"/>
      <c r="ILK116" s="296"/>
      <c r="ILL116" s="296"/>
      <c r="ILM116" s="296"/>
      <c r="ILN116" s="296"/>
      <c r="ILO116" s="296"/>
      <c r="ILP116" s="296"/>
      <c r="ILQ116" s="296"/>
      <c r="ILR116" s="296"/>
      <c r="ILS116" s="296"/>
      <c r="ILT116" s="296"/>
      <c r="ILU116" s="296"/>
      <c r="ILV116" s="296"/>
      <c r="ILW116" s="296"/>
      <c r="ILX116" s="296"/>
      <c r="ILY116" s="296"/>
      <c r="ILZ116" s="296"/>
      <c r="IMA116" s="296"/>
      <c r="IMB116" s="296"/>
      <c r="IMC116" s="296"/>
      <c r="IMD116" s="296"/>
      <c r="IME116" s="296"/>
      <c r="IMF116" s="296"/>
      <c r="IMG116" s="296"/>
      <c r="IMH116" s="296"/>
      <c r="IMI116" s="296"/>
      <c r="IMJ116" s="296"/>
      <c r="IMK116" s="296"/>
      <c r="IML116" s="296"/>
      <c r="IMM116" s="296"/>
      <c r="IMN116" s="296"/>
      <c r="IMO116" s="296"/>
      <c r="IMP116" s="296"/>
      <c r="IMQ116" s="296"/>
      <c r="IMR116" s="296"/>
      <c r="IMS116" s="296"/>
      <c r="IMT116" s="296"/>
      <c r="IMU116" s="296"/>
      <c r="IMV116" s="296"/>
      <c r="IMW116" s="296"/>
      <c r="IMX116" s="296"/>
      <c r="IMY116" s="296"/>
      <c r="IMZ116" s="296"/>
      <c r="INA116" s="296"/>
      <c r="INB116" s="296"/>
      <c r="INC116" s="296"/>
      <c r="IND116" s="296"/>
      <c r="INE116" s="296"/>
      <c r="INF116" s="296"/>
      <c r="ING116" s="296"/>
      <c r="INH116" s="296"/>
      <c r="INI116" s="296"/>
      <c r="INJ116" s="296"/>
      <c r="INK116" s="296"/>
      <c r="INL116" s="296"/>
      <c r="INM116" s="296"/>
      <c r="INN116" s="296"/>
      <c r="INO116" s="296"/>
      <c r="INP116" s="296"/>
      <c r="INQ116" s="296"/>
      <c r="INR116" s="296"/>
      <c r="INS116" s="296"/>
      <c r="INT116" s="296"/>
      <c r="INU116" s="296"/>
      <c r="INV116" s="296"/>
      <c r="INW116" s="296"/>
      <c r="INX116" s="296"/>
      <c r="INY116" s="296"/>
      <c r="INZ116" s="296"/>
      <c r="IOA116" s="296"/>
      <c r="IOB116" s="296"/>
      <c r="IOC116" s="296"/>
      <c r="IOD116" s="296"/>
      <c r="IOE116" s="296"/>
      <c r="IOF116" s="296"/>
      <c r="IOG116" s="296"/>
      <c r="IOH116" s="296"/>
      <c r="IOI116" s="296"/>
      <c r="IOJ116" s="296"/>
      <c r="IOK116" s="296"/>
      <c r="IOL116" s="296"/>
      <c r="IOM116" s="296"/>
      <c r="ION116" s="296"/>
      <c r="IOO116" s="296"/>
      <c r="IOP116" s="296"/>
      <c r="IOQ116" s="296"/>
      <c r="IOR116" s="296"/>
      <c r="IOS116" s="296"/>
      <c r="IOT116" s="296"/>
      <c r="IOU116" s="296"/>
      <c r="IOV116" s="296"/>
      <c r="IOW116" s="296"/>
      <c r="IOX116" s="296"/>
      <c r="IOY116" s="296"/>
      <c r="IOZ116" s="296"/>
      <c r="IPA116" s="296"/>
      <c r="IPB116" s="296"/>
      <c r="IPC116" s="296"/>
      <c r="IPD116" s="296"/>
      <c r="IPE116" s="296"/>
      <c r="IPF116" s="296"/>
      <c r="IPG116" s="296"/>
      <c r="IPH116" s="296"/>
      <c r="IPI116" s="296"/>
      <c r="IPJ116" s="296"/>
      <c r="IPK116" s="296"/>
      <c r="IPL116" s="296"/>
      <c r="IPM116" s="296"/>
      <c r="IPN116" s="296"/>
      <c r="IPO116" s="296"/>
      <c r="IPP116" s="296"/>
      <c r="IPQ116" s="296"/>
      <c r="IPR116" s="296"/>
      <c r="IPS116" s="296"/>
      <c r="IPT116" s="296"/>
      <c r="IPU116" s="296"/>
      <c r="IPV116" s="296"/>
      <c r="IPW116" s="296"/>
      <c r="IPX116" s="296"/>
      <c r="IPY116" s="296"/>
      <c r="IPZ116" s="296"/>
      <c r="IQA116" s="296"/>
      <c r="IQB116" s="296"/>
      <c r="IQC116" s="296"/>
      <c r="IQD116" s="296"/>
      <c r="IQE116" s="296"/>
      <c r="IQF116" s="296"/>
      <c r="IQG116" s="296"/>
      <c r="IQH116" s="296"/>
      <c r="IQI116" s="296"/>
      <c r="IQJ116" s="296"/>
      <c r="IQK116" s="296"/>
      <c r="IQL116" s="296"/>
      <c r="IQM116" s="296"/>
      <c r="IQN116" s="296"/>
      <c r="IQO116" s="296"/>
      <c r="IQP116" s="296"/>
      <c r="IQQ116" s="296"/>
      <c r="IQR116" s="296"/>
      <c r="IQS116" s="296"/>
      <c r="IQT116" s="296"/>
      <c r="IQU116" s="296"/>
      <c r="IQV116" s="296"/>
      <c r="IQW116" s="296"/>
      <c r="IQX116" s="296"/>
      <c r="IQY116" s="296"/>
      <c r="IQZ116" s="296"/>
      <c r="IRA116" s="296"/>
      <c r="IRB116" s="296"/>
      <c r="IRC116" s="296"/>
      <c r="IRD116" s="296"/>
      <c r="IRE116" s="296"/>
      <c r="IRF116" s="296"/>
      <c r="IRG116" s="296"/>
      <c r="IRH116" s="296"/>
      <c r="IRI116" s="296"/>
      <c r="IRJ116" s="296"/>
      <c r="IRK116" s="296"/>
      <c r="IRL116" s="296"/>
      <c r="IRM116" s="296"/>
      <c r="IRN116" s="296"/>
      <c r="IRO116" s="296"/>
      <c r="IRP116" s="296"/>
      <c r="IRQ116" s="296"/>
      <c r="IRR116" s="296"/>
      <c r="IRS116" s="296"/>
      <c r="IRT116" s="296"/>
      <c r="IRU116" s="296"/>
      <c r="IRV116" s="296"/>
      <c r="IRW116" s="296"/>
      <c r="IRX116" s="296"/>
      <c r="IRY116" s="296"/>
      <c r="IRZ116" s="296"/>
      <c r="ISA116" s="296"/>
      <c r="ISB116" s="296"/>
      <c r="ISC116" s="296"/>
      <c r="ISD116" s="296"/>
      <c r="ISE116" s="296"/>
      <c r="ISF116" s="296"/>
      <c r="ISG116" s="296"/>
      <c r="ISH116" s="296"/>
      <c r="ISI116" s="296"/>
      <c r="ISJ116" s="296"/>
      <c r="ISK116" s="296"/>
      <c r="ISL116" s="296"/>
      <c r="ISM116" s="296"/>
      <c r="ISN116" s="296"/>
      <c r="ISO116" s="296"/>
      <c r="ISP116" s="296"/>
      <c r="ISQ116" s="296"/>
      <c r="ISR116" s="296"/>
      <c r="ISS116" s="296"/>
      <c r="IST116" s="296"/>
      <c r="ISU116" s="296"/>
      <c r="ISV116" s="296"/>
      <c r="ISW116" s="296"/>
      <c r="ISX116" s="296"/>
      <c r="ISY116" s="296"/>
      <c r="ISZ116" s="296"/>
      <c r="ITA116" s="296"/>
      <c r="ITB116" s="296"/>
      <c r="ITC116" s="296"/>
      <c r="ITD116" s="296"/>
      <c r="ITE116" s="296"/>
      <c r="ITF116" s="296"/>
      <c r="ITG116" s="296"/>
      <c r="ITH116" s="296"/>
      <c r="ITI116" s="296"/>
      <c r="ITJ116" s="296"/>
      <c r="ITK116" s="296"/>
      <c r="ITL116" s="296"/>
      <c r="ITM116" s="296"/>
      <c r="ITN116" s="296"/>
      <c r="ITO116" s="296"/>
      <c r="ITP116" s="296"/>
      <c r="ITQ116" s="296"/>
      <c r="ITR116" s="296"/>
      <c r="ITS116" s="296"/>
      <c r="ITT116" s="296"/>
      <c r="ITU116" s="296"/>
      <c r="ITV116" s="296"/>
      <c r="ITW116" s="296"/>
      <c r="ITX116" s="296"/>
      <c r="ITY116" s="296"/>
      <c r="ITZ116" s="296"/>
      <c r="IUA116" s="296"/>
      <c r="IUB116" s="296"/>
      <c r="IUC116" s="296"/>
      <c r="IUD116" s="296"/>
      <c r="IUE116" s="296"/>
      <c r="IUF116" s="296"/>
      <c r="IUG116" s="296"/>
      <c r="IUH116" s="296"/>
      <c r="IUI116" s="296"/>
      <c r="IUJ116" s="296"/>
      <c r="IUK116" s="296"/>
      <c r="IUL116" s="296"/>
      <c r="IUM116" s="296"/>
      <c r="IUN116" s="296"/>
      <c r="IUO116" s="296"/>
      <c r="IUP116" s="296"/>
      <c r="IUQ116" s="296"/>
      <c r="IUR116" s="296"/>
      <c r="IUS116" s="296"/>
      <c r="IUT116" s="296"/>
      <c r="IUU116" s="296"/>
      <c r="IUV116" s="296"/>
      <c r="IUW116" s="296"/>
      <c r="IUX116" s="296"/>
      <c r="IUY116" s="296"/>
      <c r="IUZ116" s="296"/>
      <c r="IVA116" s="296"/>
      <c r="IVB116" s="296"/>
      <c r="IVC116" s="296"/>
      <c r="IVD116" s="296"/>
      <c r="IVE116" s="296"/>
      <c r="IVF116" s="296"/>
      <c r="IVG116" s="296"/>
      <c r="IVH116" s="296"/>
      <c r="IVI116" s="296"/>
      <c r="IVJ116" s="296"/>
      <c r="IVK116" s="296"/>
      <c r="IVL116" s="296"/>
      <c r="IVM116" s="296"/>
      <c r="IVN116" s="296"/>
      <c r="IVO116" s="296"/>
      <c r="IVP116" s="296"/>
      <c r="IVQ116" s="296"/>
      <c r="IVR116" s="296"/>
      <c r="IVS116" s="296"/>
      <c r="IVT116" s="296"/>
      <c r="IVU116" s="296"/>
      <c r="IVV116" s="296"/>
      <c r="IVW116" s="296"/>
      <c r="IVX116" s="296"/>
      <c r="IVY116" s="296"/>
      <c r="IVZ116" s="296"/>
      <c r="IWA116" s="296"/>
      <c r="IWB116" s="296"/>
      <c r="IWC116" s="296"/>
      <c r="IWD116" s="296"/>
      <c r="IWE116" s="296"/>
      <c r="IWF116" s="296"/>
      <c r="IWG116" s="296"/>
      <c r="IWH116" s="296"/>
      <c r="IWI116" s="296"/>
      <c r="IWJ116" s="296"/>
      <c r="IWK116" s="296"/>
      <c r="IWL116" s="296"/>
      <c r="IWM116" s="296"/>
      <c r="IWN116" s="296"/>
      <c r="IWO116" s="296"/>
      <c r="IWP116" s="296"/>
      <c r="IWQ116" s="296"/>
      <c r="IWR116" s="296"/>
      <c r="IWS116" s="296"/>
      <c r="IWT116" s="296"/>
      <c r="IWU116" s="296"/>
      <c r="IWV116" s="296"/>
      <c r="IWW116" s="296"/>
      <c r="IWX116" s="296"/>
      <c r="IWY116" s="296"/>
      <c r="IWZ116" s="296"/>
      <c r="IXA116" s="296"/>
      <c r="IXB116" s="296"/>
      <c r="IXC116" s="296"/>
      <c r="IXD116" s="296"/>
      <c r="IXE116" s="296"/>
      <c r="IXF116" s="296"/>
      <c r="IXG116" s="296"/>
      <c r="IXH116" s="296"/>
      <c r="IXI116" s="296"/>
      <c r="IXJ116" s="296"/>
      <c r="IXK116" s="296"/>
      <c r="IXL116" s="296"/>
      <c r="IXM116" s="296"/>
      <c r="IXN116" s="296"/>
      <c r="IXO116" s="296"/>
      <c r="IXP116" s="296"/>
      <c r="IXQ116" s="296"/>
      <c r="IXR116" s="296"/>
      <c r="IXS116" s="296"/>
      <c r="IXT116" s="296"/>
      <c r="IXU116" s="296"/>
      <c r="IXV116" s="296"/>
      <c r="IXW116" s="296"/>
      <c r="IXX116" s="296"/>
      <c r="IXY116" s="296"/>
      <c r="IXZ116" s="296"/>
      <c r="IYA116" s="296"/>
      <c r="IYB116" s="296"/>
      <c r="IYC116" s="296"/>
      <c r="IYD116" s="296"/>
      <c r="IYE116" s="296"/>
      <c r="IYF116" s="296"/>
      <c r="IYG116" s="296"/>
      <c r="IYH116" s="296"/>
      <c r="IYI116" s="296"/>
      <c r="IYJ116" s="296"/>
      <c r="IYK116" s="296"/>
      <c r="IYL116" s="296"/>
      <c r="IYM116" s="296"/>
      <c r="IYN116" s="296"/>
      <c r="IYO116" s="296"/>
      <c r="IYP116" s="296"/>
      <c r="IYQ116" s="296"/>
      <c r="IYR116" s="296"/>
      <c r="IYS116" s="296"/>
      <c r="IYT116" s="296"/>
      <c r="IYU116" s="296"/>
      <c r="IYV116" s="296"/>
      <c r="IYW116" s="296"/>
      <c r="IYX116" s="296"/>
      <c r="IYY116" s="296"/>
      <c r="IYZ116" s="296"/>
      <c r="IZA116" s="296"/>
      <c r="IZB116" s="296"/>
      <c r="IZC116" s="296"/>
      <c r="IZD116" s="296"/>
      <c r="IZE116" s="296"/>
      <c r="IZF116" s="296"/>
      <c r="IZG116" s="296"/>
      <c r="IZH116" s="296"/>
      <c r="IZI116" s="296"/>
      <c r="IZJ116" s="296"/>
      <c r="IZK116" s="296"/>
      <c r="IZL116" s="296"/>
      <c r="IZM116" s="296"/>
      <c r="IZN116" s="296"/>
      <c r="IZO116" s="296"/>
      <c r="IZP116" s="296"/>
      <c r="IZQ116" s="296"/>
      <c r="IZR116" s="296"/>
      <c r="IZS116" s="296"/>
      <c r="IZT116" s="296"/>
      <c r="IZU116" s="296"/>
      <c r="IZV116" s="296"/>
      <c r="IZW116" s="296"/>
      <c r="IZX116" s="296"/>
      <c r="IZY116" s="296"/>
      <c r="IZZ116" s="296"/>
      <c r="JAA116" s="296"/>
      <c r="JAB116" s="296"/>
      <c r="JAC116" s="296"/>
      <c r="JAD116" s="296"/>
      <c r="JAE116" s="296"/>
      <c r="JAF116" s="296"/>
      <c r="JAG116" s="296"/>
      <c r="JAH116" s="296"/>
      <c r="JAI116" s="296"/>
      <c r="JAJ116" s="296"/>
      <c r="JAK116" s="296"/>
      <c r="JAL116" s="296"/>
      <c r="JAM116" s="296"/>
      <c r="JAN116" s="296"/>
      <c r="JAO116" s="296"/>
      <c r="JAP116" s="296"/>
      <c r="JAQ116" s="296"/>
      <c r="JAR116" s="296"/>
      <c r="JAS116" s="296"/>
      <c r="JAT116" s="296"/>
      <c r="JAU116" s="296"/>
      <c r="JAV116" s="296"/>
      <c r="JAW116" s="296"/>
      <c r="JAX116" s="296"/>
      <c r="JAY116" s="296"/>
      <c r="JAZ116" s="296"/>
      <c r="JBA116" s="296"/>
      <c r="JBB116" s="296"/>
      <c r="JBC116" s="296"/>
      <c r="JBD116" s="296"/>
      <c r="JBE116" s="296"/>
      <c r="JBF116" s="296"/>
      <c r="JBG116" s="296"/>
      <c r="JBH116" s="296"/>
      <c r="JBI116" s="296"/>
      <c r="JBJ116" s="296"/>
      <c r="JBK116" s="296"/>
      <c r="JBL116" s="296"/>
      <c r="JBM116" s="296"/>
      <c r="JBN116" s="296"/>
      <c r="JBO116" s="296"/>
      <c r="JBP116" s="296"/>
      <c r="JBQ116" s="296"/>
      <c r="JBR116" s="296"/>
      <c r="JBS116" s="296"/>
      <c r="JBT116" s="296"/>
      <c r="JBU116" s="296"/>
      <c r="JBV116" s="296"/>
      <c r="JBW116" s="296"/>
      <c r="JBX116" s="296"/>
      <c r="JBY116" s="296"/>
      <c r="JBZ116" s="296"/>
      <c r="JCA116" s="296"/>
      <c r="JCB116" s="296"/>
      <c r="JCC116" s="296"/>
      <c r="JCD116" s="296"/>
      <c r="JCE116" s="296"/>
      <c r="JCF116" s="296"/>
      <c r="JCG116" s="296"/>
      <c r="JCH116" s="296"/>
      <c r="JCI116" s="296"/>
      <c r="JCJ116" s="296"/>
      <c r="JCK116" s="296"/>
      <c r="JCL116" s="296"/>
      <c r="JCM116" s="296"/>
      <c r="JCN116" s="296"/>
      <c r="JCO116" s="296"/>
      <c r="JCP116" s="296"/>
      <c r="JCQ116" s="296"/>
      <c r="JCR116" s="296"/>
      <c r="JCS116" s="296"/>
      <c r="JCT116" s="296"/>
      <c r="JCU116" s="296"/>
      <c r="JCV116" s="296"/>
      <c r="JCW116" s="296"/>
      <c r="JCX116" s="296"/>
      <c r="JCY116" s="296"/>
      <c r="JCZ116" s="296"/>
      <c r="JDA116" s="296"/>
      <c r="JDB116" s="296"/>
      <c r="JDC116" s="296"/>
      <c r="JDD116" s="296"/>
      <c r="JDE116" s="296"/>
      <c r="JDF116" s="296"/>
      <c r="JDG116" s="296"/>
      <c r="JDH116" s="296"/>
      <c r="JDI116" s="296"/>
      <c r="JDJ116" s="296"/>
      <c r="JDK116" s="296"/>
      <c r="JDL116" s="296"/>
      <c r="JDM116" s="296"/>
      <c r="JDN116" s="296"/>
      <c r="JDO116" s="296"/>
      <c r="JDP116" s="296"/>
      <c r="JDQ116" s="296"/>
      <c r="JDR116" s="296"/>
      <c r="JDS116" s="296"/>
      <c r="JDT116" s="296"/>
      <c r="JDU116" s="296"/>
      <c r="JDV116" s="296"/>
      <c r="JDW116" s="296"/>
      <c r="JDX116" s="296"/>
      <c r="JDY116" s="296"/>
      <c r="JDZ116" s="296"/>
      <c r="JEA116" s="296"/>
      <c r="JEB116" s="296"/>
      <c r="JEC116" s="296"/>
      <c r="JED116" s="296"/>
      <c r="JEE116" s="296"/>
      <c r="JEF116" s="296"/>
      <c r="JEG116" s="296"/>
      <c r="JEH116" s="296"/>
      <c r="JEI116" s="296"/>
      <c r="JEJ116" s="296"/>
      <c r="JEK116" s="296"/>
      <c r="JEL116" s="296"/>
      <c r="JEM116" s="296"/>
      <c r="JEN116" s="296"/>
      <c r="JEO116" s="296"/>
      <c r="JEP116" s="296"/>
      <c r="JEQ116" s="296"/>
      <c r="JER116" s="296"/>
      <c r="JES116" s="296"/>
      <c r="JET116" s="296"/>
      <c r="JEU116" s="296"/>
      <c r="JEV116" s="296"/>
      <c r="JEW116" s="296"/>
      <c r="JEX116" s="296"/>
      <c r="JEY116" s="296"/>
      <c r="JEZ116" s="296"/>
      <c r="JFA116" s="296"/>
      <c r="JFB116" s="296"/>
      <c r="JFC116" s="296"/>
      <c r="JFD116" s="296"/>
      <c r="JFE116" s="296"/>
      <c r="JFF116" s="296"/>
      <c r="JFG116" s="296"/>
      <c r="JFH116" s="296"/>
      <c r="JFI116" s="296"/>
      <c r="JFJ116" s="296"/>
      <c r="JFK116" s="296"/>
      <c r="JFL116" s="296"/>
      <c r="JFM116" s="296"/>
      <c r="JFN116" s="296"/>
      <c r="JFO116" s="296"/>
      <c r="JFP116" s="296"/>
      <c r="JFQ116" s="296"/>
      <c r="JFR116" s="296"/>
      <c r="JFS116" s="296"/>
      <c r="JFT116" s="296"/>
      <c r="JFU116" s="296"/>
      <c r="JFV116" s="296"/>
      <c r="JFW116" s="296"/>
      <c r="JFX116" s="296"/>
      <c r="JFY116" s="296"/>
      <c r="JFZ116" s="296"/>
      <c r="JGA116" s="296"/>
      <c r="JGB116" s="296"/>
      <c r="JGC116" s="296"/>
      <c r="JGD116" s="296"/>
      <c r="JGE116" s="296"/>
      <c r="JGF116" s="296"/>
      <c r="JGG116" s="296"/>
      <c r="JGH116" s="296"/>
      <c r="JGI116" s="296"/>
      <c r="JGJ116" s="296"/>
      <c r="JGK116" s="296"/>
      <c r="JGL116" s="296"/>
      <c r="JGM116" s="296"/>
      <c r="JGN116" s="296"/>
      <c r="JGO116" s="296"/>
      <c r="JGP116" s="296"/>
      <c r="JGQ116" s="296"/>
      <c r="JGR116" s="296"/>
      <c r="JGS116" s="296"/>
      <c r="JGT116" s="296"/>
      <c r="JGU116" s="296"/>
      <c r="JGV116" s="296"/>
      <c r="JGW116" s="296"/>
      <c r="JGX116" s="296"/>
      <c r="JGY116" s="296"/>
      <c r="JGZ116" s="296"/>
      <c r="JHA116" s="296"/>
      <c r="JHB116" s="296"/>
      <c r="JHC116" s="296"/>
      <c r="JHD116" s="296"/>
      <c r="JHE116" s="296"/>
      <c r="JHF116" s="296"/>
      <c r="JHG116" s="296"/>
      <c r="JHH116" s="296"/>
      <c r="JHI116" s="296"/>
      <c r="JHJ116" s="296"/>
      <c r="JHK116" s="296"/>
      <c r="JHL116" s="296"/>
      <c r="JHM116" s="296"/>
      <c r="JHN116" s="296"/>
      <c r="JHO116" s="296"/>
      <c r="JHP116" s="296"/>
      <c r="JHQ116" s="296"/>
      <c r="JHR116" s="296"/>
      <c r="JHS116" s="296"/>
      <c r="JHT116" s="296"/>
      <c r="JHU116" s="296"/>
      <c r="JHV116" s="296"/>
      <c r="JHW116" s="296"/>
      <c r="JHX116" s="296"/>
      <c r="JHY116" s="296"/>
      <c r="JHZ116" s="296"/>
      <c r="JIA116" s="296"/>
      <c r="JIB116" s="296"/>
      <c r="JIC116" s="296"/>
      <c r="JID116" s="296"/>
      <c r="JIE116" s="296"/>
      <c r="JIF116" s="296"/>
      <c r="JIG116" s="296"/>
      <c r="JIH116" s="296"/>
      <c r="JII116" s="296"/>
      <c r="JIJ116" s="296"/>
      <c r="JIK116" s="296"/>
      <c r="JIL116" s="296"/>
      <c r="JIM116" s="296"/>
      <c r="JIN116" s="296"/>
      <c r="JIO116" s="296"/>
      <c r="JIP116" s="296"/>
      <c r="JIQ116" s="296"/>
      <c r="JIR116" s="296"/>
      <c r="JIS116" s="296"/>
      <c r="JIT116" s="296"/>
      <c r="JIU116" s="296"/>
      <c r="JIV116" s="296"/>
      <c r="JIW116" s="296"/>
      <c r="JIX116" s="296"/>
      <c r="JIY116" s="296"/>
      <c r="JIZ116" s="296"/>
      <c r="JJA116" s="296"/>
      <c r="JJB116" s="296"/>
      <c r="JJC116" s="296"/>
      <c r="JJD116" s="296"/>
      <c r="JJE116" s="296"/>
      <c r="JJF116" s="296"/>
      <c r="JJG116" s="296"/>
      <c r="JJH116" s="296"/>
      <c r="JJI116" s="296"/>
      <c r="JJJ116" s="296"/>
      <c r="JJK116" s="296"/>
      <c r="JJL116" s="296"/>
      <c r="JJM116" s="296"/>
      <c r="JJN116" s="296"/>
      <c r="JJO116" s="296"/>
      <c r="JJP116" s="296"/>
      <c r="JJQ116" s="296"/>
      <c r="JJR116" s="296"/>
      <c r="JJS116" s="296"/>
      <c r="JJT116" s="296"/>
      <c r="JJU116" s="296"/>
      <c r="JJV116" s="296"/>
      <c r="JJW116" s="296"/>
      <c r="JJX116" s="296"/>
      <c r="JJY116" s="296"/>
      <c r="JJZ116" s="296"/>
      <c r="JKA116" s="296"/>
      <c r="JKB116" s="296"/>
      <c r="JKC116" s="296"/>
      <c r="JKD116" s="296"/>
      <c r="JKE116" s="296"/>
      <c r="JKF116" s="296"/>
      <c r="JKG116" s="296"/>
      <c r="JKH116" s="296"/>
      <c r="JKI116" s="296"/>
      <c r="JKJ116" s="296"/>
      <c r="JKK116" s="296"/>
      <c r="JKL116" s="296"/>
      <c r="JKM116" s="296"/>
      <c r="JKN116" s="296"/>
      <c r="JKO116" s="296"/>
      <c r="JKP116" s="296"/>
      <c r="JKQ116" s="296"/>
      <c r="JKR116" s="296"/>
      <c r="JKS116" s="296"/>
      <c r="JKT116" s="296"/>
      <c r="JKU116" s="296"/>
      <c r="JKV116" s="296"/>
      <c r="JKW116" s="296"/>
      <c r="JKX116" s="296"/>
      <c r="JKY116" s="296"/>
      <c r="JKZ116" s="296"/>
      <c r="JLA116" s="296"/>
      <c r="JLB116" s="296"/>
      <c r="JLC116" s="296"/>
      <c r="JLD116" s="296"/>
      <c r="JLE116" s="296"/>
      <c r="JLF116" s="296"/>
      <c r="JLG116" s="296"/>
      <c r="JLH116" s="296"/>
      <c r="JLI116" s="296"/>
      <c r="JLJ116" s="296"/>
      <c r="JLK116" s="296"/>
      <c r="JLL116" s="296"/>
      <c r="JLM116" s="296"/>
      <c r="JLN116" s="296"/>
      <c r="JLO116" s="296"/>
      <c r="JLP116" s="296"/>
      <c r="JLQ116" s="296"/>
      <c r="JLR116" s="296"/>
      <c r="JLS116" s="296"/>
      <c r="JLT116" s="296"/>
      <c r="JLU116" s="296"/>
      <c r="JLV116" s="296"/>
      <c r="JLW116" s="296"/>
      <c r="JLX116" s="296"/>
      <c r="JLY116" s="296"/>
      <c r="JLZ116" s="296"/>
      <c r="JMA116" s="296"/>
      <c r="JMB116" s="296"/>
      <c r="JMC116" s="296"/>
      <c r="JMD116" s="296"/>
      <c r="JME116" s="296"/>
      <c r="JMF116" s="296"/>
      <c r="JMG116" s="296"/>
      <c r="JMH116" s="296"/>
      <c r="JMI116" s="296"/>
      <c r="JMJ116" s="296"/>
      <c r="JMK116" s="296"/>
      <c r="JML116" s="296"/>
      <c r="JMM116" s="296"/>
      <c r="JMN116" s="296"/>
      <c r="JMO116" s="296"/>
      <c r="JMP116" s="296"/>
      <c r="JMQ116" s="296"/>
      <c r="JMR116" s="296"/>
      <c r="JMS116" s="296"/>
      <c r="JMT116" s="296"/>
      <c r="JMU116" s="296"/>
      <c r="JMV116" s="296"/>
      <c r="JMW116" s="296"/>
      <c r="JMX116" s="296"/>
      <c r="JMY116" s="296"/>
      <c r="JMZ116" s="296"/>
      <c r="JNA116" s="296"/>
      <c r="JNB116" s="296"/>
      <c r="JNC116" s="296"/>
      <c r="JND116" s="296"/>
      <c r="JNE116" s="296"/>
      <c r="JNF116" s="296"/>
      <c r="JNG116" s="296"/>
      <c r="JNH116" s="296"/>
      <c r="JNI116" s="296"/>
      <c r="JNJ116" s="296"/>
      <c r="JNK116" s="296"/>
      <c r="JNL116" s="296"/>
      <c r="JNM116" s="296"/>
      <c r="JNN116" s="296"/>
      <c r="JNO116" s="296"/>
      <c r="JNP116" s="296"/>
      <c r="JNQ116" s="296"/>
      <c r="JNR116" s="296"/>
      <c r="JNS116" s="296"/>
      <c r="JNT116" s="296"/>
      <c r="JNU116" s="296"/>
      <c r="JNV116" s="296"/>
      <c r="JNW116" s="296"/>
      <c r="JNX116" s="296"/>
      <c r="JNY116" s="296"/>
      <c r="JNZ116" s="296"/>
      <c r="JOA116" s="296"/>
      <c r="JOB116" s="296"/>
      <c r="JOC116" s="296"/>
      <c r="JOD116" s="296"/>
      <c r="JOE116" s="296"/>
      <c r="JOF116" s="296"/>
      <c r="JOG116" s="296"/>
      <c r="JOH116" s="296"/>
      <c r="JOI116" s="296"/>
      <c r="JOJ116" s="296"/>
      <c r="JOK116" s="296"/>
      <c r="JOL116" s="296"/>
      <c r="JOM116" s="296"/>
      <c r="JON116" s="296"/>
      <c r="JOO116" s="296"/>
      <c r="JOP116" s="296"/>
      <c r="JOQ116" s="296"/>
      <c r="JOR116" s="296"/>
      <c r="JOS116" s="296"/>
      <c r="JOT116" s="296"/>
      <c r="JOU116" s="296"/>
      <c r="JOV116" s="296"/>
      <c r="JOW116" s="296"/>
      <c r="JOX116" s="296"/>
      <c r="JOY116" s="296"/>
      <c r="JOZ116" s="296"/>
      <c r="JPA116" s="296"/>
      <c r="JPB116" s="296"/>
      <c r="JPC116" s="296"/>
      <c r="JPD116" s="296"/>
      <c r="JPE116" s="296"/>
      <c r="JPF116" s="296"/>
      <c r="JPG116" s="296"/>
      <c r="JPH116" s="296"/>
      <c r="JPI116" s="296"/>
      <c r="JPJ116" s="296"/>
      <c r="JPK116" s="296"/>
      <c r="JPL116" s="296"/>
      <c r="JPM116" s="296"/>
      <c r="JPN116" s="296"/>
      <c r="JPO116" s="296"/>
      <c r="JPP116" s="296"/>
      <c r="JPQ116" s="296"/>
      <c r="JPR116" s="296"/>
      <c r="JPS116" s="296"/>
      <c r="JPT116" s="296"/>
      <c r="JPU116" s="296"/>
      <c r="JPV116" s="296"/>
      <c r="JPW116" s="296"/>
      <c r="JPX116" s="296"/>
      <c r="JPY116" s="296"/>
      <c r="JPZ116" s="296"/>
      <c r="JQA116" s="296"/>
      <c r="JQB116" s="296"/>
      <c r="JQC116" s="296"/>
      <c r="JQD116" s="296"/>
      <c r="JQE116" s="296"/>
      <c r="JQF116" s="296"/>
      <c r="JQG116" s="296"/>
      <c r="JQH116" s="296"/>
      <c r="JQI116" s="296"/>
      <c r="JQJ116" s="296"/>
      <c r="JQK116" s="296"/>
      <c r="JQL116" s="296"/>
      <c r="JQM116" s="296"/>
      <c r="JQN116" s="296"/>
      <c r="JQO116" s="296"/>
      <c r="JQP116" s="296"/>
      <c r="JQQ116" s="296"/>
      <c r="JQR116" s="296"/>
      <c r="JQS116" s="296"/>
      <c r="JQT116" s="296"/>
      <c r="JQU116" s="296"/>
      <c r="JQV116" s="296"/>
      <c r="JQW116" s="296"/>
      <c r="JQX116" s="296"/>
      <c r="JQY116" s="296"/>
      <c r="JQZ116" s="296"/>
      <c r="JRA116" s="296"/>
      <c r="JRB116" s="296"/>
      <c r="JRC116" s="296"/>
      <c r="JRD116" s="296"/>
      <c r="JRE116" s="296"/>
      <c r="JRF116" s="296"/>
      <c r="JRG116" s="296"/>
      <c r="JRH116" s="296"/>
      <c r="JRI116" s="296"/>
      <c r="JRJ116" s="296"/>
      <c r="JRK116" s="296"/>
      <c r="JRL116" s="296"/>
      <c r="JRM116" s="296"/>
      <c r="JRN116" s="296"/>
      <c r="JRO116" s="296"/>
      <c r="JRP116" s="296"/>
      <c r="JRQ116" s="296"/>
      <c r="JRR116" s="296"/>
      <c r="JRS116" s="296"/>
      <c r="JRT116" s="296"/>
      <c r="JRU116" s="296"/>
      <c r="JRV116" s="296"/>
      <c r="JRW116" s="296"/>
      <c r="JRX116" s="296"/>
      <c r="JRY116" s="296"/>
      <c r="JRZ116" s="296"/>
      <c r="JSA116" s="296"/>
      <c r="JSB116" s="296"/>
      <c r="JSC116" s="296"/>
      <c r="JSD116" s="296"/>
      <c r="JSE116" s="296"/>
      <c r="JSF116" s="296"/>
      <c r="JSG116" s="296"/>
      <c r="JSH116" s="296"/>
      <c r="JSI116" s="296"/>
      <c r="JSJ116" s="296"/>
      <c r="JSK116" s="296"/>
      <c r="JSL116" s="296"/>
      <c r="JSM116" s="296"/>
      <c r="JSN116" s="296"/>
      <c r="JSO116" s="296"/>
      <c r="JSP116" s="296"/>
      <c r="JSQ116" s="296"/>
      <c r="JSR116" s="296"/>
      <c r="JSS116" s="296"/>
      <c r="JST116" s="296"/>
      <c r="JSU116" s="296"/>
      <c r="JSV116" s="296"/>
      <c r="JSW116" s="296"/>
      <c r="JSX116" s="296"/>
      <c r="JSY116" s="296"/>
      <c r="JSZ116" s="296"/>
      <c r="JTA116" s="296"/>
      <c r="JTB116" s="296"/>
      <c r="JTC116" s="296"/>
      <c r="JTD116" s="296"/>
      <c r="JTE116" s="296"/>
      <c r="JTF116" s="296"/>
      <c r="JTG116" s="296"/>
      <c r="JTH116" s="296"/>
      <c r="JTI116" s="296"/>
      <c r="JTJ116" s="296"/>
      <c r="JTK116" s="296"/>
      <c r="JTL116" s="296"/>
      <c r="JTM116" s="296"/>
      <c r="JTN116" s="296"/>
      <c r="JTO116" s="296"/>
      <c r="JTP116" s="296"/>
      <c r="JTQ116" s="296"/>
      <c r="JTR116" s="296"/>
      <c r="JTS116" s="296"/>
      <c r="JTT116" s="296"/>
      <c r="JTU116" s="296"/>
      <c r="JTV116" s="296"/>
      <c r="JTW116" s="296"/>
      <c r="JTX116" s="296"/>
      <c r="JTY116" s="296"/>
      <c r="JTZ116" s="296"/>
      <c r="JUA116" s="296"/>
      <c r="JUB116" s="296"/>
      <c r="JUC116" s="296"/>
      <c r="JUD116" s="296"/>
      <c r="JUE116" s="296"/>
      <c r="JUF116" s="296"/>
      <c r="JUG116" s="296"/>
      <c r="JUH116" s="296"/>
      <c r="JUI116" s="296"/>
      <c r="JUJ116" s="296"/>
      <c r="JUK116" s="296"/>
      <c r="JUL116" s="296"/>
      <c r="JUM116" s="296"/>
      <c r="JUN116" s="296"/>
      <c r="JUO116" s="296"/>
      <c r="JUP116" s="296"/>
      <c r="JUQ116" s="296"/>
      <c r="JUR116" s="296"/>
      <c r="JUS116" s="296"/>
      <c r="JUT116" s="296"/>
      <c r="JUU116" s="296"/>
      <c r="JUV116" s="296"/>
      <c r="JUW116" s="296"/>
      <c r="JUX116" s="296"/>
      <c r="JUY116" s="296"/>
      <c r="JUZ116" s="296"/>
      <c r="JVA116" s="296"/>
      <c r="JVB116" s="296"/>
      <c r="JVC116" s="296"/>
      <c r="JVD116" s="296"/>
      <c r="JVE116" s="296"/>
      <c r="JVF116" s="296"/>
      <c r="JVG116" s="296"/>
      <c r="JVH116" s="296"/>
      <c r="JVI116" s="296"/>
      <c r="JVJ116" s="296"/>
      <c r="JVK116" s="296"/>
      <c r="JVL116" s="296"/>
      <c r="JVM116" s="296"/>
      <c r="JVN116" s="296"/>
      <c r="JVO116" s="296"/>
      <c r="JVP116" s="296"/>
      <c r="JVQ116" s="296"/>
      <c r="JVR116" s="296"/>
      <c r="JVS116" s="296"/>
      <c r="JVT116" s="296"/>
      <c r="JVU116" s="296"/>
      <c r="JVV116" s="296"/>
      <c r="JVW116" s="296"/>
      <c r="JVX116" s="296"/>
      <c r="JVY116" s="296"/>
      <c r="JVZ116" s="296"/>
      <c r="JWA116" s="296"/>
      <c r="JWB116" s="296"/>
      <c r="JWC116" s="296"/>
      <c r="JWD116" s="296"/>
      <c r="JWE116" s="296"/>
      <c r="JWF116" s="296"/>
      <c r="JWG116" s="296"/>
      <c r="JWH116" s="296"/>
      <c r="JWI116" s="296"/>
      <c r="JWJ116" s="296"/>
      <c r="JWK116" s="296"/>
      <c r="JWL116" s="296"/>
      <c r="JWM116" s="296"/>
      <c r="JWN116" s="296"/>
      <c r="JWO116" s="296"/>
      <c r="JWP116" s="296"/>
      <c r="JWQ116" s="296"/>
      <c r="JWR116" s="296"/>
      <c r="JWS116" s="296"/>
      <c r="JWT116" s="296"/>
      <c r="JWU116" s="296"/>
      <c r="JWV116" s="296"/>
      <c r="JWW116" s="296"/>
      <c r="JWX116" s="296"/>
      <c r="JWY116" s="296"/>
      <c r="JWZ116" s="296"/>
      <c r="JXA116" s="296"/>
      <c r="JXB116" s="296"/>
      <c r="JXC116" s="296"/>
      <c r="JXD116" s="296"/>
      <c r="JXE116" s="296"/>
      <c r="JXF116" s="296"/>
      <c r="JXG116" s="296"/>
      <c r="JXH116" s="296"/>
      <c r="JXI116" s="296"/>
      <c r="JXJ116" s="296"/>
      <c r="JXK116" s="296"/>
      <c r="JXL116" s="296"/>
      <c r="JXM116" s="296"/>
      <c r="JXN116" s="296"/>
      <c r="JXO116" s="296"/>
      <c r="JXP116" s="296"/>
      <c r="JXQ116" s="296"/>
      <c r="JXR116" s="296"/>
      <c r="JXS116" s="296"/>
      <c r="JXT116" s="296"/>
      <c r="JXU116" s="296"/>
      <c r="JXV116" s="296"/>
      <c r="JXW116" s="296"/>
      <c r="JXX116" s="296"/>
      <c r="JXY116" s="296"/>
      <c r="JXZ116" s="296"/>
      <c r="JYA116" s="296"/>
      <c r="JYB116" s="296"/>
      <c r="JYC116" s="296"/>
      <c r="JYD116" s="296"/>
      <c r="JYE116" s="296"/>
      <c r="JYF116" s="296"/>
      <c r="JYG116" s="296"/>
      <c r="JYH116" s="296"/>
      <c r="JYI116" s="296"/>
      <c r="JYJ116" s="296"/>
      <c r="JYK116" s="296"/>
      <c r="JYL116" s="296"/>
      <c r="JYM116" s="296"/>
      <c r="JYN116" s="296"/>
      <c r="JYO116" s="296"/>
      <c r="JYP116" s="296"/>
      <c r="JYQ116" s="296"/>
      <c r="JYR116" s="296"/>
      <c r="JYS116" s="296"/>
      <c r="JYT116" s="296"/>
      <c r="JYU116" s="296"/>
      <c r="JYV116" s="296"/>
      <c r="JYW116" s="296"/>
      <c r="JYX116" s="296"/>
      <c r="JYY116" s="296"/>
      <c r="JYZ116" s="296"/>
      <c r="JZA116" s="296"/>
      <c r="JZB116" s="296"/>
      <c r="JZC116" s="296"/>
      <c r="JZD116" s="296"/>
      <c r="JZE116" s="296"/>
      <c r="JZF116" s="296"/>
      <c r="JZG116" s="296"/>
      <c r="JZH116" s="296"/>
      <c r="JZI116" s="296"/>
      <c r="JZJ116" s="296"/>
      <c r="JZK116" s="296"/>
      <c r="JZL116" s="296"/>
      <c r="JZM116" s="296"/>
      <c r="JZN116" s="296"/>
      <c r="JZO116" s="296"/>
      <c r="JZP116" s="296"/>
      <c r="JZQ116" s="296"/>
      <c r="JZR116" s="296"/>
      <c r="JZS116" s="296"/>
      <c r="JZT116" s="296"/>
      <c r="JZU116" s="296"/>
      <c r="JZV116" s="296"/>
      <c r="JZW116" s="296"/>
      <c r="JZX116" s="296"/>
      <c r="JZY116" s="296"/>
      <c r="JZZ116" s="296"/>
      <c r="KAA116" s="296"/>
      <c r="KAB116" s="296"/>
      <c r="KAC116" s="296"/>
      <c r="KAD116" s="296"/>
      <c r="KAE116" s="296"/>
      <c r="KAF116" s="296"/>
      <c r="KAG116" s="296"/>
      <c r="KAH116" s="296"/>
      <c r="KAI116" s="296"/>
      <c r="KAJ116" s="296"/>
      <c r="KAK116" s="296"/>
      <c r="KAL116" s="296"/>
      <c r="KAM116" s="296"/>
      <c r="KAN116" s="296"/>
      <c r="KAO116" s="296"/>
      <c r="KAP116" s="296"/>
      <c r="KAQ116" s="296"/>
      <c r="KAR116" s="296"/>
      <c r="KAS116" s="296"/>
      <c r="KAT116" s="296"/>
      <c r="KAU116" s="296"/>
      <c r="KAV116" s="296"/>
      <c r="KAW116" s="296"/>
      <c r="KAX116" s="296"/>
      <c r="KAY116" s="296"/>
      <c r="KAZ116" s="296"/>
      <c r="KBA116" s="296"/>
      <c r="KBB116" s="296"/>
      <c r="KBC116" s="296"/>
      <c r="KBD116" s="296"/>
      <c r="KBE116" s="296"/>
      <c r="KBF116" s="296"/>
      <c r="KBG116" s="296"/>
      <c r="KBH116" s="296"/>
      <c r="KBI116" s="296"/>
      <c r="KBJ116" s="296"/>
      <c r="KBK116" s="296"/>
      <c r="KBL116" s="296"/>
      <c r="KBM116" s="296"/>
      <c r="KBN116" s="296"/>
      <c r="KBO116" s="296"/>
      <c r="KBP116" s="296"/>
      <c r="KBQ116" s="296"/>
      <c r="KBR116" s="296"/>
      <c r="KBS116" s="296"/>
      <c r="KBT116" s="296"/>
      <c r="KBU116" s="296"/>
      <c r="KBV116" s="296"/>
      <c r="KBW116" s="296"/>
      <c r="KBX116" s="296"/>
      <c r="KBY116" s="296"/>
      <c r="KBZ116" s="296"/>
      <c r="KCA116" s="296"/>
      <c r="KCB116" s="296"/>
      <c r="KCC116" s="296"/>
      <c r="KCD116" s="296"/>
      <c r="KCE116" s="296"/>
      <c r="KCF116" s="296"/>
      <c r="KCG116" s="296"/>
      <c r="KCH116" s="296"/>
      <c r="KCI116" s="296"/>
      <c r="KCJ116" s="296"/>
      <c r="KCK116" s="296"/>
      <c r="KCL116" s="296"/>
      <c r="KCM116" s="296"/>
      <c r="KCN116" s="296"/>
      <c r="KCO116" s="296"/>
      <c r="KCP116" s="296"/>
      <c r="KCQ116" s="296"/>
      <c r="KCR116" s="296"/>
      <c r="KCS116" s="296"/>
      <c r="KCT116" s="296"/>
      <c r="KCU116" s="296"/>
      <c r="KCV116" s="296"/>
      <c r="KCW116" s="296"/>
      <c r="KCX116" s="296"/>
      <c r="KCY116" s="296"/>
      <c r="KCZ116" s="296"/>
      <c r="KDA116" s="296"/>
      <c r="KDB116" s="296"/>
      <c r="KDC116" s="296"/>
      <c r="KDD116" s="296"/>
      <c r="KDE116" s="296"/>
      <c r="KDF116" s="296"/>
      <c r="KDG116" s="296"/>
      <c r="KDH116" s="296"/>
      <c r="KDI116" s="296"/>
      <c r="KDJ116" s="296"/>
      <c r="KDK116" s="296"/>
      <c r="KDL116" s="296"/>
      <c r="KDM116" s="296"/>
      <c r="KDN116" s="296"/>
      <c r="KDO116" s="296"/>
      <c r="KDP116" s="296"/>
      <c r="KDQ116" s="296"/>
      <c r="KDR116" s="296"/>
      <c r="KDS116" s="296"/>
      <c r="KDT116" s="296"/>
      <c r="KDU116" s="296"/>
      <c r="KDV116" s="296"/>
      <c r="KDW116" s="296"/>
      <c r="KDX116" s="296"/>
      <c r="KDY116" s="296"/>
      <c r="KDZ116" s="296"/>
      <c r="KEA116" s="296"/>
      <c r="KEB116" s="296"/>
      <c r="KEC116" s="296"/>
      <c r="KED116" s="296"/>
      <c r="KEE116" s="296"/>
      <c r="KEF116" s="296"/>
      <c r="KEG116" s="296"/>
      <c r="KEH116" s="296"/>
      <c r="KEI116" s="296"/>
      <c r="KEJ116" s="296"/>
      <c r="KEK116" s="296"/>
      <c r="KEL116" s="296"/>
      <c r="KEM116" s="296"/>
      <c r="KEN116" s="296"/>
      <c r="KEO116" s="296"/>
      <c r="KEP116" s="296"/>
      <c r="KEQ116" s="296"/>
      <c r="KER116" s="296"/>
      <c r="KES116" s="296"/>
      <c r="KET116" s="296"/>
      <c r="KEU116" s="296"/>
      <c r="KEV116" s="296"/>
      <c r="KEW116" s="296"/>
      <c r="KEX116" s="296"/>
      <c r="KEY116" s="296"/>
      <c r="KEZ116" s="296"/>
      <c r="KFA116" s="296"/>
      <c r="KFB116" s="296"/>
      <c r="KFC116" s="296"/>
      <c r="KFD116" s="296"/>
      <c r="KFE116" s="296"/>
      <c r="KFF116" s="296"/>
      <c r="KFG116" s="296"/>
      <c r="KFH116" s="296"/>
      <c r="KFI116" s="296"/>
      <c r="KFJ116" s="296"/>
      <c r="KFK116" s="296"/>
      <c r="KFL116" s="296"/>
      <c r="KFM116" s="296"/>
      <c r="KFN116" s="296"/>
      <c r="KFO116" s="296"/>
      <c r="KFP116" s="296"/>
      <c r="KFQ116" s="296"/>
      <c r="KFR116" s="296"/>
      <c r="KFS116" s="296"/>
      <c r="KFT116" s="296"/>
      <c r="KFU116" s="296"/>
      <c r="KFV116" s="296"/>
      <c r="KFW116" s="296"/>
      <c r="KFX116" s="296"/>
      <c r="KFY116" s="296"/>
      <c r="KFZ116" s="296"/>
      <c r="KGA116" s="296"/>
      <c r="KGB116" s="296"/>
      <c r="KGC116" s="296"/>
      <c r="KGD116" s="296"/>
      <c r="KGE116" s="296"/>
      <c r="KGF116" s="296"/>
      <c r="KGG116" s="296"/>
      <c r="KGH116" s="296"/>
      <c r="KGI116" s="296"/>
      <c r="KGJ116" s="296"/>
      <c r="KGK116" s="296"/>
      <c r="KGL116" s="296"/>
      <c r="KGM116" s="296"/>
      <c r="KGN116" s="296"/>
      <c r="KGO116" s="296"/>
      <c r="KGP116" s="296"/>
      <c r="KGQ116" s="296"/>
      <c r="KGR116" s="296"/>
      <c r="KGS116" s="296"/>
      <c r="KGT116" s="296"/>
      <c r="KGU116" s="296"/>
      <c r="KGV116" s="296"/>
      <c r="KGW116" s="296"/>
      <c r="KGX116" s="296"/>
      <c r="KGY116" s="296"/>
      <c r="KGZ116" s="296"/>
      <c r="KHA116" s="296"/>
      <c r="KHB116" s="296"/>
      <c r="KHC116" s="296"/>
      <c r="KHD116" s="296"/>
      <c r="KHE116" s="296"/>
      <c r="KHF116" s="296"/>
      <c r="KHG116" s="296"/>
      <c r="KHH116" s="296"/>
      <c r="KHI116" s="296"/>
      <c r="KHJ116" s="296"/>
      <c r="KHK116" s="296"/>
      <c r="KHL116" s="296"/>
      <c r="KHM116" s="296"/>
      <c r="KHN116" s="296"/>
      <c r="KHO116" s="296"/>
      <c r="KHP116" s="296"/>
      <c r="KHQ116" s="296"/>
      <c r="KHR116" s="296"/>
      <c r="KHS116" s="296"/>
      <c r="KHT116" s="296"/>
      <c r="KHU116" s="296"/>
      <c r="KHV116" s="296"/>
      <c r="KHW116" s="296"/>
      <c r="KHX116" s="296"/>
      <c r="KHY116" s="296"/>
      <c r="KHZ116" s="296"/>
      <c r="KIA116" s="296"/>
      <c r="KIB116" s="296"/>
      <c r="KIC116" s="296"/>
      <c r="KID116" s="296"/>
      <c r="KIE116" s="296"/>
      <c r="KIF116" s="296"/>
      <c r="KIG116" s="296"/>
      <c r="KIH116" s="296"/>
      <c r="KII116" s="296"/>
      <c r="KIJ116" s="296"/>
      <c r="KIK116" s="296"/>
      <c r="KIL116" s="296"/>
      <c r="KIM116" s="296"/>
      <c r="KIN116" s="296"/>
      <c r="KIO116" s="296"/>
      <c r="KIP116" s="296"/>
      <c r="KIQ116" s="296"/>
      <c r="KIR116" s="296"/>
      <c r="KIS116" s="296"/>
      <c r="KIT116" s="296"/>
      <c r="KIU116" s="296"/>
      <c r="KIV116" s="296"/>
      <c r="KIW116" s="296"/>
      <c r="KIX116" s="296"/>
      <c r="KIY116" s="296"/>
      <c r="KIZ116" s="296"/>
      <c r="KJA116" s="296"/>
      <c r="KJB116" s="296"/>
      <c r="KJC116" s="296"/>
      <c r="KJD116" s="296"/>
      <c r="KJE116" s="296"/>
      <c r="KJF116" s="296"/>
      <c r="KJG116" s="296"/>
      <c r="KJH116" s="296"/>
      <c r="KJI116" s="296"/>
      <c r="KJJ116" s="296"/>
      <c r="KJK116" s="296"/>
      <c r="KJL116" s="296"/>
      <c r="KJM116" s="296"/>
      <c r="KJN116" s="296"/>
      <c r="KJO116" s="296"/>
      <c r="KJP116" s="296"/>
      <c r="KJQ116" s="296"/>
      <c r="KJR116" s="296"/>
      <c r="KJS116" s="296"/>
      <c r="KJT116" s="296"/>
      <c r="KJU116" s="296"/>
      <c r="KJV116" s="296"/>
      <c r="KJW116" s="296"/>
      <c r="KJX116" s="296"/>
      <c r="KJY116" s="296"/>
      <c r="KJZ116" s="296"/>
      <c r="KKA116" s="296"/>
      <c r="KKB116" s="296"/>
      <c r="KKC116" s="296"/>
      <c r="KKD116" s="296"/>
      <c r="KKE116" s="296"/>
      <c r="KKF116" s="296"/>
      <c r="KKG116" s="296"/>
      <c r="KKH116" s="296"/>
      <c r="KKI116" s="296"/>
      <c r="KKJ116" s="296"/>
      <c r="KKK116" s="296"/>
      <c r="KKL116" s="296"/>
      <c r="KKM116" s="296"/>
      <c r="KKN116" s="296"/>
      <c r="KKO116" s="296"/>
      <c r="KKP116" s="296"/>
      <c r="KKQ116" s="296"/>
      <c r="KKR116" s="296"/>
      <c r="KKS116" s="296"/>
      <c r="KKT116" s="296"/>
      <c r="KKU116" s="296"/>
      <c r="KKV116" s="296"/>
      <c r="KKW116" s="296"/>
      <c r="KKX116" s="296"/>
      <c r="KKY116" s="296"/>
      <c r="KKZ116" s="296"/>
      <c r="KLA116" s="296"/>
      <c r="KLB116" s="296"/>
      <c r="KLC116" s="296"/>
      <c r="KLD116" s="296"/>
      <c r="KLE116" s="296"/>
      <c r="KLF116" s="296"/>
      <c r="KLG116" s="296"/>
      <c r="KLH116" s="296"/>
      <c r="KLI116" s="296"/>
      <c r="KLJ116" s="296"/>
      <c r="KLK116" s="296"/>
      <c r="KLL116" s="296"/>
      <c r="KLM116" s="296"/>
      <c r="KLN116" s="296"/>
      <c r="KLO116" s="296"/>
      <c r="KLP116" s="296"/>
      <c r="KLQ116" s="296"/>
      <c r="KLR116" s="296"/>
      <c r="KLS116" s="296"/>
      <c r="KLT116" s="296"/>
      <c r="KLU116" s="296"/>
      <c r="KLV116" s="296"/>
      <c r="KLW116" s="296"/>
      <c r="KLX116" s="296"/>
      <c r="KLY116" s="296"/>
      <c r="KLZ116" s="296"/>
      <c r="KMA116" s="296"/>
      <c r="KMB116" s="296"/>
      <c r="KMC116" s="296"/>
      <c r="KMD116" s="296"/>
      <c r="KME116" s="296"/>
      <c r="KMF116" s="296"/>
      <c r="KMG116" s="296"/>
      <c r="KMH116" s="296"/>
      <c r="KMI116" s="296"/>
      <c r="KMJ116" s="296"/>
      <c r="KMK116" s="296"/>
      <c r="KML116" s="296"/>
      <c r="KMM116" s="296"/>
      <c r="KMN116" s="296"/>
      <c r="KMO116" s="296"/>
      <c r="KMP116" s="296"/>
      <c r="KMQ116" s="296"/>
      <c r="KMR116" s="296"/>
      <c r="KMS116" s="296"/>
      <c r="KMT116" s="296"/>
      <c r="KMU116" s="296"/>
      <c r="KMV116" s="296"/>
      <c r="KMW116" s="296"/>
      <c r="KMX116" s="296"/>
      <c r="KMY116" s="296"/>
      <c r="KMZ116" s="296"/>
      <c r="KNA116" s="296"/>
      <c r="KNB116" s="296"/>
      <c r="KNC116" s="296"/>
      <c r="KND116" s="296"/>
      <c r="KNE116" s="296"/>
      <c r="KNF116" s="296"/>
      <c r="KNG116" s="296"/>
      <c r="KNH116" s="296"/>
      <c r="KNI116" s="296"/>
      <c r="KNJ116" s="296"/>
      <c r="KNK116" s="296"/>
      <c r="KNL116" s="296"/>
      <c r="KNM116" s="296"/>
      <c r="KNN116" s="296"/>
      <c r="KNO116" s="296"/>
      <c r="KNP116" s="296"/>
      <c r="KNQ116" s="296"/>
      <c r="KNR116" s="296"/>
      <c r="KNS116" s="296"/>
      <c r="KNT116" s="296"/>
      <c r="KNU116" s="296"/>
      <c r="KNV116" s="296"/>
      <c r="KNW116" s="296"/>
      <c r="KNX116" s="296"/>
      <c r="KNY116" s="296"/>
      <c r="KNZ116" s="296"/>
      <c r="KOA116" s="296"/>
      <c r="KOB116" s="296"/>
      <c r="KOC116" s="296"/>
      <c r="KOD116" s="296"/>
      <c r="KOE116" s="296"/>
      <c r="KOF116" s="296"/>
      <c r="KOG116" s="296"/>
      <c r="KOH116" s="296"/>
      <c r="KOI116" s="296"/>
      <c r="KOJ116" s="296"/>
      <c r="KOK116" s="296"/>
      <c r="KOL116" s="296"/>
      <c r="KOM116" s="296"/>
      <c r="KON116" s="296"/>
      <c r="KOO116" s="296"/>
      <c r="KOP116" s="296"/>
      <c r="KOQ116" s="296"/>
      <c r="KOR116" s="296"/>
      <c r="KOS116" s="296"/>
      <c r="KOT116" s="296"/>
      <c r="KOU116" s="296"/>
      <c r="KOV116" s="296"/>
      <c r="KOW116" s="296"/>
      <c r="KOX116" s="296"/>
      <c r="KOY116" s="296"/>
      <c r="KOZ116" s="296"/>
      <c r="KPA116" s="296"/>
      <c r="KPB116" s="296"/>
      <c r="KPC116" s="296"/>
      <c r="KPD116" s="296"/>
      <c r="KPE116" s="296"/>
      <c r="KPF116" s="296"/>
      <c r="KPG116" s="296"/>
      <c r="KPH116" s="296"/>
      <c r="KPI116" s="296"/>
      <c r="KPJ116" s="296"/>
      <c r="KPK116" s="296"/>
      <c r="KPL116" s="296"/>
      <c r="KPM116" s="296"/>
      <c r="KPN116" s="296"/>
      <c r="KPO116" s="296"/>
      <c r="KPP116" s="296"/>
      <c r="KPQ116" s="296"/>
      <c r="KPR116" s="296"/>
      <c r="KPS116" s="296"/>
      <c r="KPT116" s="296"/>
      <c r="KPU116" s="296"/>
      <c r="KPV116" s="296"/>
      <c r="KPW116" s="296"/>
      <c r="KPX116" s="296"/>
      <c r="KPY116" s="296"/>
      <c r="KPZ116" s="296"/>
      <c r="KQA116" s="296"/>
      <c r="KQB116" s="296"/>
      <c r="KQC116" s="296"/>
      <c r="KQD116" s="296"/>
      <c r="KQE116" s="296"/>
      <c r="KQF116" s="296"/>
      <c r="KQG116" s="296"/>
      <c r="KQH116" s="296"/>
      <c r="KQI116" s="296"/>
      <c r="KQJ116" s="296"/>
      <c r="KQK116" s="296"/>
      <c r="KQL116" s="296"/>
      <c r="KQM116" s="296"/>
      <c r="KQN116" s="296"/>
      <c r="KQO116" s="296"/>
      <c r="KQP116" s="296"/>
      <c r="KQQ116" s="296"/>
      <c r="KQR116" s="296"/>
      <c r="KQS116" s="296"/>
      <c r="KQT116" s="296"/>
      <c r="KQU116" s="296"/>
      <c r="KQV116" s="296"/>
      <c r="KQW116" s="296"/>
      <c r="KQX116" s="296"/>
      <c r="KQY116" s="296"/>
      <c r="KQZ116" s="296"/>
      <c r="KRA116" s="296"/>
      <c r="KRB116" s="296"/>
      <c r="KRC116" s="296"/>
      <c r="KRD116" s="296"/>
      <c r="KRE116" s="296"/>
      <c r="KRF116" s="296"/>
      <c r="KRG116" s="296"/>
      <c r="KRH116" s="296"/>
      <c r="KRI116" s="296"/>
      <c r="KRJ116" s="296"/>
      <c r="KRK116" s="296"/>
      <c r="KRL116" s="296"/>
      <c r="KRM116" s="296"/>
      <c r="KRN116" s="296"/>
      <c r="KRO116" s="296"/>
      <c r="KRP116" s="296"/>
      <c r="KRQ116" s="296"/>
      <c r="KRR116" s="296"/>
      <c r="KRS116" s="296"/>
      <c r="KRT116" s="296"/>
      <c r="KRU116" s="296"/>
      <c r="KRV116" s="296"/>
      <c r="KRW116" s="296"/>
      <c r="KRX116" s="296"/>
      <c r="KRY116" s="296"/>
      <c r="KRZ116" s="296"/>
      <c r="KSA116" s="296"/>
      <c r="KSB116" s="296"/>
      <c r="KSC116" s="296"/>
      <c r="KSD116" s="296"/>
      <c r="KSE116" s="296"/>
      <c r="KSF116" s="296"/>
      <c r="KSG116" s="296"/>
      <c r="KSH116" s="296"/>
      <c r="KSI116" s="296"/>
      <c r="KSJ116" s="296"/>
      <c r="KSK116" s="296"/>
      <c r="KSL116" s="296"/>
      <c r="KSM116" s="296"/>
      <c r="KSN116" s="296"/>
      <c r="KSO116" s="296"/>
      <c r="KSP116" s="296"/>
      <c r="KSQ116" s="296"/>
      <c r="KSR116" s="296"/>
      <c r="KSS116" s="296"/>
      <c r="KST116" s="296"/>
      <c r="KSU116" s="296"/>
      <c r="KSV116" s="296"/>
      <c r="KSW116" s="296"/>
      <c r="KSX116" s="296"/>
      <c r="KSY116" s="296"/>
      <c r="KSZ116" s="296"/>
      <c r="KTA116" s="296"/>
      <c r="KTB116" s="296"/>
      <c r="KTC116" s="296"/>
      <c r="KTD116" s="296"/>
      <c r="KTE116" s="296"/>
      <c r="KTF116" s="296"/>
      <c r="KTG116" s="296"/>
      <c r="KTH116" s="296"/>
      <c r="KTI116" s="296"/>
      <c r="KTJ116" s="296"/>
      <c r="KTK116" s="296"/>
      <c r="KTL116" s="296"/>
      <c r="KTM116" s="296"/>
      <c r="KTN116" s="296"/>
      <c r="KTO116" s="296"/>
      <c r="KTP116" s="296"/>
      <c r="KTQ116" s="296"/>
      <c r="KTR116" s="296"/>
      <c r="KTS116" s="296"/>
      <c r="KTT116" s="296"/>
      <c r="KTU116" s="296"/>
      <c r="KTV116" s="296"/>
      <c r="KTW116" s="296"/>
      <c r="KTX116" s="296"/>
      <c r="KTY116" s="296"/>
      <c r="KTZ116" s="296"/>
      <c r="KUA116" s="296"/>
      <c r="KUB116" s="296"/>
      <c r="KUC116" s="296"/>
      <c r="KUD116" s="296"/>
      <c r="KUE116" s="296"/>
      <c r="KUF116" s="296"/>
      <c r="KUG116" s="296"/>
      <c r="KUH116" s="296"/>
      <c r="KUI116" s="296"/>
      <c r="KUJ116" s="296"/>
      <c r="KUK116" s="296"/>
      <c r="KUL116" s="296"/>
      <c r="KUM116" s="296"/>
      <c r="KUN116" s="296"/>
      <c r="KUO116" s="296"/>
      <c r="KUP116" s="296"/>
      <c r="KUQ116" s="296"/>
      <c r="KUR116" s="296"/>
      <c r="KUS116" s="296"/>
      <c r="KUT116" s="296"/>
      <c r="KUU116" s="296"/>
      <c r="KUV116" s="296"/>
      <c r="KUW116" s="296"/>
      <c r="KUX116" s="296"/>
      <c r="KUY116" s="296"/>
      <c r="KUZ116" s="296"/>
      <c r="KVA116" s="296"/>
      <c r="KVB116" s="296"/>
      <c r="KVC116" s="296"/>
      <c r="KVD116" s="296"/>
      <c r="KVE116" s="296"/>
      <c r="KVF116" s="296"/>
      <c r="KVG116" s="296"/>
      <c r="KVH116" s="296"/>
      <c r="KVI116" s="296"/>
      <c r="KVJ116" s="296"/>
      <c r="KVK116" s="296"/>
      <c r="KVL116" s="296"/>
      <c r="KVM116" s="296"/>
      <c r="KVN116" s="296"/>
      <c r="KVO116" s="296"/>
      <c r="KVP116" s="296"/>
      <c r="KVQ116" s="296"/>
      <c r="KVR116" s="296"/>
      <c r="KVS116" s="296"/>
      <c r="KVT116" s="296"/>
      <c r="KVU116" s="296"/>
      <c r="KVV116" s="296"/>
      <c r="KVW116" s="296"/>
      <c r="KVX116" s="296"/>
      <c r="KVY116" s="296"/>
      <c r="KVZ116" s="296"/>
      <c r="KWA116" s="296"/>
      <c r="KWB116" s="296"/>
      <c r="KWC116" s="296"/>
      <c r="KWD116" s="296"/>
      <c r="KWE116" s="296"/>
      <c r="KWF116" s="296"/>
      <c r="KWG116" s="296"/>
      <c r="KWH116" s="296"/>
      <c r="KWI116" s="296"/>
      <c r="KWJ116" s="296"/>
      <c r="KWK116" s="296"/>
      <c r="KWL116" s="296"/>
      <c r="KWM116" s="296"/>
      <c r="KWN116" s="296"/>
      <c r="KWO116" s="296"/>
      <c r="KWP116" s="296"/>
      <c r="KWQ116" s="296"/>
      <c r="KWR116" s="296"/>
      <c r="KWS116" s="296"/>
      <c r="KWT116" s="296"/>
      <c r="KWU116" s="296"/>
      <c r="KWV116" s="296"/>
      <c r="KWW116" s="296"/>
      <c r="KWX116" s="296"/>
      <c r="KWY116" s="296"/>
      <c r="KWZ116" s="296"/>
      <c r="KXA116" s="296"/>
      <c r="KXB116" s="296"/>
      <c r="KXC116" s="296"/>
      <c r="KXD116" s="296"/>
      <c r="KXE116" s="296"/>
      <c r="KXF116" s="296"/>
      <c r="KXG116" s="296"/>
      <c r="KXH116" s="296"/>
      <c r="KXI116" s="296"/>
      <c r="KXJ116" s="296"/>
      <c r="KXK116" s="296"/>
      <c r="KXL116" s="296"/>
      <c r="KXM116" s="296"/>
      <c r="KXN116" s="296"/>
      <c r="KXO116" s="296"/>
      <c r="KXP116" s="296"/>
      <c r="KXQ116" s="296"/>
      <c r="KXR116" s="296"/>
      <c r="KXS116" s="296"/>
      <c r="KXT116" s="296"/>
      <c r="KXU116" s="296"/>
      <c r="KXV116" s="296"/>
      <c r="KXW116" s="296"/>
      <c r="KXX116" s="296"/>
      <c r="KXY116" s="296"/>
      <c r="KXZ116" s="296"/>
      <c r="KYA116" s="296"/>
      <c r="KYB116" s="296"/>
      <c r="KYC116" s="296"/>
      <c r="KYD116" s="296"/>
      <c r="KYE116" s="296"/>
      <c r="KYF116" s="296"/>
      <c r="KYG116" s="296"/>
      <c r="KYH116" s="296"/>
      <c r="KYI116" s="296"/>
      <c r="KYJ116" s="296"/>
      <c r="KYK116" s="296"/>
      <c r="KYL116" s="296"/>
      <c r="KYM116" s="296"/>
      <c r="KYN116" s="296"/>
      <c r="KYO116" s="296"/>
      <c r="KYP116" s="296"/>
      <c r="KYQ116" s="296"/>
      <c r="KYR116" s="296"/>
      <c r="KYS116" s="296"/>
      <c r="KYT116" s="296"/>
      <c r="KYU116" s="296"/>
      <c r="KYV116" s="296"/>
      <c r="KYW116" s="296"/>
      <c r="KYX116" s="296"/>
      <c r="KYY116" s="296"/>
      <c r="KYZ116" s="296"/>
      <c r="KZA116" s="296"/>
      <c r="KZB116" s="296"/>
      <c r="KZC116" s="296"/>
      <c r="KZD116" s="296"/>
      <c r="KZE116" s="296"/>
      <c r="KZF116" s="296"/>
      <c r="KZG116" s="296"/>
      <c r="KZH116" s="296"/>
      <c r="KZI116" s="296"/>
      <c r="KZJ116" s="296"/>
      <c r="KZK116" s="296"/>
      <c r="KZL116" s="296"/>
      <c r="KZM116" s="296"/>
      <c r="KZN116" s="296"/>
      <c r="KZO116" s="296"/>
      <c r="KZP116" s="296"/>
      <c r="KZQ116" s="296"/>
      <c r="KZR116" s="296"/>
      <c r="KZS116" s="296"/>
      <c r="KZT116" s="296"/>
      <c r="KZU116" s="296"/>
      <c r="KZV116" s="296"/>
      <c r="KZW116" s="296"/>
      <c r="KZX116" s="296"/>
      <c r="KZY116" s="296"/>
      <c r="KZZ116" s="296"/>
      <c r="LAA116" s="296"/>
      <c r="LAB116" s="296"/>
      <c r="LAC116" s="296"/>
      <c r="LAD116" s="296"/>
      <c r="LAE116" s="296"/>
      <c r="LAF116" s="296"/>
      <c r="LAG116" s="296"/>
      <c r="LAH116" s="296"/>
      <c r="LAI116" s="296"/>
      <c r="LAJ116" s="296"/>
      <c r="LAK116" s="296"/>
      <c r="LAL116" s="296"/>
      <c r="LAM116" s="296"/>
      <c r="LAN116" s="296"/>
      <c r="LAO116" s="296"/>
      <c r="LAP116" s="296"/>
      <c r="LAQ116" s="296"/>
      <c r="LAR116" s="296"/>
      <c r="LAS116" s="296"/>
      <c r="LAT116" s="296"/>
      <c r="LAU116" s="296"/>
      <c r="LAV116" s="296"/>
      <c r="LAW116" s="296"/>
      <c r="LAX116" s="296"/>
      <c r="LAY116" s="296"/>
      <c r="LAZ116" s="296"/>
      <c r="LBA116" s="296"/>
      <c r="LBB116" s="296"/>
      <c r="LBC116" s="296"/>
      <c r="LBD116" s="296"/>
      <c r="LBE116" s="296"/>
      <c r="LBF116" s="296"/>
      <c r="LBG116" s="296"/>
      <c r="LBH116" s="296"/>
      <c r="LBI116" s="296"/>
      <c r="LBJ116" s="296"/>
      <c r="LBK116" s="296"/>
      <c r="LBL116" s="296"/>
      <c r="LBM116" s="296"/>
      <c r="LBN116" s="296"/>
      <c r="LBO116" s="296"/>
      <c r="LBP116" s="296"/>
      <c r="LBQ116" s="296"/>
      <c r="LBR116" s="296"/>
      <c r="LBS116" s="296"/>
      <c r="LBT116" s="296"/>
      <c r="LBU116" s="296"/>
      <c r="LBV116" s="296"/>
      <c r="LBW116" s="296"/>
      <c r="LBX116" s="296"/>
      <c r="LBY116" s="296"/>
      <c r="LBZ116" s="296"/>
      <c r="LCA116" s="296"/>
      <c r="LCB116" s="296"/>
      <c r="LCC116" s="296"/>
      <c r="LCD116" s="296"/>
      <c r="LCE116" s="296"/>
      <c r="LCF116" s="296"/>
      <c r="LCG116" s="296"/>
      <c r="LCH116" s="296"/>
      <c r="LCI116" s="296"/>
      <c r="LCJ116" s="296"/>
      <c r="LCK116" s="296"/>
      <c r="LCL116" s="296"/>
      <c r="LCM116" s="296"/>
      <c r="LCN116" s="296"/>
      <c r="LCO116" s="296"/>
      <c r="LCP116" s="296"/>
      <c r="LCQ116" s="296"/>
      <c r="LCR116" s="296"/>
      <c r="LCS116" s="296"/>
      <c r="LCT116" s="296"/>
      <c r="LCU116" s="296"/>
      <c r="LCV116" s="296"/>
      <c r="LCW116" s="296"/>
      <c r="LCX116" s="296"/>
      <c r="LCY116" s="296"/>
      <c r="LCZ116" s="296"/>
      <c r="LDA116" s="296"/>
      <c r="LDB116" s="296"/>
      <c r="LDC116" s="296"/>
      <c r="LDD116" s="296"/>
      <c r="LDE116" s="296"/>
      <c r="LDF116" s="296"/>
      <c r="LDG116" s="296"/>
      <c r="LDH116" s="296"/>
      <c r="LDI116" s="296"/>
      <c r="LDJ116" s="296"/>
      <c r="LDK116" s="296"/>
      <c r="LDL116" s="296"/>
      <c r="LDM116" s="296"/>
      <c r="LDN116" s="296"/>
      <c r="LDO116" s="296"/>
      <c r="LDP116" s="296"/>
      <c r="LDQ116" s="296"/>
      <c r="LDR116" s="296"/>
      <c r="LDS116" s="296"/>
      <c r="LDT116" s="296"/>
      <c r="LDU116" s="296"/>
      <c r="LDV116" s="296"/>
      <c r="LDW116" s="296"/>
      <c r="LDX116" s="296"/>
      <c r="LDY116" s="296"/>
      <c r="LDZ116" s="296"/>
      <c r="LEA116" s="296"/>
      <c r="LEB116" s="296"/>
      <c r="LEC116" s="296"/>
      <c r="LED116" s="296"/>
      <c r="LEE116" s="296"/>
      <c r="LEF116" s="296"/>
      <c r="LEG116" s="296"/>
      <c r="LEH116" s="296"/>
      <c r="LEI116" s="296"/>
      <c r="LEJ116" s="296"/>
      <c r="LEK116" s="296"/>
      <c r="LEL116" s="296"/>
      <c r="LEM116" s="296"/>
      <c r="LEN116" s="296"/>
      <c r="LEO116" s="296"/>
      <c r="LEP116" s="296"/>
      <c r="LEQ116" s="296"/>
      <c r="LER116" s="296"/>
      <c r="LES116" s="296"/>
      <c r="LET116" s="296"/>
      <c r="LEU116" s="296"/>
      <c r="LEV116" s="296"/>
      <c r="LEW116" s="296"/>
      <c r="LEX116" s="296"/>
      <c r="LEY116" s="296"/>
      <c r="LEZ116" s="296"/>
      <c r="LFA116" s="296"/>
      <c r="LFB116" s="296"/>
      <c r="LFC116" s="296"/>
      <c r="LFD116" s="296"/>
      <c r="LFE116" s="296"/>
      <c r="LFF116" s="296"/>
      <c r="LFG116" s="296"/>
      <c r="LFH116" s="296"/>
      <c r="LFI116" s="296"/>
      <c r="LFJ116" s="296"/>
      <c r="LFK116" s="296"/>
      <c r="LFL116" s="296"/>
      <c r="LFM116" s="296"/>
      <c r="LFN116" s="296"/>
      <c r="LFO116" s="296"/>
      <c r="LFP116" s="296"/>
      <c r="LFQ116" s="296"/>
      <c r="LFR116" s="296"/>
      <c r="LFS116" s="296"/>
      <c r="LFT116" s="296"/>
      <c r="LFU116" s="296"/>
      <c r="LFV116" s="296"/>
      <c r="LFW116" s="296"/>
      <c r="LFX116" s="296"/>
      <c r="LFY116" s="296"/>
      <c r="LFZ116" s="296"/>
      <c r="LGA116" s="296"/>
      <c r="LGB116" s="296"/>
      <c r="LGC116" s="296"/>
      <c r="LGD116" s="296"/>
      <c r="LGE116" s="296"/>
      <c r="LGF116" s="296"/>
      <c r="LGG116" s="296"/>
      <c r="LGH116" s="296"/>
      <c r="LGI116" s="296"/>
      <c r="LGJ116" s="296"/>
      <c r="LGK116" s="296"/>
      <c r="LGL116" s="296"/>
      <c r="LGM116" s="296"/>
      <c r="LGN116" s="296"/>
      <c r="LGO116" s="296"/>
      <c r="LGP116" s="296"/>
      <c r="LGQ116" s="296"/>
      <c r="LGR116" s="296"/>
      <c r="LGS116" s="296"/>
      <c r="LGT116" s="296"/>
      <c r="LGU116" s="296"/>
      <c r="LGV116" s="296"/>
      <c r="LGW116" s="296"/>
      <c r="LGX116" s="296"/>
      <c r="LGY116" s="296"/>
      <c r="LGZ116" s="296"/>
      <c r="LHA116" s="296"/>
      <c r="LHB116" s="296"/>
      <c r="LHC116" s="296"/>
      <c r="LHD116" s="296"/>
      <c r="LHE116" s="296"/>
      <c r="LHF116" s="296"/>
      <c r="LHG116" s="296"/>
      <c r="LHH116" s="296"/>
      <c r="LHI116" s="296"/>
      <c r="LHJ116" s="296"/>
      <c r="LHK116" s="296"/>
      <c r="LHL116" s="296"/>
      <c r="LHM116" s="296"/>
      <c r="LHN116" s="296"/>
      <c r="LHO116" s="296"/>
      <c r="LHP116" s="296"/>
      <c r="LHQ116" s="296"/>
      <c r="LHR116" s="296"/>
      <c r="LHS116" s="296"/>
      <c r="LHT116" s="296"/>
      <c r="LHU116" s="296"/>
      <c r="LHV116" s="296"/>
      <c r="LHW116" s="296"/>
      <c r="LHX116" s="296"/>
      <c r="LHY116" s="296"/>
      <c r="LHZ116" s="296"/>
      <c r="LIA116" s="296"/>
      <c r="LIB116" s="296"/>
      <c r="LIC116" s="296"/>
      <c r="LID116" s="296"/>
      <c r="LIE116" s="296"/>
      <c r="LIF116" s="296"/>
      <c r="LIG116" s="296"/>
      <c r="LIH116" s="296"/>
      <c r="LII116" s="296"/>
      <c r="LIJ116" s="296"/>
      <c r="LIK116" s="296"/>
      <c r="LIL116" s="296"/>
      <c r="LIM116" s="296"/>
      <c r="LIN116" s="296"/>
      <c r="LIO116" s="296"/>
      <c r="LIP116" s="296"/>
      <c r="LIQ116" s="296"/>
      <c r="LIR116" s="296"/>
      <c r="LIS116" s="296"/>
      <c r="LIT116" s="296"/>
      <c r="LIU116" s="296"/>
      <c r="LIV116" s="296"/>
      <c r="LIW116" s="296"/>
      <c r="LIX116" s="296"/>
      <c r="LIY116" s="296"/>
      <c r="LIZ116" s="296"/>
      <c r="LJA116" s="296"/>
      <c r="LJB116" s="296"/>
      <c r="LJC116" s="296"/>
      <c r="LJD116" s="296"/>
      <c r="LJE116" s="296"/>
      <c r="LJF116" s="296"/>
      <c r="LJG116" s="296"/>
      <c r="LJH116" s="296"/>
      <c r="LJI116" s="296"/>
      <c r="LJJ116" s="296"/>
      <c r="LJK116" s="296"/>
      <c r="LJL116" s="296"/>
      <c r="LJM116" s="296"/>
      <c r="LJN116" s="296"/>
      <c r="LJO116" s="296"/>
      <c r="LJP116" s="296"/>
      <c r="LJQ116" s="296"/>
      <c r="LJR116" s="296"/>
      <c r="LJS116" s="296"/>
      <c r="LJT116" s="296"/>
      <c r="LJU116" s="296"/>
      <c r="LJV116" s="296"/>
      <c r="LJW116" s="296"/>
      <c r="LJX116" s="296"/>
      <c r="LJY116" s="296"/>
      <c r="LJZ116" s="296"/>
      <c r="LKA116" s="296"/>
      <c r="LKB116" s="296"/>
      <c r="LKC116" s="296"/>
      <c r="LKD116" s="296"/>
      <c r="LKE116" s="296"/>
      <c r="LKF116" s="296"/>
      <c r="LKG116" s="296"/>
      <c r="LKH116" s="296"/>
      <c r="LKI116" s="296"/>
      <c r="LKJ116" s="296"/>
      <c r="LKK116" s="296"/>
      <c r="LKL116" s="296"/>
      <c r="LKM116" s="296"/>
      <c r="LKN116" s="296"/>
      <c r="LKO116" s="296"/>
      <c r="LKP116" s="296"/>
      <c r="LKQ116" s="296"/>
      <c r="LKR116" s="296"/>
      <c r="LKS116" s="296"/>
      <c r="LKT116" s="296"/>
      <c r="LKU116" s="296"/>
      <c r="LKV116" s="296"/>
      <c r="LKW116" s="296"/>
      <c r="LKX116" s="296"/>
      <c r="LKY116" s="296"/>
      <c r="LKZ116" s="296"/>
      <c r="LLA116" s="296"/>
      <c r="LLB116" s="296"/>
      <c r="LLC116" s="296"/>
      <c r="LLD116" s="296"/>
      <c r="LLE116" s="296"/>
      <c r="LLF116" s="296"/>
      <c r="LLG116" s="296"/>
      <c r="LLH116" s="296"/>
      <c r="LLI116" s="296"/>
      <c r="LLJ116" s="296"/>
      <c r="LLK116" s="296"/>
      <c r="LLL116" s="296"/>
      <c r="LLM116" s="296"/>
      <c r="LLN116" s="296"/>
      <c r="LLO116" s="296"/>
      <c r="LLP116" s="296"/>
      <c r="LLQ116" s="296"/>
      <c r="LLR116" s="296"/>
      <c r="LLS116" s="296"/>
      <c r="LLT116" s="296"/>
      <c r="LLU116" s="296"/>
      <c r="LLV116" s="296"/>
      <c r="LLW116" s="296"/>
      <c r="LLX116" s="296"/>
      <c r="LLY116" s="296"/>
      <c r="LLZ116" s="296"/>
      <c r="LMA116" s="296"/>
      <c r="LMB116" s="296"/>
      <c r="LMC116" s="296"/>
      <c r="LMD116" s="296"/>
      <c r="LME116" s="296"/>
      <c r="LMF116" s="296"/>
      <c r="LMG116" s="296"/>
      <c r="LMH116" s="296"/>
      <c r="LMI116" s="296"/>
      <c r="LMJ116" s="296"/>
      <c r="LMK116" s="296"/>
      <c r="LML116" s="296"/>
      <c r="LMM116" s="296"/>
      <c r="LMN116" s="296"/>
      <c r="LMO116" s="296"/>
      <c r="LMP116" s="296"/>
      <c r="LMQ116" s="296"/>
      <c r="LMR116" s="296"/>
      <c r="LMS116" s="296"/>
      <c r="LMT116" s="296"/>
      <c r="LMU116" s="296"/>
      <c r="LMV116" s="296"/>
      <c r="LMW116" s="296"/>
      <c r="LMX116" s="296"/>
      <c r="LMY116" s="296"/>
      <c r="LMZ116" s="296"/>
      <c r="LNA116" s="296"/>
      <c r="LNB116" s="296"/>
      <c r="LNC116" s="296"/>
      <c r="LND116" s="296"/>
      <c r="LNE116" s="296"/>
      <c r="LNF116" s="296"/>
      <c r="LNG116" s="296"/>
      <c r="LNH116" s="296"/>
      <c r="LNI116" s="296"/>
      <c r="LNJ116" s="296"/>
      <c r="LNK116" s="296"/>
      <c r="LNL116" s="296"/>
      <c r="LNM116" s="296"/>
      <c r="LNN116" s="296"/>
      <c r="LNO116" s="296"/>
      <c r="LNP116" s="296"/>
      <c r="LNQ116" s="296"/>
      <c r="LNR116" s="296"/>
      <c r="LNS116" s="296"/>
      <c r="LNT116" s="296"/>
      <c r="LNU116" s="296"/>
      <c r="LNV116" s="296"/>
      <c r="LNW116" s="296"/>
      <c r="LNX116" s="296"/>
      <c r="LNY116" s="296"/>
      <c r="LNZ116" s="296"/>
      <c r="LOA116" s="296"/>
      <c r="LOB116" s="296"/>
      <c r="LOC116" s="296"/>
      <c r="LOD116" s="296"/>
      <c r="LOE116" s="296"/>
      <c r="LOF116" s="296"/>
      <c r="LOG116" s="296"/>
      <c r="LOH116" s="296"/>
      <c r="LOI116" s="296"/>
      <c r="LOJ116" s="296"/>
      <c r="LOK116" s="296"/>
      <c r="LOL116" s="296"/>
      <c r="LOM116" s="296"/>
      <c r="LON116" s="296"/>
      <c r="LOO116" s="296"/>
      <c r="LOP116" s="296"/>
      <c r="LOQ116" s="296"/>
      <c r="LOR116" s="296"/>
      <c r="LOS116" s="296"/>
      <c r="LOT116" s="296"/>
      <c r="LOU116" s="296"/>
      <c r="LOV116" s="296"/>
      <c r="LOW116" s="296"/>
      <c r="LOX116" s="296"/>
      <c r="LOY116" s="296"/>
      <c r="LOZ116" s="296"/>
      <c r="LPA116" s="296"/>
      <c r="LPB116" s="296"/>
      <c r="LPC116" s="296"/>
      <c r="LPD116" s="296"/>
      <c r="LPE116" s="296"/>
      <c r="LPF116" s="296"/>
      <c r="LPG116" s="296"/>
      <c r="LPH116" s="296"/>
      <c r="LPI116" s="296"/>
      <c r="LPJ116" s="296"/>
      <c r="LPK116" s="296"/>
      <c r="LPL116" s="296"/>
      <c r="LPM116" s="296"/>
      <c r="LPN116" s="296"/>
      <c r="LPO116" s="296"/>
      <c r="LPP116" s="296"/>
      <c r="LPQ116" s="296"/>
      <c r="LPR116" s="296"/>
      <c r="LPS116" s="296"/>
      <c r="LPT116" s="296"/>
      <c r="LPU116" s="296"/>
      <c r="LPV116" s="296"/>
      <c r="LPW116" s="296"/>
      <c r="LPX116" s="296"/>
      <c r="LPY116" s="296"/>
      <c r="LPZ116" s="296"/>
      <c r="LQA116" s="296"/>
      <c r="LQB116" s="296"/>
      <c r="LQC116" s="296"/>
      <c r="LQD116" s="296"/>
      <c r="LQE116" s="296"/>
      <c r="LQF116" s="296"/>
      <c r="LQG116" s="296"/>
      <c r="LQH116" s="296"/>
      <c r="LQI116" s="296"/>
      <c r="LQJ116" s="296"/>
      <c r="LQK116" s="296"/>
      <c r="LQL116" s="296"/>
      <c r="LQM116" s="296"/>
      <c r="LQN116" s="296"/>
      <c r="LQO116" s="296"/>
      <c r="LQP116" s="296"/>
      <c r="LQQ116" s="296"/>
      <c r="LQR116" s="296"/>
      <c r="LQS116" s="296"/>
      <c r="LQT116" s="296"/>
      <c r="LQU116" s="296"/>
      <c r="LQV116" s="296"/>
      <c r="LQW116" s="296"/>
      <c r="LQX116" s="296"/>
      <c r="LQY116" s="296"/>
      <c r="LQZ116" s="296"/>
      <c r="LRA116" s="296"/>
      <c r="LRB116" s="296"/>
      <c r="LRC116" s="296"/>
      <c r="LRD116" s="296"/>
      <c r="LRE116" s="296"/>
      <c r="LRF116" s="296"/>
      <c r="LRG116" s="296"/>
      <c r="LRH116" s="296"/>
      <c r="LRI116" s="296"/>
      <c r="LRJ116" s="296"/>
      <c r="LRK116" s="296"/>
      <c r="LRL116" s="296"/>
      <c r="LRM116" s="296"/>
      <c r="LRN116" s="296"/>
      <c r="LRO116" s="296"/>
      <c r="LRP116" s="296"/>
      <c r="LRQ116" s="296"/>
      <c r="LRR116" s="296"/>
      <c r="LRS116" s="296"/>
      <c r="LRT116" s="296"/>
      <c r="LRU116" s="296"/>
      <c r="LRV116" s="296"/>
      <c r="LRW116" s="296"/>
      <c r="LRX116" s="296"/>
      <c r="LRY116" s="296"/>
      <c r="LRZ116" s="296"/>
      <c r="LSA116" s="296"/>
      <c r="LSB116" s="296"/>
      <c r="LSC116" s="296"/>
      <c r="LSD116" s="296"/>
      <c r="LSE116" s="296"/>
      <c r="LSF116" s="296"/>
      <c r="LSG116" s="296"/>
      <c r="LSH116" s="296"/>
      <c r="LSI116" s="296"/>
      <c r="LSJ116" s="296"/>
      <c r="LSK116" s="296"/>
      <c r="LSL116" s="296"/>
      <c r="LSM116" s="296"/>
      <c r="LSN116" s="296"/>
      <c r="LSO116" s="296"/>
      <c r="LSP116" s="296"/>
      <c r="LSQ116" s="296"/>
      <c r="LSR116" s="296"/>
      <c r="LSS116" s="296"/>
      <c r="LST116" s="296"/>
      <c r="LSU116" s="296"/>
      <c r="LSV116" s="296"/>
      <c r="LSW116" s="296"/>
      <c r="LSX116" s="296"/>
      <c r="LSY116" s="296"/>
      <c r="LSZ116" s="296"/>
      <c r="LTA116" s="296"/>
      <c r="LTB116" s="296"/>
      <c r="LTC116" s="296"/>
      <c r="LTD116" s="296"/>
      <c r="LTE116" s="296"/>
      <c r="LTF116" s="296"/>
      <c r="LTG116" s="296"/>
      <c r="LTH116" s="296"/>
      <c r="LTI116" s="296"/>
      <c r="LTJ116" s="296"/>
      <c r="LTK116" s="296"/>
      <c r="LTL116" s="296"/>
      <c r="LTM116" s="296"/>
      <c r="LTN116" s="296"/>
      <c r="LTO116" s="296"/>
      <c r="LTP116" s="296"/>
      <c r="LTQ116" s="296"/>
      <c r="LTR116" s="296"/>
      <c r="LTS116" s="296"/>
      <c r="LTT116" s="296"/>
      <c r="LTU116" s="296"/>
      <c r="LTV116" s="296"/>
      <c r="LTW116" s="296"/>
      <c r="LTX116" s="296"/>
      <c r="LTY116" s="296"/>
      <c r="LTZ116" s="296"/>
      <c r="LUA116" s="296"/>
      <c r="LUB116" s="296"/>
      <c r="LUC116" s="296"/>
      <c r="LUD116" s="296"/>
      <c r="LUE116" s="296"/>
      <c r="LUF116" s="296"/>
      <c r="LUG116" s="296"/>
      <c r="LUH116" s="296"/>
      <c r="LUI116" s="296"/>
      <c r="LUJ116" s="296"/>
      <c r="LUK116" s="296"/>
      <c r="LUL116" s="296"/>
      <c r="LUM116" s="296"/>
      <c r="LUN116" s="296"/>
      <c r="LUO116" s="296"/>
      <c r="LUP116" s="296"/>
      <c r="LUQ116" s="296"/>
      <c r="LUR116" s="296"/>
      <c r="LUS116" s="296"/>
      <c r="LUT116" s="296"/>
      <c r="LUU116" s="296"/>
      <c r="LUV116" s="296"/>
      <c r="LUW116" s="296"/>
      <c r="LUX116" s="296"/>
      <c r="LUY116" s="296"/>
      <c r="LUZ116" s="296"/>
      <c r="LVA116" s="296"/>
      <c r="LVB116" s="296"/>
      <c r="LVC116" s="296"/>
      <c r="LVD116" s="296"/>
      <c r="LVE116" s="296"/>
      <c r="LVF116" s="296"/>
      <c r="LVG116" s="296"/>
      <c r="LVH116" s="296"/>
      <c r="LVI116" s="296"/>
      <c r="LVJ116" s="296"/>
      <c r="LVK116" s="296"/>
      <c r="LVL116" s="296"/>
      <c r="LVM116" s="296"/>
      <c r="LVN116" s="296"/>
      <c r="LVO116" s="296"/>
      <c r="LVP116" s="296"/>
      <c r="LVQ116" s="296"/>
      <c r="LVR116" s="296"/>
      <c r="LVS116" s="296"/>
      <c r="LVT116" s="296"/>
      <c r="LVU116" s="296"/>
      <c r="LVV116" s="296"/>
      <c r="LVW116" s="296"/>
      <c r="LVX116" s="296"/>
      <c r="LVY116" s="296"/>
      <c r="LVZ116" s="296"/>
      <c r="LWA116" s="296"/>
      <c r="LWB116" s="296"/>
      <c r="LWC116" s="296"/>
      <c r="LWD116" s="296"/>
      <c r="LWE116" s="296"/>
      <c r="LWF116" s="296"/>
      <c r="LWG116" s="296"/>
      <c r="LWH116" s="296"/>
      <c r="LWI116" s="296"/>
      <c r="LWJ116" s="296"/>
      <c r="LWK116" s="296"/>
      <c r="LWL116" s="296"/>
      <c r="LWM116" s="296"/>
      <c r="LWN116" s="296"/>
      <c r="LWO116" s="296"/>
      <c r="LWP116" s="296"/>
      <c r="LWQ116" s="296"/>
      <c r="LWR116" s="296"/>
      <c r="LWS116" s="296"/>
      <c r="LWT116" s="296"/>
      <c r="LWU116" s="296"/>
      <c r="LWV116" s="296"/>
      <c r="LWW116" s="296"/>
      <c r="LWX116" s="296"/>
      <c r="LWY116" s="296"/>
      <c r="LWZ116" s="296"/>
      <c r="LXA116" s="296"/>
      <c r="LXB116" s="296"/>
      <c r="LXC116" s="296"/>
      <c r="LXD116" s="296"/>
      <c r="LXE116" s="296"/>
      <c r="LXF116" s="296"/>
      <c r="LXG116" s="296"/>
      <c r="LXH116" s="296"/>
      <c r="LXI116" s="296"/>
      <c r="LXJ116" s="296"/>
      <c r="LXK116" s="296"/>
      <c r="LXL116" s="296"/>
      <c r="LXM116" s="296"/>
      <c r="LXN116" s="296"/>
      <c r="LXO116" s="296"/>
      <c r="LXP116" s="296"/>
      <c r="LXQ116" s="296"/>
      <c r="LXR116" s="296"/>
      <c r="LXS116" s="296"/>
      <c r="LXT116" s="296"/>
      <c r="LXU116" s="296"/>
      <c r="LXV116" s="296"/>
      <c r="LXW116" s="296"/>
      <c r="LXX116" s="296"/>
      <c r="LXY116" s="296"/>
      <c r="LXZ116" s="296"/>
      <c r="LYA116" s="296"/>
      <c r="LYB116" s="296"/>
      <c r="LYC116" s="296"/>
      <c r="LYD116" s="296"/>
      <c r="LYE116" s="296"/>
      <c r="LYF116" s="296"/>
      <c r="LYG116" s="296"/>
      <c r="LYH116" s="296"/>
      <c r="LYI116" s="296"/>
      <c r="LYJ116" s="296"/>
      <c r="LYK116" s="296"/>
      <c r="LYL116" s="296"/>
      <c r="LYM116" s="296"/>
      <c r="LYN116" s="296"/>
      <c r="LYO116" s="296"/>
      <c r="LYP116" s="296"/>
      <c r="LYQ116" s="296"/>
      <c r="LYR116" s="296"/>
      <c r="LYS116" s="296"/>
      <c r="LYT116" s="296"/>
      <c r="LYU116" s="296"/>
      <c r="LYV116" s="296"/>
      <c r="LYW116" s="296"/>
      <c r="LYX116" s="296"/>
      <c r="LYY116" s="296"/>
      <c r="LYZ116" s="296"/>
      <c r="LZA116" s="296"/>
      <c r="LZB116" s="296"/>
      <c r="LZC116" s="296"/>
      <c r="LZD116" s="296"/>
      <c r="LZE116" s="296"/>
      <c r="LZF116" s="296"/>
      <c r="LZG116" s="296"/>
      <c r="LZH116" s="296"/>
      <c r="LZI116" s="296"/>
      <c r="LZJ116" s="296"/>
      <c r="LZK116" s="296"/>
      <c r="LZL116" s="296"/>
      <c r="LZM116" s="296"/>
      <c r="LZN116" s="296"/>
      <c r="LZO116" s="296"/>
      <c r="LZP116" s="296"/>
      <c r="LZQ116" s="296"/>
      <c r="LZR116" s="296"/>
      <c r="LZS116" s="296"/>
      <c r="LZT116" s="296"/>
      <c r="LZU116" s="296"/>
      <c r="LZV116" s="296"/>
      <c r="LZW116" s="296"/>
      <c r="LZX116" s="296"/>
      <c r="LZY116" s="296"/>
      <c r="LZZ116" s="296"/>
      <c r="MAA116" s="296"/>
      <c r="MAB116" s="296"/>
      <c r="MAC116" s="296"/>
      <c r="MAD116" s="296"/>
      <c r="MAE116" s="296"/>
      <c r="MAF116" s="296"/>
      <c r="MAG116" s="296"/>
      <c r="MAH116" s="296"/>
      <c r="MAI116" s="296"/>
      <c r="MAJ116" s="296"/>
      <c r="MAK116" s="296"/>
      <c r="MAL116" s="296"/>
      <c r="MAM116" s="296"/>
      <c r="MAN116" s="296"/>
      <c r="MAO116" s="296"/>
      <c r="MAP116" s="296"/>
      <c r="MAQ116" s="296"/>
      <c r="MAR116" s="296"/>
      <c r="MAS116" s="296"/>
      <c r="MAT116" s="296"/>
      <c r="MAU116" s="296"/>
      <c r="MAV116" s="296"/>
      <c r="MAW116" s="296"/>
      <c r="MAX116" s="296"/>
      <c r="MAY116" s="296"/>
      <c r="MAZ116" s="296"/>
      <c r="MBA116" s="296"/>
      <c r="MBB116" s="296"/>
      <c r="MBC116" s="296"/>
      <c r="MBD116" s="296"/>
      <c r="MBE116" s="296"/>
      <c r="MBF116" s="296"/>
      <c r="MBG116" s="296"/>
      <c r="MBH116" s="296"/>
      <c r="MBI116" s="296"/>
      <c r="MBJ116" s="296"/>
      <c r="MBK116" s="296"/>
      <c r="MBL116" s="296"/>
      <c r="MBM116" s="296"/>
      <c r="MBN116" s="296"/>
      <c r="MBO116" s="296"/>
      <c r="MBP116" s="296"/>
      <c r="MBQ116" s="296"/>
      <c r="MBR116" s="296"/>
      <c r="MBS116" s="296"/>
      <c r="MBT116" s="296"/>
      <c r="MBU116" s="296"/>
      <c r="MBV116" s="296"/>
      <c r="MBW116" s="296"/>
      <c r="MBX116" s="296"/>
      <c r="MBY116" s="296"/>
      <c r="MBZ116" s="296"/>
      <c r="MCA116" s="296"/>
      <c r="MCB116" s="296"/>
      <c r="MCC116" s="296"/>
      <c r="MCD116" s="296"/>
      <c r="MCE116" s="296"/>
      <c r="MCF116" s="296"/>
      <c r="MCG116" s="296"/>
      <c r="MCH116" s="296"/>
      <c r="MCI116" s="296"/>
      <c r="MCJ116" s="296"/>
      <c r="MCK116" s="296"/>
      <c r="MCL116" s="296"/>
      <c r="MCM116" s="296"/>
      <c r="MCN116" s="296"/>
      <c r="MCO116" s="296"/>
      <c r="MCP116" s="296"/>
      <c r="MCQ116" s="296"/>
      <c r="MCR116" s="296"/>
      <c r="MCS116" s="296"/>
      <c r="MCT116" s="296"/>
      <c r="MCU116" s="296"/>
      <c r="MCV116" s="296"/>
      <c r="MCW116" s="296"/>
      <c r="MCX116" s="296"/>
      <c r="MCY116" s="296"/>
      <c r="MCZ116" s="296"/>
      <c r="MDA116" s="296"/>
      <c r="MDB116" s="296"/>
      <c r="MDC116" s="296"/>
      <c r="MDD116" s="296"/>
      <c r="MDE116" s="296"/>
      <c r="MDF116" s="296"/>
      <c r="MDG116" s="296"/>
      <c r="MDH116" s="296"/>
      <c r="MDI116" s="296"/>
      <c r="MDJ116" s="296"/>
      <c r="MDK116" s="296"/>
      <c r="MDL116" s="296"/>
      <c r="MDM116" s="296"/>
      <c r="MDN116" s="296"/>
      <c r="MDO116" s="296"/>
      <c r="MDP116" s="296"/>
      <c r="MDQ116" s="296"/>
      <c r="MDR116" s="296"/>
      <c r="MDS116" s="296"/>
      <c r="MDT116" s="296"/>
      <c r="MDU116" s="296"/>
      <c r="MDV116" s="296"/>
      <c r="MDW116" s="296"/>
      <c r="MDX116" s="296"/>
      <c r="MDY116" s="296"/>
      <c r="MDZ116" s="296"/>
      <c r="MEA116" s="296"/>
      <c r="MEB116" s="296"/>
      <c r="MEC116" s="296"/>
      <c r="MED116" s="296"/>
      <c r="MEE116" s="296"/>
      <c r="MEF116" s="296"/>
      <c r="MEG116" s="296"/>
      <c r="MEH116" s="296"/>
      <c r="MEI116" s="296"/>
      <c r="MEJ116" s="296"/>
      <c r="MEK116" s="296"/>
      <c r="MEL116" s="296"/>
      <c r="MEM116" s="296"/>
      <c r="MEN116" s="296"/>
      <c r="MEO116" s="296"/>
      <c r="MEP116" s="296"/>
      <c r="MEQ116" s="296"/>
      <c r="MER116" s="296"/>
      <c r="MES116" s="296"/>
      <c r="MET116" s="296"/>
      <c r="MEU116" s="296"/>
      <c r="MEV116" s="296"/>
      <c r="MEW116" s="296"/>
      <c r="MEX116" s="296"/>
      <c r="MEY116" s="296"/>
      <c r="MEZ116" s="296"/>
      <c r="MFA116" s="296"/>
      <c r="MFB116" s="296"/>
      <c r="MFC116" s="296"/>
      <c r="MFD116" s="296"/>
      <c r="MFE116" s="296"/>
      <c r="MFF116" s="296"/>
      <c r="MFG116" s="296"/>
      <c r="MFH116" s="296"/>
      <c r="MFI116" s="296"/>
      <c r="MFJ116" s="296"/>
      <c r="MFK116" s="296"/>
      <c r="MFL116" s="296"/>
      <c r="MFM116" s="296"/>
      <c r="MFN116" s="296"/>
      <c r="MFO116" s="296"/>
      <c r="MFP116" s="296"/>
      <c r="MFQ116" s="296"/>
      <c r="MFR116" s="296"/>
      <c r="MFS116" s="296"/>
      <c r="MFT116" s="296"/>
      <c r="MFU116" s="296"/>
      <c r="MFV116" s="296"/>
      <c r="MFW116" s="296"/>
      <c r="MFX116" s="296"/>
      <c r="MFY116" s="296"/>
      <c r="MFZ116" s="296"/>
      <c r="MGA116" s="296"/>
      <c r="MGB116" s="296"/>
      <c r="MGC116" s="296"/>
      <c r="MGD116" s="296"/>
      <c r="MGE116" s="296"/>
      <c r="MGF116" s="296"/>
      <c r="MGG116" s="296"/>
      <c r="MGH116" s="296"/>
      <c r="MGI116" s="296"/>
      <c r="MGJ116" s="296"/>
      <c r="MGK116" s="296"/>
      <c r="MGL116" s="296"/>
      <c r="MGM116" s="296"/>
      <c r="MGN116" s="296"/>
      <c r="MGO116" s="296"/>
      <c r="MGP116" s="296"/>
      <c r="MGQ116" s="296"/>
      <c r="MGR116" s="296"/>
      <c r="MGS116" s="296"/>
      <c r="MGT116" s="296"/>
      <c r="MGU116" s="296"/>
      <c r="MGV116" s="296"/>
      <c r="MGW116" s="296"/>
      <c r="MGX116" s="296"/>
      <c r="MGY116" s="296"/>
      <c r="MGZ116" s="296"/>
      <c r="MHA116" s="296"/>
      <c r="MHB116" s="296"/>
      <c r="MHC116" s="296"/>
      <c r="MHD116" s="296"/>
      <c r="MHE116" s="296"/>
      <c r="MHF116" s="296"/>
      <c r="MHG116" s="296"/>
      <c r="MHH116" s="296"/>
      <c r="MHI116" s="296"/>
      <c r="MHJ116" s="296"/>
      <c r="MHK116" s="296"/>
      <c r="MHL116" s="296"/>
      <c r="MHM116" s="296"/>
      <c r="MHN116" s="296"/>
      <c r="MHO116" s="296"/>
      <c r="MHP116" s="296"/>
      <c r="MHQ116" s="296"/>
      <c r="MHR116" s="296"/>
      <c r="MHS116" s="296"/>
      <c r="MHT116" s="296"/>
      <c r="MHU116" s="296"/>
      <c r="MHV116" s="296"/>
      <c r="MHW116" s="296"/>
      <c r="MHX116" s="296"/>
      <c r="MHY116" s="296"/>
      <c r="MHZ116" s="296"/>
      <c r="MIA116" s="296"/>
      <c r="MIB116" s="296"/>
      <c r="MIC116" s="296"/>
      <c r="MID116" s="296"/>
      <c r="MIE116" s="296"/>
      <c r="MIF116" s="296"/>
      <c r="MIG116" s="296"/>
      <c r="MIH116" s="296"/>
      <c r="MII116" s="296"/>
      <c r="MIJ116" s="296"/>
      <c r="MIK116" s="296"/>
      <c r="MIL116" s="296"/>
      <c r="MIM116" s="296"/>
      <c r="MIN116" s="296"/>
      <c r="MIO116" s="296"/>
      <c r="MIP116" s="296"/>
      <c r="MIQ116" s="296"/>
      <c r="MIR116" s="296"/>
      <c r="MIS116" s="296"/>
      <c r="MIT116" s="296"/>
      <c r="MIU116" s="296"/>
      <c r="MIV116" s="296"/>
      <c r="MIW116" s="296"/>
      <c r="MIX116" s="296"/>
      <c r="MIY116" s="296"/>
      <c r="MIZ116" s="296"/>
      <c r="MJA116" s="296"/>
      <c r="MJB116" s="296"/>
      <c r="MJC116" s="296"/>
      <c r="MJD116" s="296"/>
      <c r="MJE116" s="296"/>
      <c r="MJF116" s="296"/>
      <c r="MJG116" s="296"/>
      <c r="MJH116" s="296"/>
      <c r="MJI116" s="296"/>
      <c r="MJJ116" s="296"/>
      <c r="MJK116" s="296"/>
      <c r="MJL116" s="296"/>
      <c r="MJM116" s="296"/>
      <c r="MJN116" s="296"/>
      <c r="MJO116" s="296"/>
      <c r="MJP116" s="296"/>
      <c r="MJQ116" s="296"/>
      <c r="MJR116" s="296"/>
      <c r="MJS116" s="296"/>
      <c r="MJT116" s="296"/>
      <c r="MJU116" s="296"/>
      <c r="MJV116" s="296"/>
      <c r="MJW116" s="296"/>
      <c r="MJX116" s="296"/>
      <c r="MJY116" s="296"/>
      <c r="MJZ116" s="296"/>
      <c r="MKA116" s="296"/>
      <c r="MKB116" s="296"/>
      <c r="MKC116" s="296"/>
      <c r="MKD116" s="296"/>
      <c r="MKE116" s="296"/>
      <c r="MKF116" s="296"/>
      <c r="MKG116" s="296"/>
      <c r="MKH116" s="296"/>
      <c r="MKI116" s="296"/>
      <c r="MKJ116" s="296"/>
      <c r="MKK116" s="296"/>
      <c r="MKL116" s="296"/>
      <c r="MKM116" s="296"/>
      <c r="MKN116" s="296"/>
      <c r="MKO116" s="296"/>
      <c r="MKP116" s="296"/>
      <c r="MKQ116" s="296"/>
      <c r="MKR116" s="296"/>
      <c r="MKS116" s="296"/>
      <c r="MKT116" s="296"/>
      <c r="MKU116" s="296"/>
      <c r="MKV116" s="296"/>
      <c r="MKW116" s="296"/>
      <c r="MKX116" s="296"/>
      <c r="MKY116" s="296"/>
      <c r="MKZ116" s="296"/>
      <c r="MLA116" s="296"/>
      <c r="MLB116" s="296"/>
      <c r="MLC116" s="296"/>
      <c r="MLD116" s="296"/>
      <c r="MLE116" s="296"/>
      <c r="MLF116" s="296"/>
      <c r="MLG116" s="296"/>
      <c r="MLH116" s="296"/>
      <c r="MLI116" s="296"/>
      <c r="MLJ116" s="296"/>
      <c r="MLK116" s="296"/>
      <c r="MLL116" s="296"/>
      <c r="MLM116" s="296"/>
      <c r="MLN116" s="296"/>
      <c r="MLO116" s="296"/>
      <c r="MLP116" s="296"/>
      <c r="MLQ116" s="296"/>
      <c r="MLR116" s="296"/>
      <c r="MLS116" s="296"/>
      <c r="MLT116" s="296"/>
      <c r="MLU116" s="296"/>
      <c r="MLV116" s="296"/>
      <c r="MLW116" s="296"/>
      <c r="MLX116" s="296"/>
      <c r="MLY116" s="296"/>
      <c r="MLZ116" s="296"/>
      <c r="MMA116" s="296"/>
      <c r="MMB116" s="296"/>
      <c r="MMC116" s="296"/>
      <c r="MMD116" s="296"/>
      <c r="MME116" s="296"/>
      <c r="MMF116" s="296"/>
      <c r="MMG116" s="296"/>
      <c r="MMH116" s="296"/>
      <c r="MMI116" s="296"/>
      <c r="MMJ116" s="296"/>
      <c r="MMK116" s="296"/>
      <c r="MML116" s="296"/>
      <c r="MMM116" s="296"/>
      <c r="MMN116" s="296"/>
      <c r="MMO116" s="296"/>
      <c r="MMP116" s="296"/>
      <c r="MMQ116" s="296"/>
      <c r="MMR116" s="296"/>
      <c r="MMS116" s="296"/>
      <c r="MMT116" s="296"/>
      <c r="MMU116" s="296"/>
      <c r="MMV116" s="296"/>
      <c r="MMW116" s="296"/>
      <c r="MMX116" s="296"/>
      <c r="MMY116" s="296"/>
      <c r="MMZ116" s="296"/>
      <c r="MNA116" s="296"/>
      <c r="MNB116" s="296"/>
      <c r="MNC116" s="296"/>
      <c r="MND116" s="296"/>
      <c r="MNE116" s="296"/>
      <c r="MNF116" s="296"/>
      <c r="MNG116" s="296"/>
      <c r="MNH116" s="296"/>
      <c r="MNI116" s="296"/>
      <c r="MNJ116" s="296"/>
      <c r="MNK116" s="296"/>
      <c r="MNL116" s="296"/>
      <c r="MNM116" s="296"/>
      <c r="MNN116" s="296"/>
      <c r="MNO116" s="296"/>
      <c r="MNP116" s="296"/>
      <c r="MNQ116" s="296"/>
      <c r="MNR116" s="296"/>
      <c r="MNS116" s="296"/>
      <c r="MNT116" s="296"/>
      <c r="MNU116" s="296"/>
      <c r="MNV116" s="296"/>
      <c r="MNW116" s="296"/>
      <c r="MNX116" s="296"/>
      <c r="MNY116" s="296"/>
      <c r="MNZ116" s="296"/>
      <c r="MOA116" s="296"/>
      <c r="MOB116" s="296"/>
      <c r="MOC116" s="296"/>
      <c r="MOD116" s="296"/>
      <c r="MOE116" s="296"/>
      <c r="MOF116" s="296"/>
      <c r="MOG116" s="296"/>
      <c r="MOH116" s="296"/>
      <c r="MOI116" s="296"/>
      <c r="MOJ116" s="296"/>
      <c r="MOK116" s="296"/>
      <c r="MOL116" s="296"/>
      <c r="MOM116" s="296"/>
      <c r="MON116" s="296"/>
      <c r="MOO116" s="296"/>
      <c r="MOP116" s="296"/>
      <c r="MOQ116" s="296"/>
      <c r="MOR116" s="296"/>
      <c r="MOS116" s="296"/>
      <c r="MOT116" s="296"/>
      <c r="MOU116" s="296"/>
      <c r="MOV116" s="296"/>
      <c r="MOW116" s="296"/>
      <c r="MOX116" s="296"/>
      <c r="MOY116" s="296"/>
      <c r="MOZ116" s="296"/>
      <c r="MPA116" s="296"/>
      <c r="MPB116" s="296"/>
      <c r="MPC116" s="296"/>
      <c r="MPD116" s="296"/>
      <c r="MPE116" s="296"/>
      <c r="MPF116" s="296"/>
      <c r="MPG116" s="296"/>
      <c r="MPH116" s="296"/>
      <c r="MPI116" s="296"/>
      <c r="MPJ116" s="296"/>
      <c r="MPK116" s="296"/>
      <c r="MPL116" s="296"/>
      <c r="MPM116" s="296"/>
      <c r="MPN116" s="296"/>
      <c r="MPO116" s="296"/>
      <c r="MPP116" s="296"/>
      <c r="MPQ116" s="296"/>
      <c r="MPR116" s="296"/>
      <c r="MPS116" s="296"/>
      <c r="MPT116" s="296"/>
      <c r="MPU116" s="296"/>
      <c r="MPV116" s="296"/>
      <c r="MPW116" s="296"/>
      <c r="MPX116" s="296"/>
      <c r="MPY116" s="296"/>
      <c r="MPZ116" s="296"/>
      <c r="MQA116" s="296"/>
      <c r="MQB116" s="296"/>
      <c r="MQC116" s="296"/>
      <c r="MQD116" s="296"/>
      <c r="MQE116" s="296"/>
      <c r="MQF116" s="296"/>
      <c r="MQG116" s="296"/>
      <c r="MQH116" s="296"/>
      <c r="MQI116" s="296"/>
      <c r="MQJ116" s="296"/>
      <c r="MQK116" s="296"/>
      <c r="MQL116" s="296"/>
      <c r="MQM116" s="296"/>
      <c r="MQN116" s="296"/>
      <c r="MQO116" s="296"/>
      <c r="MQP116" s="296"/>
      <c r="MQQ116" s="296"/>
      <c r="MQR116" s="296"/>
      <c r="MQS116" s="296"/>
      <c r="MQT116" s="296"/>
      <c r="MQU116" s="296"/>
      <c r="MQV116" s="296"/>
      <c r="MQW116" s="296"/>
      <c r="MQX116" s="296"/>
      <c r="MQY116" s="296"/>
      <c r="MQZ116" s="296"/>
      <c r="MRA116" s="296"/>
      <c r="MRB116" s="296"/>
      <c r="MRC116" s="296"/>
      <c r="MRD116" s="296"/>
      <c r="MRE116" s="296"/>
      <c r="MRF116" s="296"/>
      <c r="MRG116" s="296"/>
      <c r="MRH116" s="296"/>
      <c r="MRI116" s="296"/>
      <c r="MRJ116" s="296"/>
      <c r="MRK116" s="296"/>
      <c r="MRL116" s="296"/>
      <c r="MRM116" s="296"/>
      <c r="MRN116" s="296"/>
      <c r="MRO116" s="296"/>
      <c r="MRP116" s="296"/>
      <c r="MRQ116" s="296"/>
      <c r="MRR116" s="296"/>
      <c r="MRS116" s="296"/>
      <c r="MRT116" s="296"/>
      <c r="MRU116" s="296"/>
      <c r="MRV116" s="296"/>
      <c r="MRW116" s="296"/>
      <c r="MRX116" s="296"/>
      <c r="MRY116" s="296"/>
      <c r="MRZ116" s="296"/>
      <c r="MSA116" s="296"/>
      <c r="MSB116" s="296"/>
      <c r="MSC116" s="296"/>
      <c r="MSD116" s="296"/>
      <c r="MSE116" s="296"/>
      <c r="MSF116" s="296"/>
      <c r="MSG116" s="296"/>
      <c r="MSH116" s="296"/>
      <c r="MSI116" s="296"/>
      <c r="MSJ116" s="296"/>
      <c r="MSK116" s="296"/>
      <c r="MSL116" s="296"/>
      <c r="MSM116" s="296"/>
      <c r="MSN116" s="296"/>
      <c r="MSO116" s="296"/>
      <c r="MSP116" s="296"/>
      <c r="MSQ116" s="296"/>
      <c r="MSR116" s="296"/>
      <c r="MSS116" s="296"/>
      <c r="MST116" s="296"/>
      <c r="MSU116" s="296"/>
      <c r="MSV116" s="296"/>
      <c r="MSW116" s="296"/>
      <c r="MSX116" s="296"/>
      <c r="MSY116" s="296"/>
      <c r="MSZ116" s="296"/>
      <c r="MTA116" s="296"/>
      <c r="MTB116" s="296"/>
      <c r="MTC116" s="296"/>
      <c r="MTD116" s="296"/>
      <c r="MTE116" s="296"/>
      <c r="MTF116" s="296"/>
      <c r="MTG116" s="296"/>
      <c r="MTH116" s="296"/>
      <c r="MTI116" s="296"/>
      <c r="MTJ116" s="296"/>
      <c r="MTK116" s="296"/>
      <c r="MTL116" s="296"/>
      <c r="MTM116" s="296"/>
      <c r="MTN116" s="296"/>
      <c r="MTO116" s="296"/>
      <c r="MTP116" s="296"/>
      <c r="MTQ116" s="296"/>
      <c r="MTR116" s="296"/>
      <c r="MTS116" s="296"/>
      <c r="MTT116" s="296"/>
      <c r="MTU116" s="296"/>
      <c r="MTV116" s="296"/>
      <c r="MTW116" s="296"/>
      <c r="MTX116" s="296"/>
      <c r="MTY116" s="296"/>
      <c r="MTZ116" s="296"/>
      <c r="MUA116" s="296"/>
      <c r="MUB116" s="296"/>
      <c r="MUC116" s="296"/>
      <c r="MUD116" s="296"/>
      <c r="MUE116" s="296"/>
      <c r="MUF116" s="296"/>
      <c r="MUG116" s="296"/>
      <c r="MUH116" s="296"/>
      <c r="MUI116" s="296"/>
      <c r="MUJ116" s="296"/>
      <c r="MUK116" s="296"/>
      <c r="MUL116" s="296"/>
      <c r="MUM116" s="296"/>
      <c r="MUN116" s="296"/>
      <c r="MUO116" s="296"/>
      <c r="MUP116" s="296"/>
      <c r="MUQ116" s="296"/>
      <c r="MUR116" s="296"/>
      <c r="MUS116" s="296"/>
      <c r="MUT116" s="296"/>
      <c r="MUU116" s="296"/>
      <c r="MUV116" s="296"/>
      <c r="MUW116" s="296"/>
      <c r="MUX116" s="296"/>
      <c r="MUY116" s="296"/>
      <c r="MUZ116" s="296"/>
      <c r="MVA116" s="296"/>
      <c r="MVB116" s="296"/>
      <c r="MVC116" s="296"/>
      <c r="MVD116" s="296"/>
      <c r="MVE116" s="296"/>
      <c r="MVF116" s="296"/>
      <c r="MVG116" s="296"/>
      <c r="MVH116" s="296"/>
      <c r="MVI116" s="296"/>
      <c r="MVJ116" s="296"/>
      <c r="MVK116" s="296"/>
      <c r="MVL116" s="296"/>
      <c r="MVM116" s="296"/>
      <c r="MVN116" s="296"/>
      <c r="MVO116" s="296"/>
      <c r="MVP116" s="296"/>
      <c r="MVQ116" s="296"/>
      <c r="MVR116" s="296"/>
      <c r="MVS116" s="296"/>
      <c r="MVT116" s="296"/>
      <c r="MVU116" s="296"/>
      <c r="MVV116" s="296"/>
      <c r="MVW116" s="296"/>
      <c r="MVX116" s="296"/>
      <c r="MVY116" s="296"/>
      <c r="MVZ116" s="296"/>
      <c r="MWA116" s="296"/>
      <c r="MWB116" s="296"/>
      <c r="MWC116" s="296"/>
      <c r="MWD116" s="296"/>
      <c r="MWE116" s="296"/>
      <c r="MWF116" s="296"/>
      <c r="MWG116" s="296"/>
      <c r="MWH116" s="296"/>
      <c r="MWI116" s="296"/>
      <c r="MWJ116" s="296"/>
      <c r="MWK116" s="296"/>
      <c r="MWL116" s="296"/>
      <c r="MWM116" s="296"/>
      <c r="MWN116" s="296"/>
      <c r="MWO116" s="296"/>
      <c r="MWP116" s="296"/>
      <c r="MWQ116" s="296"/>
      <c r="MWR116" s="296"/>
      <c r="MWS116" s="296"/>
      <c r="MWT116" s="296"/>
      <c r="MWU116" s="296"/>
      <c r="MWV116" s="296"/>
      <c r="MWW116" s="296"/>
      <c r="MWX116" s="296"/>
      <c r="MWY116" s="296"/>
      <c r="MWZ116" s="296"/>
      <c r="MXA116" s="296"/>
      <c r="MXB116" s="296"/>
      <c r="MXC116" s="296"/>
      <c r="MXD116" s="296"/>
      <c r="MXE116" s="296"/>
      <c r="MXF116" s="296"/>
      <c r="MXG116" s="296"/>
      <c r="MXH116" s="296"/>
      <c r="MXI116" s="296"/>
      <c r="MXJ116" s="296"/>
      <c r="MXK116" s="296"/>
      <c r="MXL116" s="296"/>
      <c r="MXM116" s="296"/>
      <c r="MXN116" s="296"/>
      <c r="MXO116" s="296"/>
      <c r="MXP116" s="296"/>
      <c r="MXQ116" s="296"/>
      <c r="MXR116" s="296"/>
      <c r="MXS116" s="296"/>
      <c r="MXT116" s="296"/>
      <c r="MXU116" s="296"/>
      <c r="MXV116" s="296"/>
      <c r="MXW116" s="296"/>
      <c r="MXX116" s="296"/>
      <c r="MXY116" s="296"/>
      <c r="MXZ116" s="296"/>
      <c r="MYA116" s="296"/>
      <c r="MYB116" s="296"/>
      <c r="MYC116" s="296"/>
      <c r="MYD116" s="296"/>
      <c r="MYE116" s="296"/>
      <c r="MYF116" s="296"/>
      <c r="MYG116" s="296"/>
      <c r="MYH116" s="296"/>
      <c r="MYI116" s="296"/>
      <c r="MYJ116" s="296"/>
      <c r="MYK116" s="296"/>
      <c r="MYL116" s="296"/>
      <c r="MYM116" s="296"/>
      <c r="MYN116" s="296"/>
      <c r="MYO116" s="296"/>
      <c r="MYP116" s="296"/>
      <c r="MYQ116" s="296"/>
      <c r="MYR116" s="296"/>
      <c r="MYS116" s="296"/>
      <c r="MYT116" s="296"/>
      <c r="MYU116" s="296"/>
      <c r="MYV116" s="296"/>
      <c r="MYW116" s="296"/>
      <c r="MYX116" s="296"/>
      <c r="MYY116" s="296"/>
      <c r="MYZ116" s="296"/>
      <c r="MZA116" s="296"/>
      <c r="MZB116" s="296"/>
      <c r="MZC116" s="296"/>
      <c r="MZD116" s="296"/>
      <c r="MZE116" s="296"/>
      <c r="MZF116" s="296"/>
      <c r="MZG116" s="296"/>
      <c r="MZH116" s="296"/>
      <c r="MZI116" s="296"/>
      <c r="MZJ116" s="296"/>
      <c r="MZK116" s="296"/>
      <c r="MZL116" s="296"/>
      <c r="MZM116" s="296"/>
      <c r="MZN116" s="296"/>
      <c r="MZO116" s="296"/>
      <c r="MZP116" s="296"/>
      <c r="MZQ116" s="296"/>
      <c r="MZR116" s="296"/>
      <c r="MZS116" s="296"/>
      <c r="MZT116" s="296"/>
      <c r="MZU116" s="296"/>
      <c r="MZV116" s="296"/>
      <c r="MZW116" s="296"/>
      <c r="MZX116" s="296"/>
      <c r="MZY116" s="296"/>
      <c r="MZZ116" s="296"/>
      <c r="NAA116" s="296"/>
      <c r="NAB116" s="296"/>
      <c r="NAC116" s="296"/>
      <c r="NAD116" s="296"/>
      <c r="NAE116" s="296"/>
      <c r="NAF116" s="296"/>
      <c r="NAG116" s="296"/>
      <c r="NAH116" s="296"/>
      <c r="NAI116" s="296"/>
      <c r="NAJ116" s="296"/>
      <c r="NAK116" s="296"/>
      <c r="NAL116" s="296"/>
      <c r="NAM116" s="296"/>
      <c r="NAN116" s="296"/>
      <c r="NAO116" s="296"/>
      <c r="NAP116" s="296"/>
      <c r="NAQ116" s="296"/>
      <c r="NAR116" s="296"/>
      <c r="NAS116" s="296"/>
      <c r="NAT116" s="296"/>
      <c r="NAU116" s="296"/>
      <c r="NAV116" s="296"/>
      <c r="NAW116" s="296"/>
      <c r="NAX116" s="296"/>
      <c r="NAY116" s="296"/>
      <c r="NAZ116" s="296"/>
      <c r="NBA116" s="296"/>
      <c r="NBB116" s="296"/>
      <c r="NBC116" s="296"/>
      <c r="NBD116" s="296"/>
      <c r="NBE116" s="296"/>
      <c r="NBF116" s="296"/>
      <c r="NBG116" s="296"/>
      <c r="NBH116" s="296"/>
      <c r="NBI116" s="296"/>
      <c r="NBJ116" s="296"/>
      <c r="NBK116" s="296"/>
      <c r="NBL116" s="296"/>
      <c r="NBM116" s="296"/>
      <c r="NBN116" s="296"/>
      <c r="NBO116" s="296"/>
      <c r="NBP116" s="296"/>
      <c r="NBQ116" s="296"/>
      <c r="NBR116" s="296"/>
      <c r="NBS116" s="296"/>
      <c r="NBT116" s="296"/>
      <c r="NBU116" s="296"/>
      <c r="NBV116" s="296"/>
      <c r="NBW116" s="296"/>
      <c r="NBX116" s="296"/>
      <c r="NBY116" s="296"/>
      <c r="NBZ116" s="296"/>
      <c r="NCA116" s="296"/>
      <c r="NCB116" s="296"/>
      <c r="NCC116" s="296"/>
      <c r="NCD116" s="296"/>
      <c r="NCE116" s="296"/>
      <c r="NCF116" s="296"/>
      <c r="NCG116" s="296"/>
      <c r="NCH116" s="296"/>
      <c r="NCI116" s="296"/>
      <c r="NCJ116" s="296"/>
      <c r="NCK116" s="296"/>
      <c r="NCL116" s="296"/>
      <c r="NCM116" s="296"/>
      <c r="NCN116" s="296"/>
      <c r="NCO116" s="296"/>
      <c r="NCP116" s="296"/>
      <c r="NCQ116" s="296"/>
      <c r="NCR116" s="296"/>
      <c r="NCS116" s="296"/>
      <c r="NCT116" s="296"/>
      <c r="NCU116" s="296"/>
      <c r="NCV116" s="296"/>
      <c r="NCW116" s="296"/>
      <c r="NCX116" s="296"/>
      <c r="NCY116" s="296"/>
      <c r="NCZ116" s="296"/>
      <c r="NDA116" s="296"/>
      <c r="NDB116" s="296"/>
      <c r="NDC116" s="296"/>
      <c r="NDD116" s="296"/>
      <c r="NDE116" s="296"/>
      <c r="NDF116" s="296"/>
      <c r="NDG116" s="296"/>
      <c r="NDH116" s="296"/>
      <c r="NDI116" s="296"/>
      <c r="NDJ116" s="296"/>
      <c r="NDK116" s="296"/>
      <c r="NDL116" s="296"/>
      <c r="NDM116" s="296"/>
      <c r="NDN116" s="296"/>
      <c r="NDO116" s="296"/>
      <c r="NDP116" s="296"/>
      <c r="NDQ116" s="296"/>
      <c r="NDR116" s="296"/>
      <c r="NDS116" s="296"/>
      <c r="NDT116" s="296"/>
      <c r="NDU116" s="296"/>
      <c r="NDV116" s="296"/>
      <c r="NDW116" s="296"/>
      <c r="NDX116" s="296"/>
      <c r="NDY116" s="296"/>
      <c r="NDZ116" s="296"/>
      <c r="NEA116" s="296"/>
      <c r="NEB116" s="296"/>
      <c r="NEC116" s="296"/>
      <c r="NED116" s="296"/>
      <c r="NEE116" s="296"/>
      <c r="NEF116" s="296"/>
      <c r="NEG116" s="296"/>
      <c r="NEH116" s="296"/>
      <c r="NEI116" s="296"/>
      <c r="NEJ116" s="296"/>
      <c r="NEK116" s="296"/>
      <c r="NEL116" s="296"/>
      <c r="NEM116" s="296"/>
      <c r="NEN116" s="296"/>
      <c r="NEO116" s="296"/>
      <c r="NEP116" s="296"/>
      <c r="NEQ116" s="296"/>
      <c r="NER116" s="296"/>
      <c r="NES116" s="296"/>
      <c r="NET116" s="296"/>
      <c r="NEU116" s="296"/>
      <c r="NEV116" s="296"/>
      <c r="NEW116" s="296"/>
      <c r="NEX116" s="296"/>
      <c r="NEY116" s="296"/>
      <c r="NEZ116" s="296"/>
      <c r="NFA116" s="296"/>
      <c r="NFB116" s="296"/>
      <c r="NFC116" s="296"/>
      <c r="NFD116" s="296"/>
      <c r="NFE116" s="296"/>
      <c r="NFF116" s="296"/>
      <c r="NFG116" s="296"/>
      <c r="NFH116" s="296"/>
      <c r="NFI116" s="296"/>
      <c r="NFJ116" s="296"/>
      <c r="NFK116" s="296"/>
      <c r="NFL116" s="296"/>
      <c r="NFM116" s="296"/>
      <c r="NFN116" s="296"/>
      <c r="NFO116" s="296"/>
      <c r="NFP116" s="296"/>
      <c r="NFQ116" s="296"/>
      <c r="NFR116" s="296"/>
      <c r="NFS116" s="296"/>
      <c r="NFT116" s="296"/>
      <c r="NFU116" s="296"/>
      <c r="NFV116" s="296"/>
      <c r="NFW116" s="296"/>
      <c r="NFX116" s="296"/>
      <c r="NFY116" s="296"/>
      <c r="NFZ116" s="296"/>
      <c r="NGA116" s="296"/>
      <c r="NGB116" s="296"/>
      <c r="NGC116" s="296"/>
      <c r="NGD116" s="296"/>
      <c r="NGE116" s="296"/>
      <c r="NGF116" s="296"/>
      <c r="NGG116" s="296"/>
      <c r="NGH116" s="296"/>
      <c r="NGI116" s="296"/>
      <c r="NGJ116" s="296"/>
      <c r="NGK116" s="296"/>
      <c r="NGL116" s="296"/>
      <c r="NGM116" s="296"/>
      <c r="NGN116" s="296"/>
      <c r="NGO116" s="296"/>
      <c r="NGP116" s="296"/>
      <c r="NGQ116" s="296"/>
      <c r="NGR116" s="296"/>
      <c r="NGS116" s="296"/>
      <c r="NGT116" s="296"/>
      <c r="NGU116" s="296"/>
      <c r="NGV116" s="296"/>
      <c r="NGW116" s="296"/>
      <c r="NGX116" s="296"/>
      <c r="NGY116" s="296"/>
      <c r="NGZ116" s="296"/>
      <c r="NHA116" s="296"/>
      <c r="NHB116" s="296"/>
      <c r="NHC116" s="296"/>
      <c r="NHD116" s="296"/>
      <c r="NHE116" s="296"/>
      <c r="NHF116" s="296"/>
      <c r="NHG116" s="296"/>
      <c r="NHH116" s="296"/>
      <c r="NHI116" s="296"/>
      <c r="NHJ116" s="296"/>
      <c r="NHK116" s="296"/>
      <c r="NHL116" s="296"/>
      <c r="NHM116" s="296"/>
      <c r="NHN116" s="296"/>
      <c r="NHO116" s="296"/>
      <c r="NHP116" s="296"/>
      <c r="NHQ116" s="296"/>
      <c r="NHR116" s="296"/>
      <c r="NHS116" s="296"/>
      <c r="NHT116" s="296"/>
      <c r="NHU116" s="296"/>
      <c r="NHV116" s="296"/>
      <c r="NHW116" s="296"/>
      <c r="NHX116" s="296"/>
      <c r="NHY116" s="296"/>
      <c r="NHZ116" s="296"/>
      <c r="NIA116" s="296"/>
      <c r="NIB116" s="296"/>
      <c r="NIC116" s="296"/>
      <c r="NID116" s="296"/>
      <c r="NIE116" s="296"/>
      <c r="NIF116" s="296"/>
      <c r="NIG116" s="296"/>
      <c r="NIH116" s="296"/>
      <c r="NII116" s="296"/>
      <c r="NIJ116" s="296"/>
      <c r="NIK116" s="296"/>
      <c r="NIL116" s="296"/>
      <c r="NIM116" s="296"/>
      <c r="NIN116" s="296"/>
      <c r="NIO116" s="296"/>
      <c r="NIP116" s="296"/>
      <c r="NIQ116" s="296"/>
      <c r="NIR116" s="296"/>
      <c r="NIS116" s="296"/>
      <c r="NIT116" s="296"/>
      <c r="NIU116" s="296"/>
      <c r="NIV116" s="296"/>
      <c r="NIW116" s="296"/>
      <c r="NIX116" s="296"/>
      <c r="NIY116" s="296"/>
      <c r="NIZ116" s="296"/>
      <c r="NJA116" s="296"/>
      <c r="NJB116" s="296"/>
      <c r="NJC116" s="296"/>
      <c r="NJD116" s="296"/>
      <c r="NJE116" s="296"/>
      <c r="NJF116" s="296"/>
      <c r="NJG116" s="296"/>
      <c r="NJH116" s="296"/>
      <c r="NJI116" s="296"/>
      <c r="NJJ116" s="296"/>
      <c r="NJK116" s="296"/>
      <c r="NJL116" s="296"/>
      <c r="NJM116" s="296"/>
      <c r="NJN116" s="296"/>
      <c r="NJO116" s="296"/>
      <c r="NJP116" s="296"/>
      <c r="NJQ116" s="296"/>
      <c r="NJR116" s="296"/>
      <c r="NJS116" s="296"/>
      <c r="NJT116" s="296"/>
      <c r="NJU116" s="296"/>
      <c r="NJV116" s="296"/>
      <c r="NJW116" s="296"/>
      <c r="NJX116" s="296"/>
      <c r="NJY116" s="296"/>
      <c r="NJZ116" s="296"/>
      <c r="NKA116" s="296"/>
      <c r="NKB116" s="296"/>
      <c r="NKC116" s="296"/>
      <c r="NKD116" s="296"/>
      <c r="NKE116" s="296"/>
      <c r="NKF116" s="296"/>
      <c r="NKG116" s="296"/>
      <c r="NKH116" s="296"/>
      <c r="NKI116" s="296"/>
      <c r="NKJ116" s="296"/>
      <c r="NKK116" s="296"/>
      <c r="NKL116" s="296"/>
      <c r="NKM116" s="296"/>
      <c r="NKN116" s="296"/>
      <c r="NKO116" s="296"/>
      <c r="NKP116" s="296"/>
      <c r="NKQ116" s="296"/>
      <c r="NKR116" s="296"/>
      <c r="NKS116" s="296"/>
      <c r="NKT116" s="296"/>
      <c r="NKU116" s="296"/>
      <c r="NKV116" s="296"/>
      <c r="NKW116" s="296"/>
      <c r="NKX116" s="296"/>
      <c r="NKY116" s="296"/>
      <c r="NKZ116" s="296"/>
      <c r="NLA116" s="296"/>
      <c r="NLB116" s="296"/>
      <c r="NLC116" s="296"/>
      <c r="NLD116" s="296"/>
      <c r="NLE116" s="296"/>
      <c r="NLF116" s="296"/>
      <c r="NLG116" s="296"/>
      <c r="NLH116" s="296"/>
      <c r="NLI116" s="296"/>
      <c r="NLJ116" s="296"/>
      <c r="NLK116" s="296"/>
      <c r="NLL116" s="296"/>
      <c r="NLM116" s="296"/>
      <c r="NLN116" s="296"/>
      <c r="NLO116" s="296"/>
      <c r="NLP116" s="296"/>
      <c r="NLQ116" s="296"/>
      <c r="NLR116" s="296"/>
      <c r="NLS116" s="296"/>
      <c r="NLT116" s="296"/>
      <c r="NLU116" s="296"/>
      <c r="NLV116" s="296"/>
      <c r="NLW116" s="296"/>
      <c r="NLX116" s="296"/>
      <c r="NLY116" s="296"/>
      <c r="NLZ116" s="296"/>
      <c r="NMA116" s="296"/>
      <c r="NMB116" s="296"/>
      <c r="NMC116" s="296"/>
      <c r="NMD116" s="296"/>
      <c r="NME116" s="296"/>
      <c r="NMF116" s="296"/>
      <c r="NMG116" s="296"/>
      <c r="NMH116" s="296"/>
      <c r="NMI116" s="296"/>
      <c r="NMJ116" s="296"/>
      <c r="NMK116" s="296"/>
      <c r="NML116" s="296"/>
      <c r="NMM116" s="296"/>
      <c r="NMN116" s="296"/>
      <c r="NMO116" s="296"/>
      <c r="NMP116" s="296"/>
      <c r="NMQ116" s="296"/>
      <c r="NMR116" s="296"/>
      <c r="NMS116" s="296"/>
      <c r="NMT116" s="296"/>
      <c r="NMU116" s="296"/>
      <c r="NMV116" s="296"/>
      <c r="NMW116" s="296"/>
      <c r="NMX116" s="296"/>
      <c r="NMY116" s="296"/>
      <c r="NMZ116" s="296"/>
      <c r="NNA116" s="296"/>
      <c r="NNB116" s="296"/>
      <c r="NNC116" s="296"/>
      <c r="NND116" s="296"/>
      <c r="NNE116" s="296"/>
      <c r="NNF116" s="296"/>
      <c r="NNG116" s="296"/>
      <c r="NNH116" s="296"/>
      <c r="NNI116" s="296"/>
      <c r="NNJ116" s="296"/>
      <c r="NNK116" s="296"/>
      <c r="NNL116" s="296"/>
      <c r="NNM116" s="296"/>
      <c r="NNN116" s="296"/>
      <c r="NNO116" s="296"/>
      <c r="NNP116" s="296"/>
      <c r="NNQ116" s="296"/>
      <c r="NNR116" s="296"/>
      <c r="NNS116" s="296"/>
      <c r="NNT116" s="296"/>
      <c r="NNU116" s="296"/>
      <c r="NNV116" s="296"/>
      <c r="NNW116" s="296"/>
      <c r="NNX116" s="296"/>
      <c r="NNY116" s="296"/>
      <c r="NNZ116" s="296"/>
      <c r="NOA116" s="296"/>
      <c r="NOB116" s="296"/>
      <c r="NOC116" s="296"/>
      <c r="NOD116" s="296"/>
      <c r="NOE116" s="296"/>
      <c r="NOF116" s="296"/>
      <c r="NOG116" s="296"/>
      <c r="NOH116" s="296"/>
      <c r="NOI116" s="296"/>
      <c r="NOJ116" s="296"/>
      <c r="NOK116" s="296"/>
      <c r="NOL116" s="296"/>
      <c r="NOM116" s="296"/>
      <c r="NON116" s="296"/>
      <c r="NOO116" s="296"/>
      <c r="NOP116" s="296"/>
      <c r="NOQ116" s="296"/>
      <c r="NOR116" s="296"/>
      <c r="NOS116" s="296"/>
      <c r="NOT116" s="296"/>
      <c r="NOU116" s="296"/>
      <c r="NOV116" s="296"/>
      <c r="NOW116" s="296"/>
      <c r="NOX116" s="296"/>
      <c r="NOY116" s="296"/>
      <c r="NOZ116" s="296"/>
      <c r="NPA116" s="296"/>
      <c r="NPB116" s="296"/>
      <c r="NPC116" s="296"/>
      <c r="NPD116" s="296"/>
      <c r="NPE116" s="296"/>
      <c r="NPF116" s="296"/>
      <c r="NPG116" s="296"/>
      <c r="NPH116" s="296"/>
      <c r="NPI116" s="296"/>
      <c r="NPJ116" s="296"/>
      <c r="NPK116" s="296"/>
      <c r="NPL116" s="296"/>
      <c r="NPM116" s="296"/>
      <c r="NPN116" s="296"/>
      <c r="NPO116" s="296"/>
      <c r="NPP116" s="296"/>
      <c r="NPQ116" s="296"/>
      <c r="NPR116" s="296"/>
      <c r="NPS116" s="296"/>
      <c r="NPT116" s="296"/>
      <c r="NPU116" s="296"/>
      <c r="NPV116" s="296"/>
      <c r="NPW116" s="296"/>
      <c r="NPX116" s="296"/>
      <c r="NPY116" s="296"/>
      <c r="NPZ116" s="296"/>
      <c r="NQA116" s="296"/>
      <c r="NQB116" s="296"/>
      <c r="NQC116" s="296"/>
      <c r="NQD116" s="296"/>
      <c r="NQE116" s="296"/>
      <c r="NQF116" s="296"/>
      <c r="NQG116" s="296"/>
      <c r="NQH116" s="296"/>
      <c r="NQI116" s="296"/>
      <c r="NQJ116" s="296"/>
      <c r="NQK116" s="296"/>
      <c r="NQL116" s="296"/>
      <c r="NQM116" s="296"/>
      <c r="NQN116" s="296"/>
      <c r="NQO116" s="296"/>
      <c r="NQP116" s="296"/>
      <c r="NQQ116" s="296"/>
      <c r="NQR116" s="296"/>
      <c r="NQS116" s="296"/>
      <c r="NQT116" s="296"/>
      <c r="NQU116" s="296"/>
      <c r="NQV116" s="296"/>
      <c r="NQW116" s="296"/>
      <c r="NQX116" s="296"/>
      <c r="NQY116" s="296"/>
      <c r="NQZ116" s="296"/>
      <c r="NRA116" s="296"/>
      <c r="NRB116" s="296"/>
      <c r="NRC116" s="296"/>
      <c r="NRD116" s="296"/>
      <c r="NRE116" s="296"/>
      <c r="NRF116" s="296"/>
      <c r="NRG116" s="296"/>
      <c r="NRH116" s="296"/>
      <c r="NRI116" s="296"/>
      <c r="NRJ116" s="296"/>
      <c r="NRK116" s="296"/>
      <c r="NRL116" s="296"/>
      <c r="NRM116" s="296"/>
      <c r="NRN116" s="296"/>
      <c r="NRO116" s="296"/>
      <c r="NRP116" s="296"/>
      <c r="NRQ116" s="296"/>
      <c r="NRR116" s="296"/>
      <c r="NRS116" s="296"/>
      <c r="NRT116" s="296"/>
      <c r="NRU116" s="296"/>
      <c r="NRV116" s="296"/>
      <c r="NRW116" s="296"/>
      <c r="NRX116" s="296"/>
      <c r="NRY116" s="296"/>
      <c r="NRZ116" s="296"/>
      <c r="NSA116" s="296"/>
      <c r="NSB116" s="296"/>
      <c r="NSC116" s="296"/>
      <c r="NSD116" s="296"/>
      <c r="NSE116" s="296"/>
      <c r="NSF116" s="296"/>
      <c r="NSG116" s="296"/>
      <c r="NSH116" s="296"/>
      <c r="NSI116" s="296"/>
      <c r="NSJ116" s="296"/>
      <c r="NSK116" s="296"/>
      <c r="NSL116" s="296"/>
      <c r="NSM116" s="296"/>
      <c r="NSN116" s="296"/>
      <c r="NSO116" s="296"/>
      <c r="NSP116" s="296"/>
      <c r="NSQ116" s="296"/>
      <c r="NSR116" s="296"/>
      <c r="NSS116" s="296"/>
      <c r="NST116" s="296"/>
      <c r="NSU116" s="296"/>
      <c r="NSV116" s="296"/>
      <c r="NSW116" s="296"/>
      <c r="NSX116" s="296"/>
      <c r="NSY116" s="296"/>
      <c r="NSZ116" s="296"/>
      <c r="NTA116" s="296"/>
      <c r="NTB116" s="296"/>
      <c r="NTC116" s="296"/>
      <c r="NTD116" s="296"/>
      <c r="NTE116" s="296"/>
      <c r="NTF116" s="296"/>
      <c r="NTG116" s="296"/>
      <c r="NTH116" s="296"/>
      <c r="NTI116" s="296"/>
      <c r="NTJ116" s="296"/>
      <c r="NTK116" s="296"/>
      <c r="NTL116" s="296"/>
      <c r="NTM116" s="296"/>
      <c r="NTN116" s="296"/>
      <c r="NTO116" s="296"/>
      <c r="NTP116" s="296"/>
      <c r="NTQ116" s="296"/>
      <c r="NTR116" s="296"/>
      <c r="NTS116" s="296"/>
      <c r="NTT116" s="296"/>
      <c r="NTU116" s="296"/>
      <c r="NTV116" s="296"/>
      <c r="NTW116" s="296"/>
      <c r="NTX116" s="296"/>
      <c r="NTY116" s="296"/>
      <c r="NTZ116" s="296"/>
      <c r="NUA116" s="296"/>
      <c r="NUB116" s="296"/>
      <c r="NUC116" s="296"/>
      <c r="NUD116" s="296"/>
      <c r="NUE116" s="296"/>
      <c r="NUF116" s="296"/>
      <c r="NUG116" s="296"/>
      <c r="NUH116" s="296"/>
      <c r="NUI116" s="296"/>
      <c r="NUJ116" s="296"/>
      <c r="NUK116" s="296"/>
      <c r="NUL116" s="296"/>
      <c r="NUM116" s="296"/>
      <c r="NUN116" s="296"/>
      <c r="NUO116" s="296"/>
      <c r="NUP116" s="296"/>
      <c r="NUQ116" s="296"/>
      <c r="NUR116" s="296"/>
      <c r="NUS116" s="296"/>
      <c r="NUT116" s="296"/>
      <c r="NUU116" s="296"/>
      <c r="NUV116" s="296"/>
      <c r="NUW116" s="296"/>
      <c r="NUX116" s="296"/>
      <c r="NUY116" s="296"/>
      <c r="NUZ116" s="296"/>
      <c r="NVA116" s="296"/>
      <c r="NVB116" s="296"/>
      <c r="NVC116" s="296"/>
      <c r="NVD116" s="296"/>
      <c r="NVE116" s="296"/>
      <c r="NVF116" s="296"/>
      <c r="NVG116" s="296"/>
      <c r="NVH116" s="296"/>
      <c r="NVI116" s="296"/>
      <c r="NVJ116" s="296"/>
      <c r="NVK116" s="296"/>
      <c r="NVL116" s="296"/>
      <c r="NVM116" s="296"/>
      <c r="NVN116" s="296"/>
      <c r="NVO116" s="296"/>
      <c r="NVP116" s="296"/>
      <c r="NVQ116" s="296"/>
      <c r="NVR116" s="296"/>
      <c r="NVS116" s="296"/>
      <c r="NVT116" s="296"/>
      <c r="NVU116" s="296"/>
      <c r="NVV116" s="296"/>
      <c r="NVW116" s="296"/>
      <c r="NVX116" s="296"/>
      <c r="NVY116" s="296"/>
      <c r="NVZ116" s="296"/>
      <c r="NWA116" s="296"/>
      <c r="NWB116" s="296"/>
      <c r="NWC116" s="296"/>
      <c r="NWD116" s="296"/>
      <c r="NWE116" s="296"/>
      <c r="NWF116" s="296"/>
      <c r="NWG116" s="296"/>
      <c r="NWH116" s="296"/>
      <c r="NWI116" s="296"/>
      <c r="NWJ116" s="296"/>
      <c r="NWK116" s="296"/>
      <c r="NWL116" s="296"/>
      <c r="NWM116" s="296"/>
      <c r="NWN116" s="296"/>
      <c r="NWO116" s="296"/>
      <c r="NWP116" s="296"/>
      <c r="NWQ116" s="296"/>
      <c r="NWR116" s="296"/>
      <c r="NWS116" s="296"/>
      <c r="NWT116" s="296"/>
      <c r="NWU116" s="296"/>
      <c r="NWV116" s="296"/>
      <c r="NWW116" s="296"/>
      <c r="NWX116" s="296"/>
      <c r="NWY116" s="296"/>
      <c r="NWZ116" s="296"/>
      <c r="NXA116" s="296"/>
      <c r="NXB116" s="296"/>
      <c r="NXC116" s="296"/>
      <c r="NXD116" s="296"/>
      <c r="NXE116" s="296"/>
      <c r="NXF116" s="296"/>
      <c r="NXG116" s="296"/>
      <c r="NXH116" s="296"/>
      <c r="NXI116" s="296"/>
      <c r="NXJ116" s="296"/>
      <c r="NXK116" s="296"/>
      <c r="NXL116" s="296"/>
      <c r="NXM116" s="296"/>
      <c r="NXN116" s="296"/>
      <c r="NXO116" s="296"/>
      <c r="NXP116" s="296"/>
      <c r="NXQ116" s="296"/>
      <c r="NXR116" s="296"/>
      <c r="NXS116" s="296"/>
      <c r="NXT116" s="296"/>
      <c r="NXU116" s="296"/>
      <c r="NXV116" s="296"/>
      <c r="NXW116" s="296"/>
      <c r="NXX116" s="296"/>
      <c r="NXY116" s="296"/>
      <c r="NXZ116" s="296"/>
      <c r="NYA116" s="296"/>
      <c r="NYB116" s="296"/>
      <c r="NYC116" s="296"/>
      <c r="NYD116" s="296"/>
      <c r="NYE116" s="296"/>
      <c r="NYF116" s="296"/>
      <c r="NYG116" s="296"/>
      <c r="NYH116" s="296"/>
      <c r="NYI116" s="296"/>
      <c r="NYJ116" s="296"/>
      <c r="NYK116" s="296"/>
      <c r="NYL116" s="296"/>
      <c r="NYM116" s="296"/>
      <c r="NYN116" s="296"/>
      <c r="NYO116" s="296"/>
      <c r="NYP116" s="296"/>
      <c r="NYQ116" s="296"/>
      <c r="NYR116" s="296"/>
      <c r="NYS116" s="296"/>
      <c r="NYT116" s="296"/>
      <c r="NYU116" s="296"/>
      <c r="NYV116" s="296"/>
      <c r="NYW116" s="296"/>
      <c r="NYX116" s="296"/>
      <c r="NYY116" s="296"/>
      <c r="NYZ116" s="296"/>
      <c r="NZA116" s="296"/>
      <c r="NZB116" s="296"/>
      <c r="NZC116" s="296"/>
      <c r="NZD116" s="296"/>
      <c r="NZE116" s="296"/>
      <c r="NZF116" s="296"/>
      <c r="NZG116" s="296"/>
      <c r="NZH116" s="296"/>
      <c r="NZI116" s="296"/>
      <c r="NZJ116" s="296"/>
      <c r="NZK116" s="296"/>
      <c r="NZL116" s="296"/>
      <c r="NZM116" s="296"/>
      <c r="NZN116" s="296"/>
      <c r="NZO116" s="296"/>
      <c r="NZP116" s="296"/>
      <c r="NZQ116" s="296"/>
      <c r="NZR116" s="296"/>
      <c r="NZS116" s="296"/>
      <c r="NZT116" s="296"/>
      <c r="NZU116" s="296"/>
      <c r="NZV116" s="296"/>
      <c r="NZW116" s="296"/>
      <c r="NZX116" s="296"/>
      <c r="NZY116" s="296"/>
      <c r="NZZ116" s="296"/>
      <c r="OAA116" s="296"/>
      <c r="OAB116" s="296"/>
      <c r="OAC116" s="296"/>
      <c r="OAD116" s="296"/>
      <c r="OAE116" s="296"/>
      <c r="OAF116" s="296"/>
      <c r="OAG116" s="296"/>
      <c r="OAH116" s="296"/>
      <c r="OAI116" s="296"/>
      <c r="OAJ116" s="296"/>
      <c r="OAK116" s="296"/>
      <c r="OAL116" s="296"/>
      <c r="OAM116" s="296"/>
      <c r="OAN116" s="296"/>
      <c r="OAO116" s="296"/>
      <c r="OAP116" s="296"/>
      <c r="OAQ116" s="296"/>
      <c r="OAR116" s="296"/>
      <c r="OAS116" s="296"/>
      <c r="OAT116" s="296"/>
      <c r="OAU116" s="296"/>
      <c r="OAV116" s="296"/>
      <c r="OAW116" s="296"/>
      <c r="OAX116" s="296"/>
      <c r="OAY116" s="296"/>
      <c r="OAZ116" s="296"/>
      <c r="OBA116" s="296"/>
      <c r="OBB116" s="296"/>
      <c r="OBC116" s="296"/>
      <c r="OBD116" s="296"/>
      <c r="OBE116" s="296"/>
      <c r="OBF116" s="296"/>
      <c r="OBG116" s="296"/>
      <c r="OBH116" s="296"/>
      <c r="OBI116" s="296"/>
      <c r="OBJ116" s="296"/>
      <c r="OBK116" s="296"/>
      <c r="OBL116" s="296"/>
      <c r="OBM116" s="296"/>
      <c r="OBN116" s="296"/>
      <c r="OBO116" s="296"/>
      <c r="OBP116" s="296"/>
      <c r="OBQ116" s="296"/>
      <c r="OBR116" s="296"/>
      <c r="OBS116" s="296"/>
      <c r="OBT116" s="296"/>
      <c r="OBU116" s="296"/>
      <c r="OBV116" s="296"/>
      <c r="OBW116" s="296"/>
      <c r="OBX116" s="296"/>
      <c r="OBY116" s="296"/>
      <c r="OBZ116" s="296"/>
      <c r="OCA116" s="296"/>
      <c r="OCB116" s="296"/>
      <c r="OCC116" s="296"/>
      <c r="OCD116" s="296"/>
      <c r="OCE116" s="296"/>
      <c r="OCF116" s="296"/>
      <c r="OCG116" s="296"/>
      <c r="OCH116" s="296"/>
      <c r="OCI116" s="296"/>
      <c r="OCJ116" s="296"/>
      <c r="OCK116" s="296"/>
      <c r="OCL116" s="296"/>
      <c r="OCM116" s="296"/>
      <c r="OCN116" s="296"/>
      <c r="OCO116" s="296"/>
      <c r="OCP116" s="296"/>
      <c r="OCQ116" s="296"/>
      <c r="OCR116" s="296"/>
      <c r="OCS116" s="296"/>
      <c r="OCT116" s="296"/>
      <c r="OCU116" s="296"/>
      <c r="OCV116" s="296"/>
      <c r="OCW116" s="296"/>
      <c r="OCX116" s="296"/>
      <c r="OCY116" s="296"/>
      <c r="OCZ116" s="296"/>
      <c r="ODA116" s="296"/>
      <c r="ODB116" s="296"/>
      <c r="ODC116" s="296"/>
      <c r="ODD116" s="296"/>
      <c r="ODE116" s="296"/>
      <c r="ODF116" s="296"/>
      <c r="ODG116" s="296"/>
      <c r="ODH116" s="296"/>
      <c r="ODI116" s="296"/>
      <c r="ODJ116" s="296"/>
      <c r="ODK116" s="296"/>
      <c r="ODL116" s="296"/>
      <c r="ODM116" s="296"/>
      <c r="ODN116" s="296"/>
      <c r="ODO116" s="296"/>
      <c r="ODP116" s="296"/>
      <c r="ODQ116" s="296"/>
      <c r="ODR116" s="296"/>
      <c r="ODS116" s="296"/>
      <c r="ODT116" s="296"/>
      <c r="ODU116" s="296"/>
      <c r="ODV116" s="296"/>
      <c r="ODW116" s="296"/>
      <c r="ODX116" s="296"/>
      <c r="ODY116" s="296"/>
      <c r="ODZ116" s="296"/>
      <c r="OEA116" s="296"/>
      <c r="OEB116" s="296"/>
      <c r="OEC116" s="296"/>
      <c r="OED116" s="296"/>
      <c r="OEE116" s="296"/>
      <c r="OEF116" s="296"/>
      <c r="OEG116" s="296"/>
      <c r="OEH116" s="296"/>
      <c r="OEI116" s="296"/>
      <c r="OEJ116" s="296"/>
      <c r="OEK116" s="296"/>
      <c r="OEL116" s="296"/>
      <c r="OEM116" s="296"/>
      <c r="OEN116" s="296"/>
      <c r="OEO116" s="296"/>
      <c r="OEP116" s="296"/>
      <c r="OEQ116" s="296"/>
      <c r="OER116" s="296"/>
      <c r="OES116" s="296"/>
      <c r="OET116" s="296"/>
      <c r="OEU116" s="296"/>
      <c r="OEV116" s="296"/>
      <c r="OEW116" s="296"/>
      <c r="OEX116" s="296"/>
      <c r="OEY116" s="296"/>
      <c r="OEZ116" s="296"/>
      <c r="OFA116" s="296"/>
      <c r="OFB116" s="296"/>
      <c r="OFC116" s="296"/>
      <c r="OFD116" s="296"/>
      <c r="OFE116" s="296"/>
      <c r="OFF116" s="296"/>
      <c r="OFG116" s="296"/>
      <c r="OFH116" s="296"/>
      <c r="OFI116" s="296"/>
      <c r="OFJ116" s="296"/>
      <c r="OFK116" s="296"/>
      <c r="OFL116" s="296"/>
      <c r="OFM116" s="296"/>
      <c r="OFN116" s="296"/>
      <c r="OFO116" s="296"/>
      <c r="OFP116" s="296"/>
      <c r="OFQ116" s="296"/>
      <c r="OFR116" s="296"/>
      <c r="OFS116" s="296"/>
      <c r="OFT116" s="296"/>
      <c r="OFU116" s="296"/>
      <c r="OFV116" s="296"/>
      <c r="OFW116" s="296"/>
      <c r="OFX116" s="296"/>
      <c r="OFY116" s="296"/>
      <c r="OFZ116" s="296"/>
      <c r="OGA116" s="296"/>
      <c r="OGB116" s="296"/>
      <c r="OGC116" s="296"/>
      <c r="OGD116" s="296"/>
      <c r="OGE116" s="296"/>
      <c r="OGF116" s="296"/>
      <c r="OGG116" s="296"/>
      <c r="OGH116" s="296"/>
      <c r="OGI116" s="296"/>
      <c r="OGJ116" s="296"/>
      <c r="OGK116" s="296"/>
      <c r="OGL116" s="296"/>
      <c r="OGM116" s="296"/>
      <c r="OGN116" s="296"/>
      <c r="OGO116" s="296"/>
      <c r="OGP116" s="296"/>
      <c r="OGQ116" s="296"/>
      <c r="OGR116" s="296"/>
      <c r="OGS116" s="296"/>
      <c r="OGT116" s="296"/>
      <c r="OGU116" s="296"/>
      <c r="OGV116" s="296"/>
      <c r="OGW116" s="296"/>
      <c r="OGX116" s="296"/>
      <c r="OGY116" s="296"/>
      <c r="OGZ116" s="296"/>
      <c r="OHA116" s="296"/>
      <c r="OHB116" s="296"/>
      <c r="OHC116" s="296"/>
      <c r="OHD116" s="296"/>
      <c r="OHE116" s="296"/>
      <c r="OHF116" s="296"/>
      <c r="OHG116" s="296"/>
      <c r="OHH116" s="296"/>
      <c r="OHI116" s="296"/>
      <c r="OHJ116" s="296"/>
      <c r="OHK116" s="296"/>
      <c r="OHL116" s="296"/>
      <c r="OHM116" s="296"/>
      <c r="OHN116" s="296"/>
      <c r="OHO116" s="296"/>
      <c r="OHP116" s="296"/>
      <c r="OHQ116" s="296"/>
      <c r="OHR116" s="296"/>
      <c r="OHS116" s="296"/>
      <c r="OHT116" s="296"/>
      <c r="OHU116" s="296"/>
      <c r="OHV116" s="296"/>
      <c r="OHW116" s="296"/>
      <c r="OHX116" s="296"/>
      <c r="OHY116" s="296"/>
      <c r="OHZ116" s="296"/>
      <c r="OIA116" s="296"/>
      <c r="OIB116" s="296"/>
      <c r="OIC116" s="296"/>
      <c r="OID116" s="296"/>
      <c r="OIE116" s="296"/>
      <c r="OIF116" s="296"/>
      <c r="OIG116" s="296"/>
      <c r="OIH116" s="296"/>
      <c r="OII116" s="296"/>
      <c r="OIJ116" s="296"/>
      <c r="OIK116" s="296"/>
      <c r="OIL116" s="296"/>
      <c r="OIM116" s="296"/>
      <c r="OIN116" s="296"/>
      <c r="OIO116" s="296"/>
      <c r="OIP116" s="296"/>
      <c r="OIQ116" s="296"/>
      <c r="OIR116" s="296"/>
      <c r="OIS116" s="296"/>
      <c r="OIT116" s="296"/>
      <c r="OIU116" s="296"/>
      <c r="OIV116" s="296"/>
      <c r="OIW116" s="296"/>
      <c r="OIX116" s="296"/>
      <c r="OIY116" s="296"/>
      <c r="OIZ116" s="296"/>
      <c r="OJA116" s="296"/>
      <c r="OJB116" s="296"/>
      <c r="OJC116" s="296"/>
      <c r="OJD116" s="296"/>
      <c r="OJE116" s="296"/>
      <c r="OJF116" s="296"/>
      <c r="OJG116" s="296"/>
      <c r="OJH116" s="296"/>
      <c r="OJI116" s="296"/>
      <c r="OJJ116" s="296"/>
      <c r="OJK116" s="296"/>
      <c r="OJL116" s="296"/>
      <c r="OJM116" s="296"/>
      <c r="OJN116" s="296"/>
      <c r="OJO116" s="296"/>
      <c r="OJP116" s="296"/>
      <c r="OJQ116" s="296"/>
      <c r="OJR116" s="296"/>
      <c r="OJS116" s="296"/>
      <c r="OJT116" s="296"/>
      <c r="OJU116" s="296"/>
      <c r="OJV116" s="296"/>
      <c r="OJW116" s="296"/>
      <c r="OJX116" s="296"/>
      <c r="OJY116" s="296"/>
      <c r="OJZ116" s="296"/>
      <c r="OKA116" s="296"/>
      <c r="OKB116" s="296"/>
      <c r="OKC116" s="296"/>
      <c r="OKD116" s="296"/>
      <c r="OKE116" s="296"/>
      <c r="OKF116" s="296"/>
      <c r="OKG116" s="296"/>
      <c r="OKH116" s="296"/>
      <c r="OKI116" s="296"/>
      <c r="OKJ116" s="296"/>
      <c r="OKK116" s="296"/>
      <c r="OKL116" s="296"/>
      <c r="OKM116" s="296"/>
      <c r="OKN116" s="296"/>
      <c r="OKO116" s="296"/>
      <c r="OKP116" s="296"/>
      <c r="OKQ116" s="296"/>
      <c r="OKR116" s="296"/>
      <c r="OKS116" s="296"/>
      <c r="OKT116" s="296"/>
      <c r="OKU116" s="296"/>
      <c r="OKV116" s="296"/>
      <c r="OKW116" s="296"/>
      <c r="OKX116" s="296"/>
      <c r="OKY116" s="296"/>
      <c r="OKZ116" s="296"/>
      <c r="OLA116" s="296"/>
      <c r="OLB116" s="296"/>
      <c r="OLC116" s="296"/>
      <c r="OLD116" s="296"/>
      <c r="OLE116" s="296"/>
      <c r="OLF116" s="296"/>
      <c r="OLG116" s="296"/>
      <c r="OLH116" s="296"/>
      <c r="OLI116" s="296"/>
      <c r="OLJ116" s="296"/>
      <c r="OLK116" s="296"/>
      <c r="OLL116" s="296"/>
      <c r="OLM116" s="296"/>
      <c r="OLN116" s="296"/>
      <c r="OLO116" s="296"/>
      <c r="OLP116" s="296"/>
      <c r="OLQ116" s="296"/>
      <c r="OLR116" s="296"/>
      <c r="OLS116" s="296"/>
      <c r="OLT116" s="296"/>
      <c r="OLU116" s="296"/>
      <c r="OLV116" s="296"/>
      <c r="OLW116" s="296"/>
      <c r="OLX116" s="296"/>
      <c r="OLY116" s="296"/>
      <c r="OLZ116" s="296"/>
      <c r="OMA116" s="296"/>
      <c r="OMB116" s="296"/>
      <c r="OMC116" s="296"/>
      <c r="OMD116" s="296"/>
      <c r="OME116" s="296"/>
      <c r="OMF116" s="296"/>
      <c r="OMG116" s="296"/>
      <c r="OMH116" s="296"/>
      <c r="OMI116" s="296"/>
      <c r="OMJ116" s="296"/>
      <c r="OMK116" s="296"/>
      <c r="OML116" s="296"/>
      <c r="OMM116" s="296"/>
      <c r="OMN116" s="296"/>
      <c r="OMO116" s="296"/>
      <c r="OMP116" s="296"/>
      <c r="OMQ116" s="296"/>
      <c r="OMR116" s="296"/>
      <c r="OMS116" s="296"/>
      <c r="OMT116" s="296"/>
      <c r="OMU116" s="296"/>
      <c r="OMV116" s="296"/>
      <c r="OMW116" s="296"/>
      <c r="OMX116" s="296"/>
      <c r="OMY116" s="296"/>
      <c r="OMZ116" s="296"/>
      <c r="ONA116" s="296"/>
      <c r="ONB116" s="296"/>
      <c r="ONC116" s="296"/>
      <c r="OND116" s="296"/>
      <c r="ONE116" s="296"/>
      <c r="ONF116" s="296"/>
      <c r="ONG116" s="296"/>
      <c r="ONH116" s="296"/>
      <c r="ONI116" s="296"/>
      <c r="ONJ116" s="296"/>
      <c r="ONK116" s="296"/>
      <c r="ONL116" s="296"/>
      <c r="ONM116" s="296"/>
      <c r="ONN116" s="296"/>
      <c r="ONO116" s="296"/>
      <c r="ONP116" s="296"/>
      <c r="ONQ116" s="296"/>
      <c r="ONR116" s="296"/>
      <c r="ONS116" s="296"/>
      <c r="ONT116" s="296"/>
      <c r="ONU116" s="296"/>
      <c r="ONV116" s="296"/>
      <c r="ONW116" s="296"/>
      <c r="ONX116" s="296"/>
      <c r="ONY116" s="296"/>
      <c r="ONZ116" s="296"/>
      <c r="OOA116" s="296"/>
      <c r="OOB116" s="296"/>
      <c r="OOC116" s="296"/>
      <c r="OOD116" s="296"/>
      <c r="OOE116" s="296"/>
      <c r="OOF116" s="296"/>
      <c r="OOG116" s="296"/>
      <c r="OOH116" s="296"/>
      <c r="OOI116" s="296"/>
      <c r="OOJ116" s="296"/>
      <c r="OOK116" s="296"/>
      <c r="OOL116" s="296"/>
      <c r="OOM116" s="296"/>
      <c r="OON116" s="296"/>
      <c r="OOO116" s="296"/>
      <c r="OOP116" s="296"/>
      <c r="OOQ116" s="296"/>
      <c r="OOR116" s="296"/>
      <c r="OOS116" s="296"/>
      <c r="OOT116" s="296"/>
      <c r="OOU116" s="296"/>
      <c r="OOV116" s="296"/>
      <c r="OOW116" s="296"/>
      <c r="OOX116" s="296"/>
      <c r="OOY116" s="296"/>
      <c r="OOZ116" s="296"/>
      <c r="OPA116" s="296"/>
      <c r="OPB116" s="296"/>
      <c r="OPC116" s="296"/>
      <c r="OPD116" s="296"/>
      <c r="OPE116" s="296"/>
      <c r="OPF116" s="296"/>
      <c r="OPG116" s="296"/>
      <c r="OPH116" s="296"/>
      <c r="OPI116" s="296"/>
      <c r="OPJ116" s="296"/>
      <c r="OPK116" s="296"/>
      <c r="OPL116" s="296"/>
      <c r="OPM116" s="296"/>
      <c r="OPN116" s="296"/>
      <c r="OPO116" s="296"/>
      <c r="OPP116" s="296"/>
      <c r="OPQ116" s="296"/>
      <c r="OPR116" s="296"/>
      <c r="OPS116" s="296"/>
      <c r="OPT116" s="296"/>
      <c r="OPU116" s="296"/>
      <c r="OPV116" s="296"/>
      <c r="OPW116" s="296"/>
      <c r="OPX116" s="296"/>
      <c r="OPY116" s="296"/>
      <c r="OPZ116" s="296"/>
      <c r="OQA116" s="296"/>
      <c r="OQB116" s="296"/>
      <c r="OQC116" s="296"/>
      <c r="OQD116" s="296"/>
      <c r="OQE116" s="296"/>
      <c r="OQF116" s="296"/>
      <c r="OQG116" s="296"/>
      <c r="OQH116" s="296"/>
      <c r="OQI116" s="296"/>
      <c r="OQJ116" s="296"/>
      <c r="OQK116" s="296"/>
      <c r="OQL116" s="296"/>
      <c r="OQM116" s="296"/>
      <c r="OQN116" s="296"/>
      <c r="OQO116" s="296"/>
      <c r="OQP116" s="296"/>
      <c r="OQQ116" s="296"/>
      <c r="OQR116" s="296"/>
      <c r="OQS116" s="296"/>
      <c r="OQT116" s="296"/>
      <c r="OQU116" s="296"/>
      <c r="OQV116" s="296"/>
      <c r="OQW116" s="296"/>
      <c r="OQX116" s="296"/>
      <c r="OQY116" s="296"/>
      <c r="OQZ116" s="296"/>
      <c r="ORA116" s="296"/>
      <c r="ORB116" s="296"/>
      <c r="ORC116" s="296"/>
      <c r="ORD116" s="296"/>
      <c r="ORE116" s="296"/>
      <c r="ORF116" s="296"/>
      <c r="ORG116" s="296"/>
      <c r="ORH116" s="296"/>
      <c r="ORI116" s="296"/>
      <c r="ORJ116" s="296"/>
      <c r="ORK116" s="296"/>
      <c r="ORL116" s="296"/>
      <c r="ORM116" s="296"/>
      <c r="ORN116" s="296"/>
      <c r="ORO116" s="296"/>
      <c r="ORP116" s="296"/>
      <c r="ORQ116" s="296"/>
      <c r="ORR116" s="296"/>
      <c r="ORS116" s="296"/>
      <c r="ORT116" s="296"/>
      <c r="ORU116" s="296"/>
      <c r="ORV116" s="296"/>
      <c r="ORW116" s="296"/>
      <c r="ORX116" s="296"/>
      <c r="ORY116" s="296"/>
      <c r="ORZ116" s="296"/>
      <c r="OSA116" s="296"/>
      <c r="OSB116" s="296"/>
      <c r="OSC116" s="296"/>
      <c r="OSD116" s="296"/>
      <c r="OSE116" s="296"/>
      <c r="OSF116" s="296"/>
      <c r="OSG116" s="296"/>
      <c r="OSH116" s="296"/>
      <c r="OSI116" s="296"/>
      <c r="OSJ116" s="296"/>
      <c r="OSK116" s="296"/>
      <c r="OSL116" s="296"/>
      <c r="OSM116" s="296"/>
      <c r="OSN116" s="296"/>
      <c r="OSO116" s="296"/>
      <c r="OSP116" s="296"/>
      <c r="OSQ116" s="296"/>
      <c r="OSR116" s="296"/>
      <c r="OSS116" s="296"/>
      <c r="OST116" s="296"/>
      <c r="OSU116" s="296"/>
      <c r="OSV116" s="296"/>
      <c r="OSW116" s="296"/>
      <c r="OSX116" s="296"/>
      <c r="OSY116" s="296"/>
      <c r="OSZ116" s="296"/>
      <c r="OTA116" s="296"/>
      <c r="OTB116" s="296"/>
      <c r="OTC116" s="296"/>
      <c r="OTD116" s="296"/>
      <c r="OTE116" s="296"/>
      <c r="OTF116" s="296"/>
      <c r="OTG116" s="296"/>
      <c r="OTH116" s="296"/>
      <c r="OTI116" s="296"/>
      <c r="OTJ116" s="296"/>
      <c r="OTK116" s="296"/>
      <c r="OTL116" s="296"/>
      <c r="OTM116" s="296"/>
      <c r="OTN116" s="296"/>
      <c r="OTO116" s="296"/>
      <c r="OTP116" s="296"/>
      <c r="OTQ116" s="296"/>
      <c r="OTR116" s="296"/>
      <c r="OTS116" s="296"/>
      <c r="OTT116" s="296"/>
      <c r="OTU116" s="296"/>
      <c r="OTV116" s="296"/>
      <c r="OTW116" s="296"/>
      <c r="OTX116" s="296"/>
      <c r="OTY116" s="296"/>
      <c r="OTZ116" s="296"/>
      <c r="OUA116" s="296"/>
      <c r="OUB116" s="296"/>
      <c r="OUC116" s="296"/>
      <c r="OUD116" s="296"/>
      <c r="OUE116" s="296"/>
      <c r="OUF116" s="296"/>
      <c r="OUG116" s="296"/>
      <c r="OUH116" s="296"/>
      <c r="OUI116" s="296"/>
      <c r="OUJ116" s="296"/>
      <c r="OUK116" s="296"/>
      <c r="OUL116" s="296"/>
      <c r="OUM116" s="296"/>
      <c r="OUN116" s="296"/>
      <c r="OUO116" s="296"/>
      <c r="OUP116" s="296"/>
      <c r="OUQ116" s="296"/>
      <c r="OUR116" s="296"/>
      <c r="OUS116" s="296"/>
      <c r="OUT116" s="296"/>
      <c r="OUU116" s="296"/>
      <c r="OUV116" s="296"/>
      <c r="OUW116" s="296"/>
      <c r="OUX116" s="296"/>
      <c r="OUY116" s="296"/>
      <c r="OUZ116" s="296"/>
      <c r="OVA116" s="296"/>
      <c r="OVB116" s="296"/>
      <c r="OVC116" s="296"/>
      <c r="OVD116" s="296"/>
      <c r="OVE116" s="296"/>
      <c r="OVF116" s="296"/>
      <c r="OVG116" s="296"/>
      <c r="OVH116" s="296"/>
      <c r="OVI116" s="296"/>
      <c r="OVJ116" s="296"/>
      <c r="OVK116" s="296"/>
      <c r="OVL116" s="296"/>
      <c r="OVM116" s="296"/>
      <c r="OVN116" s="296"/>
      <c r="OVO116" s="296"/>
      <c r="OVP116" s="296"/>
      <c r="OVQ116" s="296"/>
      <c r="OVR116" s="296"/>
      <c r="OVS116" s="296"/>
      <c r="OVT116" s="296"/>
      <c r="OVU116" s="296"/>
      <c r="OVV116" s="296"/>
      <c r="OVW116" s="296"/>
      <c r="OVX116" s="296"/>
      <c r="OVY116" s="296"/>
      <c r="OVZ116" s="296"/>
      <c r="OWA116" s="296"/>
      <c r="OWB116" s="296"/>
      <c r="OWC116" s="296"/>
      <c r="OWD116" s="296"/>
      <c r="OWE116" s="296"/>
      <c r="OWF116" s="296"/>
      <c r="OWG116" s="296"/>
      <c r="OWH116" s="296"/>
      <c r="OWI116" s="296"/>
      <c r="OWJ116" s="296"/>
      <c r="OWK116" s="296"/>
      <c r="OWL116" s="296"/>
      <c r="OWM116" s="296"/>
      <c r="OWN116" s="296"/>
      <c r="OWO116" s="296"/>
      <c r="OWP116" s="296"/>
      <c r="OWQ116" s="296"/>
      <c r="OWR116" s="296"/>
      <c r="OWS116" s="296"/>
      <c r="OWT116" s="296"/>
      <c r="OWU116" s="296"/>
      <c r="OWV116" s="296"/>
      <c r="OWW116" s="296"/>
      <c r="OWX116" s="296"/>
      <c r="OWY116" s="296"/>
      <c r="OWZ116" s="296"/>
      <c r="OXA116" s="296"/>
      <c r="OXB116" s="296"/>
      <c r="OXC116" s="296"/>
      <c r="OXD116" s="296"/>
      <c r="OXE116" s="296"/>
      <c r="OXF116" s="296"/>
      <c r="OXG116" s="296"/>
      <c r="OXH116" s="296"/>
      <c r="OXI116" s="296"/>
      <c r="OXJ116" s="296"/>
      <c r="OXK116" s="296"/>
      <c r="OXL116" s="296"/>
      <c r="OXM116" s="296"/>
      <c r="OXN116" s="296"/>
      <c r="OXO116" s="296"/>
      <c r="OXP116" s="296"/>
      <c r="OXQ116" s="296"/>
      <c r="OXR116" s="296"/>
      <c r="OXS116" s="296"/>
      <c r="OXT116" s="296"/>
      <c r="OXU116" s="296"/>
      <c r="OXV116" s="296"/>
      <c r="OXW116" s="296"/>
      <c r="OXX116" s="296"/>
      <c r="OXY116" s="296"/>
      <c r="OXZ116" s="296"/>
      <c r="OYA116" s="296"/>
      <c r="OYB116" s="296"/>
      <c r="OYC116" s="296"/>
      <c r="OYD116" s="296"/>
      <c r="OYE116" s="296"/>
      <c r="OYF116" s="296"/>
      <c r="OYG116" s="296"/>
      <c r="OYH116" s="296"/>
      <c r="OYI116" s="296"/>
      <c r="OYJ116" s="296"/>
      <c r="OYK116" s="296"/>
      <c r="OYL116" s="296"/>
      <c r="OYM116" s="296"/>
      <c r="OYN116" s="296"/>
      <c r="OYO116" s="296"/>
      <c r="OYP116" s="296"/>
      <c r="OYQ116" s="296"/>
      <c r="OYR116" s="296"/>
      <c r="OYS116" s="296"/>
      <c r="OYT116" s="296"/>
      <c r="OYU116" s="296"/>
      <c r="OYV116" s="296"/>
      <c r="OYW116" s="296"/>
      <c r="OYX116" s="296"/>
      <c r="OYY116" s="296"/>
      <c r="OYZ116" s="296"/>
      <c r="OZA116" s="296"/>
      <c r="OZB116" s="296"/>
      <c r="OZC116" s="296"/>
      <c r="OZD116" s="296"/>
      <c r="OZE116" s="296"/>
      <c r="OZF116" s="296"/>
      <c r="OZG116" s="296"/>
      <c r="OZH116" s="296"/>
      <c r="OZI116" s="296"/>
      <c r="OZJ116" s="296"/>
      <c r="OZK116" s="296"/>
      <c r="OZL116" s="296"/>
      <c r="OZM116" s="296"/>
      <c r="OZN116" s="296"/>
      <c r="OZO116" s="296"/>
      <c r="OZP116" s="296"/>
      <c r="OZQ116" s="296"/>
      <c r="OZR116" s="296"/>
      <c r="OZS116" s="296"/>
      <c r="OZT116" s="296"/>
      <c r="OZU116" s="296"/>
      <c r="OZV116" s="296"/>
      <c r="OZW116" s="296"/>
      <c r="OZX116" s="296"/>
      <c r="OZY116" s="296"/>
      <c r="OZZ116" s="296"/>
      <c r="PAA116" s="296"/>
      <c r="PAB116" s="296"/>
      <c r="PAC116" s="296"/>
      <c r="PAD116" s="296"/>
      <c r="PAE116" s="296"/>
      <c r="PAF116" s="296"/>
      <c r="PAG116" s="296"/>
      <c r="PAH116" s="296"/>
      <c r="PAI116" s="296"/>
      <c r="PAJ116" s="296"/>
      <c r="PAK116" s="296"/>
      <c r="PAL116" s="296"/>
      <c r="PAM116" s="296"/>
      <c r="PAN116" s="296"/>
      <c r="PAO116" s="296"/>
      <c r="PAP116" s="296"/>
      <c r="PAQ116" s="296"/>
      <c r="PAR116" s="296"/>
      <c r="PAS116" s="296"/>
      <c r="PAT116" s="296"/>
      <c r="PAU116" s="296"/>
      <c r="PAV116" s="296"/>
      <c r="PAW116" s="296"/>
      <c r="PAX116" s="296"/>
      <c r="PAY116" s="296"/>
      <c r="PAZ116" s="296"/>
      <c r="PBA116" s="296"/>
      <c r="PBB116" s="296"/>
      <c r="PBC116" s="296"/>
      <c r="PBD116" s="296"/>
      <c r="PBE116" s="296"/>
      <c r="PBF116" s="296"/>
      <c r="PBG116" s="296"/>
      <c r="PBH116" s="296"/>
      <c r="PBI116" s="296"/>
      <c r="PBJ116" s="296"/>
      <c r="PBK116" s="296"/>
      <c r="PBL116" s="296"/>
      <c r="PBM116" s="296"/>
      <c r="PBN116" s="296"/>
      <c r="PBO116" s="296"/>
      <c r="PBP116" s="296"/>
      <c r="PBQ116" s="296"/>
      <c r="PBR116" s="296"/>
      <c r="PBS116" s="296"/>
      <c r="PBT116" s="296"/>
      <c r="PBU116" s="296"/>
      <c r="PBV116" s="296"/>
      <c r="PBW116" s="296"/>
      <c r="PBX116" s="296"/>
      <c r="PBY116" s="296"/>
      <c r="PBZ116" s="296"/>
      <c r="PCA116" s="296"/>
      <c r="PCB116" s="296"/>
      <c r="PCC116" s="296"/>
      <c r="PCD116" s="296"/>
      <c r="PCE116" s="296"/>
      <c r="PCF116" s="296"/>
      <c r="PCG116" s="296"/>
      <c r="PCH116" s="296"/>
      <c r="PCI116" s="296"/>
      <c r="PCJ116" s="296"/>
      <c r="PCK116" s="296"/>
      <c r="PCL116" s="296"/>
      <c r="PCM116" s="296"/>
      <c r="PCN116" s="296"/>
      <c r="PCO116" s="296"/>
      <c r="PCP116" s="296"/>
      <c r="PCQ116" s="296"/>
      <c r="PCR116" s="296"/>
      <c r="PCS116" s="296"/>
      <c r="PCT116" s="296"/>
      <c r="PCU116" s="296"/>
      <c r="PCV116" s="296"/>
      <c r="PCW116" s="296"/>
      <c r="PCX116" s="296"/>
      <c r="PCY116" s="296"/>
      <c r="PCZ116" s="296"/>
      <c r="PDA116" s="296"/>
      <c r="PDB116" s="296"/>
      <c r="PDC116" s="296"/>
      <c r="PDD116" s="296"/>
      <c r="PDE116" s="296"/>
      <c r="PDF116" s="296"/>
      <c r="PDG116" s="296"/>
      <c r="PDH116" s="296"/>
      <c r="PDI116" s="296"/>
      <c r="PDJ116" s="296"/>
      <c r="PDK116" s="296"/>
      <c r="PDL116" s="296"/>
      <c r="PDM116" s="296"/>
      <c r="PDN116" s="296"/>
      <c r="PDO116" s="296"/>
      <c r="PDP116" s="296"/>
      <c r="PDQ116" s="296"/>
      <c r="PDR116" s="296"/>
      <c r="PDS116" s="296"/>
      <c r="PDT116" s="296"/>
      <c r="PDU116" s="296"/>
      <c r="PDV116" s="296"/>
      <c r="PDW116" s="296"/>
      <c r="PDX116" s="296"/>
      <c r="PDY116" s="296"/>
      <c r="PDZ116" s="296"/>
      <c r="PEA116" s="296"/>
      <c r="PEB116" s="296"/>
      <c r="PEC116" s="296"/>
      <c r="PED116" s="296"/>
      <c r="PEE116" s="296"/>
      <c r="PEF116" s="296"/>
      <c r="PEG116" s="296"/>
      <c r="PEH116" s="296"/>
      <c r="PEI116" s="296"/>
      <c r="PEJ116" s="296"/>
      <c r="PEK116" s="296"/>
      <c r="PEL116" s="296"/>
      <c r="PEM116" s="296"/>
      <c r="PEN116" s="296"/>
      <c r="PEO116" s="296"/>
      <c r="PEP116" s="296"/>
      <c r="PEQ116" s="296"/>
      <c r="PER116" s="296"/>
      <c r="PES116" s="296"/>
      <c r="PET116" s="296"/>
      <c r="PEU116" s="296"/>
      <c r="PEV116" s="296"/>
      <c r="PEW116" s="296"/>
      <c r="PEX116" s="296"/>
      <c r="PEY116" s="296"/>
      <c r="PEZ116" s="296"/>
      <c r="PFA116" s="296"/>
      <c r="PFB116" s="296"/>
      <c r="PFC116" s="296"/>
      <c r="PFD116" s="296"/>
      <c r="PFE116" s="296"/>
      <c r="PFF116" s="296"/>
      <c r="PFG116" s="296"/>
      <c r="PFH116" s="296"/>
      <c r="PFI116" s="296"/>
      <c r="PFJ116" s="296"/>
      <c r="PFK116" s="296"/>
      <c r="PFL116" s="296"/>
      <c r="PFM116" s="296"/>
      <c r="PFN116" s="296"/>
      <c r="PFO116" s="296"/>
      <c r="PFP116" s="296"/>
      <c r="PFQ116" s="296"/>
      <c r="PFR116" s="296"/>
      <c r="PFS116" s="296"/>
      <c r="PFT116" s="296"/>
      <c r="PFU116" s="296"/>
      <c r="PFV116" s="296"/>
      <c r="PFW116" s="296"/>
      <c r="PFX116" s="296"/>
      <c r="PFY116" s="296"/>
      <c r="PFZ116" s="296"/>
      <c r="PGA116" s="296"/>
      <c r="PGB116" s="296"/>
      <c r="PGC116" s="296"/>
      <c r="PGD116" s="296"/>
      <c r="PGE116" s="296"/>
      <c r="PGF116" s="296"/>
      <c r="PGG116" s="296"/>
      <c r="PGH116" s="296"/>
      <c r="PGI116" s="296"/>
      <c r="PGJ116" s="296"/>
      <c r="PGK116" s="296"/>
      <c r="PGL116" s="296"/>
      <c r="PGM116" s="296"/>
      <c r="PGN116" s="296"/>
      <c r="PGO116" s="296"/>
      <c r="PGP116" s="296"/>
      <c r="PGQ116" s="296"/>
      <c r="PGR116" s="296"/>
      <c r="PGS116" s="296"/>
      <c r="PGT116" s="296"/>
      <c r="PGU116" s="296"/>
      <c r="PGV116" s="296"/>
      <c r="PGW116" s="296"/>
      <c r="PGX116" s="296"/>
      <c r="PGY116" s="296"/>
      <c r="PGZ116" s="296"/>
      <c r="PHA116" s="296"/>
      <c r="PHB116" s="296"/>
      <c r="PHC116" s="296"/>
      <c r="PHD116" s="296"/>
      <c r="PHE116" s="296"/>
      <c r="PHF116" s="296"/>
      <c r="PHG116" s="296"/>
      <c r="PHH116" s="296"/>
      <c r="PHI116" s="296"/>
      <c r="PHJ116" s="296"/>
      <c r="PHK116" s="296"/>
      <c r="PHL116" s="296"/>
      <c r="PHM116" s="296"/>
      <c r="PHN116" s="296"/>
      <c r="PHO116" s="296"/>
      <c r="PHP116" s="296"/>
      <c r="PHQ116" s="296"/>
      <c r="PHR116" s="296"/>
      <c r="PHS116" s="296"/>
      <c r="PHT116" s="296"/>
      <c r="PHU116" s="296"/>
      <c r="PHV116" s="296"/>
      <c r="PHW116" s="296"/>
      <c r="PHX116" s="296"/>
      <c r="PHY116" s="296"/>
      <c r="PHZ116" s="296"/>
      <c r="PIA116" s="296"/>
      <c r="PIB116" s="296"/>
      <c r="PIC116" s="296"/>
      <c r="PID116" s="296"/>
      <c r="PIE116" s="296"/>
      <c r="PIF116" s="296"/>
      <c r="PIG116" s="296"/>
      <c r="PIH116" s="296"/>
      <c r="PII116" s="296"/>
      <c r="PIJ116" s="296"/>
      <c r="PIK116" s="296"/>
      <c r="PIL116" s="296"/>
      <c r="PIM116" s="296"/>
      <c r="PIN116" s="296"/>
      <c r="PIO116" s="296"/>
      <c r="PIP116" s="296"/>
      <c r="PIQ116" s="296"/>
      <c r="PIR116" s="296"/>
      <c r="PIS116" s="296"/>
      <c r="PIT116" s="296"/>
      <c r="PIU116" s="296"/>
      <c r="PIV116" s="296"/>
      <c r="PIW116" s="296"/>
      <c r="PIX116" s="296"/>
      <c r="PIY116" s="296"/>
      <c r="PIZ116" s="296"/>
      <c r="PJA116" s="296"/>
      <c r="PJB116" s="296"/>
      <c r="PJC116" s="296"/>
      <c r="PJD116" s="296"/>
      <c r="PJE116" s="296"/>
      <c r="PJF116" s="296"/>
      <c r="PJG116" s="296"/>
      <c r="PJH116" s="296"/>
      <c r="PJI116" s="296"/>
      <c r="PJJ116" s="296"/>
      <c r="PJK116" s="296"/>
      <c r="PJL116" s="296"/>
      <c r="PJM116" s="296"/>
      <c r="PJN116" s="296"/>
      <c r="PJO116" s="296"/>
      <c r="PJP116" s="296"/>
      <c r="PJQ116" s="296"/>
      <c r="PJR116" s="296"/>
      <c r="PJS116" s="296"/>
      <c r="PJT116" s="296"/>
      <c r="PJU116" s="296"/>
      <c r="PJV116" s="296"/>
      <c r="PJW116" s="296"/>
      <c r="PJX116" s="296"/>
      <c r="PJY116" s="296"/>
      <c r="PJZ116" s="296"/>
      <c r="PKA116" s="296"/>
      <c r="PKB116" s="296"/>
      <c r="PKC116" s="296"/>
      <c r="PKD116" s="296"/>
      <c r="PKE116" s="296"/>
      <c r="PKF116" s="296"/>
      <c r="PKG116" s="296"/>
      <c r="PKH116" s="296"/>
      <c r="PKI116" s="296"/>
      <c r="PKJ116" s="296"/>
      <c r="PKK116" s="296"/>
      <c r="PKL116" s="296"/>
      <c r="PKM116" s="296"/>
      <c r="PKN116" s="296"/>
      <c r="PKO116" s="296"/>
      <c r="PKP116" s="296"/>
      <c r="PKQ116" s="296"/>
      <c r="PKR116" s="296"/>
      <c r="PKS116" s="296"/>
      <c r="PKT116" s="296"/>
      <c r="PKU116" s="296"/>
      <c r="PKV116" s="296"/>
      <c r="PKW116" s="296"/>
      <c r="PKX116" s="296"/>
      <c r="PKY116" s="296"/>
      <c r="PKZ116" s="296"/>
      <c r="PLA116" s="296"/>
      <c r="PLB116" s="296"/>
      <c r="PLC116" s="296"/>
      <c r="PLD116" s="296"/>
      <c r="PLE116" s="296"/>
      <c r="PLF116" s="296"/>
      <c r="PLG116" s="296"/>
      <c r="PLH116" s="296"/>
      <c r="PLI116" s="296"/>
      <c r="PLJ116" s="296"/>
      <c r="PLK116" s="296"/>
      <c r="PLL116" s="296"/>
      <c r="PLM116" s="296"/>
      <c r="PLN116" s="296"/>
      <c r="PLO116" s="296"/>
      <c r="PLP116" s="296"/>
      <c r="PLQ116" s="296"/>
      <c r="PLR116" s="296"/>
      <c r="PLS116" s="296"/>
      <c r="PLT116" s="296"/>
      <c r="PLU116" s="296"/>
      <c r="PLV116" s="296"/>
      <c r="PLW116" s="296"/>
      <c r="PLX116" s="296"/>
      <c r="PLY116" s="296"/>
      <c r="PLZ116" s="296"/>
      <c r="PMA116" s="296"/>
      <c r="PMB116" s="296"/>
      <c r="PMC116" s="296"/>
      <c r="PMD116" s="296"/>
      <c r="PME116" s="296"/>
      <c r="PMF116" s="296"/>
      <c r="PMG116" s="296"/>
      <c r="PMH116" s="296"/>
      <c r="PMI116" s="296"/>
      <c r="PMJ116" s="296"/>
      <c r="PMK116" s="296"/>
      <c r="PML116" s="296"/>
      <c r="PMM116" s="296"/>
      <c r="PMN116" s="296"/>
      <c r="PMO116" s="296"/>
      <c r="PMP116" s="296"/>
      <c r="PMQ116" s="296"/>
      <c r="PMR116" s="296"/>
      <c r="PMS116" s="296"/>
      <c r="PMT116" s="296"/>
      <c r="PMU116" s="296"/>
      <c r="PMV116" s="296"/>
      <c r="PMW116" s="296"/>
      <c r="PMX116" s="296"/>
      <c r="PMY116" s="296"/>
      <c r="PMZ116" s="296"/>
      <c r="PNA116" s="296"/>
      <c r="PNB116" s="296"/>
      <c r="PNC116" s="296"/>
      <c r="PND116" s="296"/>
      <c r="PNE116" s="296"/>
      <c r="PNF116" s="296"/>
      <c r="PNG116" s="296"/>
      <c r="PNH116" s="296"/>
      <c r="PNI116" s="296"/>
      <c r="PNJ116" s="296"/>
      <c r="PNK116" s="296"/>
      <c r="PNL116" s="296"/>
      <c r="PNM116" s="296"/>
      <c r="PNN116" s="296"/>
      <c r="PNO116" s="296"/>
      <c r="PNP116" s="296"/>
      <c r="PNQ116" s="296"/>
      <c r="PNR116" s="296"/>
      <c r="PNS116" s="296"/>
      <c r="PNT116" s="296"/>
      <c r="PNU116" s="296"/>
      <c r="PNV116" s="296"/>
      <c r="PNW116" s="296"/>
      <c r="PNX116" s="296"/>
      <c r="PNY116" s="296"/>
      <c r="PNZ116" s="296"/>
      <c r="POA116" s="296"/>
      <c r="POB116" s="296"/>
      <c r="POC116" s="296"/>
      <c r="POD116" s="296"/>
      <c r="POE116" s="296"/>
      <c r="POF116" s="296"/>
      <c r="POG116" s="296"/>
      <c r="POH116" s="296"/>
      <c r="POI116" s="296"/>
      <c r="POJ116" s="296"/>
      <c r="POK116" s="296"/>
      <c r="POL116" s="296"/>
      <c r="POM116" s="296"/>
      <c r="PON116" s="296"/>
      <c r="POO116" s="296"/>
      <c r="POP116" s="296"/>
      <c r="POQ116" s="296"/>
      <c r="POR116" s="296"/>
      <c r="POS116" s="296"/>
      <c r="POT116" s="296"/>
      <c r="POU116" s="296"/>
      <c r="POV116" s="296"/>
      <c r="POW116" s="296"/>
      <c r="POX116" s="296"/>
      <c r="POY116" s="296"/>
      <c r="POZ116" s="296"/>
      <c r="PPA116" s="296"/>
      <c r="PPB116" s="296"/>
      <c r="PPC116" s="296"/>
      <c r="PPD116" s="296"/>
      <c r="PPE116" s="296"/>
      <c r="PPF116" s="296"/>
      <c r="PPG116" s="296"/>
      <c r="PPH116" s="296"/>
      <c r="PPI116" s="296"/>
      <c r="PPJ116" s="296"/>
      <c r="PPK116" s="296"/>
      <c r="PPL116" s="296"/>
      <c r="PPM116" s="296"/>
      <c r="PPN116" s="296"/>
      <c r="PPO116" s="296"/>
      <c r="PPP116" s="296"/>
      <c r="PPQ116" s="296"/>
      <c r="PPR116" s="296"/>
      <c r="PPS116" s="296"/>
      <c r="PPT116" s="296"/>
      <c r="PPU116" s="296"/>
      <c r="PPV116" s="296"/>
      <c r="PPW116" s="296"/>
      <c r="PPX116" s="296"/>
      <c r="PPY116" s="296"/>
      <c r="PPZ116" s="296"/>
      <c r="PQA116" s="296"/>
      <c r="PQB116" s="296"/>
      <c r="PQC116" s="296"/>
      <c r="PQD116" s="296"/>
      <c r="PQE116" s="296"/>
      <c r="PQF116" s="296"/>
      <c r="PQG116" s="296"/>
      <c r="PQH116" s="296"/>
      <c r="PQI116" s="296"/>
      <c r="PQJ116" s="296"/>
      <c r="PQK116" s="296"/>
      <c r="PQL116" s="296"/>
      <c r="PQM116" s="296"/>
      <c r="PQN116" s="296"/>
      <c r="PQO116" s="296"/>
      <c r="PQP116" s="296"/>
      <c r="PQQ116" s="296"/>
      <c r="PQR116" s="296"/>
      <c r="PQS116" s="296"/>
      <c r="PQT116" s="296"/>
      <c r="PQU116" s="296"/>
      <c r="PQV116" s="296"/>
      <c r="PQW116" s="296"/>
      <c r="PQX116" s="296"/>
      <c r="PQY116" s="296"/>
      <c r="PQZ116" s="296"/>
      <c r="PRA116" s="296"/>
      <c r="PRB116" s="296"/>
      <c r="PRC116" s="296"/>
      <c r="PRD116" s="296"/>
      <c r="PRE116" s="296"/>
      <c r="PRF116" s="296"/>
      <c r="PRG116" s="296"/>
      <c r="PRH116" s="296"/>
      <c r="PRI116" s="296"/>
      <c r="PRJ116" s="296"/>
      <c r="PRK116" s="296"/>
      <c r="PRL116" s="296"/>
      <c r="PRM116" s="296"/>
      <c r="PRN116" s="296"/>
      <c r="PRO116" s="296"/>
      <c r="PRP116" s="296"/>
      <c r="PRQ116" s="296"/>
      <c r="PRR116" s="296"/>
      <c r="PRS116" s="296"/>
      <c r="PRT116" s="296"/>
      <c r="PRU116" s="296"/>
      <c r="PRV116" s="296"/>
      <c r="PRW116" s="296"/>
      <c r="PRX116" s="296"/>
      <c r="PRY116" s="296"/>
      <c r="PRZ116" s="296"/>
      <c r="PSA116" s="296"/>
      <c r="PSB116" s="296"/>
      <c r="PSC116" s="296"/>
      <c r="PSD116" s="296"/>
      <c r="PSE116" s="296"/>
      <c r="PSF116" s="296"/>
      <c r="PSG116" s="296"/>
      <c r="PSH116" s="296"/>
      <c r="PSI116" s="296"/>
      <c r="PSJ116" s="296"/>
      <c r="PSK116" s="296"/>
      <c r="PSL116" s="296"/>
      <c r="PSM116" s="296"/>
      <c r="PSN116" s="296"/>
      <c r="PSO116" s="296"/>
      <c r="PSP116" s="296"/>
      <c r="PSQ116" s="296"/>
      <c r="PSR116" s="296"/>
      <c r="PSS116" s="296"/>
      <c r="PST116" s="296"/>
      <c r="PSU116" s="296"/>
      <c r="PSV116" s="296"/>
      <c r="PSW116" s="296"/>
      <c r="PSX116" s="296"/>
      <c r="PSY116" s="296"/>
      <c r="PSZ116" s="296"/>
      <c r="PTA116" s="296"/>
      <c r="PTB116" s="296"/>
      <c r="PTC116" s="296"/>
      <c r="PTD116" s="296"/>
      <c r="PTE116" s="296"/>
      <c r="PTF116" s="296"/>
      <c r="PTG116" s="296"/>
      <c r="PTH116" s="296"/>
      <c r="PTI116" s="296"/>
      <c r="PTJ116" s="296"/>
      <c r="PTK116" s="296"/>
      <c r="PTL116" s="296"/>
      <c r="PTM116" s="296"/>
      <c r="PTN116" s="296"/>
      <c r="PTO116" s="296"/>
      <c r="PTP116" s="296"/>
      <c r="PTQ116" s="296"/>
      <c r="PTR116" s="296"/>
      <c r="PTS116" s="296"/>
      <c r="PTT116" s="296"/>
      <c r="PTU116" s="296"/>
      <c r="PTV116" s="296"/>
      <c r="PTW116" s="296"/>
      <c r="PTX116" s="296"/>
      <c r="PTY116" s="296"/>
      <c r="PTZ116" s="296"/>
      <c r="PUA116" s="296"/>
      <c r="PUB116" s="296"/>
      <c r="PUC116" s="296"/>
      <c r="PUD116" s="296"/>
      <c r="PUE116" s="296"/>
      <c r="PUF116" s="296"/>
      <c r="PUG116" s="296"/>
      <c r="PUH116" s="296"/>
      <c r="PUI116" s="296"/>
      <c r="PUJ116" s="296"/>
      <c r="PUK116" s="296"/>
      <c r="PUL116" s="296"/>
      <c r="PUM116" s="296"/>
      <c r="PUN116" s="296"/>
      <c r="PUO116" s="296"/>
      <c r="PUP116" s="296"/>
      <c r="PUQ116" s="296"/>
      <c r="PUR116" s="296"/>
      <c r="PUS116" s="296"/>
      <c r="PUT116" s="296"/>
      <c r="PUU116" s="296"/>
      <c r="PUV116" s="296"/>
      <c r="PUW116" s="296"/>
      <c r="PUX116" s="296"/>
      <c r="PUY116" s="296"/>
      <c r="PUZ116" s="296"/>
      <c r="PVA116" s="296"/>
      <c r="PVB116" s="296"/>
      <c r="PVC116" s="296"/>
      <c r="PVD116" s="296"/>
      <c r="PVE116" s="296"/>
      <c r="PVF116" s="296"/>
      <c r="PVG116" s="296"/>
      <c r="PVH116" s="296"/>
      <c r="PVI116" s="296"/>
      <c r="PVJ116" s="296"/>
      <c r="PVK116" s="296"/>
      <c r="PVL116" s="296"/>
      <c r="PVM116" s="296"/>
      <c r="PVN116" s="296"/>
      <c r="PVO116" s="296"/>
      <c r="PVP116" s="296"/>
      <c r="PVQ116" s="296"/>
      <c r="PVR116" s="296"/>
      <c r="PVS116" s="296"/>
      <c r="PVT116" s="296"/>
      <c r="PVU116" s="296"/>
      <c r="PVV116" s="296"/>
      <c r="PVW116" s="296"/>
      <c r="PVX116" s="296"/>
      <c r="PVY116" s="296"/>
      <c r="PVZ116" s="296"/>
      <c r="PWA116" s="296"/>
      <c r="PWB116" s="296"/>
      <c r="PWC116" s="296"/>
      <c r="PWD116" s="296"/>
      <c r="PWE116" s="296"/>
      <c r="PWF116" s="296"/>
      <c r="PWG116" s="296"/>
      <c r="PWH116" s="296"/>
      <c r="PWI116" s="296"/>
      <c r="PWJ116" s="296"/>
      <c r="PWK116" s="296"/>
      <c r="PWL116" s="296"/>
      <c r="PWM116" s="296"/>
      <c r="PWN116" s="296"/>
      <c r="PWO116" s="296"/>
      <c r="PWP116" s="296"/>
      <c r="PWQ116" s="296"/>
      <c r="PWR116" s="296"/>
      <c r="PWS116" s="296"/>
      <c r="PWT116" s="296"/>
      <c r="PWU116" s="296"/>
      <c r="PWV116" s="296"/>
      <c r="PWW116" s="296"/>
      <c r="PWX116" s="296"/>
      <c r="PWY116" s="296"/>
      <c r="PWZ116" s="296"/>
      <c r="PXA116" s="296"/>
      <c r="PXB116" s="296"/>
      <c r="PXC116" s="296"/>
      <c r="PXD116" s="296"/>
      <c r="PXE116" s="296"/>
      <c r="PXF116" s="296"/>
      <c r="PXG116" s="296"/>
      <c r="PXH116" s="296"/>
      <c r="PXI116" s="296"/>
      <c r="PXJ116" s="296"/>
      <c r="PXK116" s="296"/>
      <c r="PXL116" s="296"/>
      <c r="PXM116" s="296"/>
      <c r="PXN116" s="296"/>
      <c r="PXO116" s="296"/>
      <c r="PXP116" s="296"/>
      <c r="PXQ116" s="296"/>
      <c r="PXR116" s="296"/>
      <c r="PXS116" s="296"/>
      <c r="PXT116" s="296"/>
      <c r="PXU116" s="296"/>
      <c r="PXV116" s="296"/>
      <c r="PXW116" s="296"/>
      <c r="PXX116" s="296"/>
      <c r="PXY116" s="296"/>
      <c r="PXZ116" s="296"/>
      <c r="PYA116" s="296"/>
      <c r="PYB116" s="296"/>
      <c r="PYC116" s="296"/>
      <c r="PYD116" s="296"/>
      <c r="PYE116" s="296"/>
      <c r="PYF116" s="296"/>
      <c r="PYG116" s="296"/>
      <c r="PYH116" s="296"/>
      <c r="PYI116" s="296"/>
      <c r="PYJ116" s="296"/>
      <c r="PYK116" s="296"/>
      <c r="PYL116" s="296"/>
      <c r="PYM116" s="296"/>
      <c r="PYN116" s="296"/>
      <c r="PYO116" s="296"/>
      <c r="PYP116" s="296"/>
      <c r="PYQ116" s="296"/>
      <c r="PYR116" s="296"/>
      <c r="PYS116" s="296"/>
      <c r="PYT116" s="296"/>
      <c r="PYU116" s="296"/>
      <c r="PYV116" s="296"/>
      <c r="PYW116" s="296"/>
      <c r="PYX116" s="296"/>
      <c r="PYY116" s="296"/>
      <c r="PYZ116" s="296"/>
      <c r="PZA116" s="296"/>
      <c r="PZB116" s="296"/>
      <c r="PZC116" s="296"/>
      <c r="PZD116" s="296"/>
      <c r="PZE116" s="296"/>
      <c r="PZF116" s="296"/>
      <c r="PZG116" s="296"/>
      <c r="PZH116" s="296"/>
      <c r="PZI116" s="296"/>
      <c r="PZJ116" s="296"/>
      <c r="PZK116" s="296"/>
      <c r="PZL116" s="296"/>
      <c r="PZM116" s="296"/>
      <c r="PZN116" s="296"/>
      <c r="PZO116" s="296"/>
      <c r="PZP116" s="296"/>
      <c r="PZQ116" s="296"/>
      <c r="PZR116" s="296"/>
      <c r="PZS116" s="296"/>
      <c r="PZT116" s="296"/>
      <c r="PZU116" s="296"/>
      <c r="PZV116" s="296"/>
      <c r="PZW116" s="296"/>
      <c r="PZX116" s="296"/>
      <c r="PZY116" s="296"/>
      <c r="PZZ116" s="296"/>
      <c r="QAA116" s="296"/>
      <c r="QAB116" s="296"/>
      <c r="QAC116" s="296"/>
      <c r="QAD116" s="296"/>
      <c r="QAE116" s="296"/>
      <c r="QAF116" s="296"/>
      <c r="QAG116" s="296"/>
      <c r="QAH116" s="296"/>
      <c r="QAI116" s="296"/>
      <c r="QAJ116" s="296"/>
      <c r="QAK116" s="296"/>
      <c r="QAL116" s="296"/>
      <c r="QAM116" s="296"/>
      <c r="QAN116" s="296"/>
      <c r="QAO116" s="296"/>
      <c r="QAP116" s="296"/>
      <c r="QAQ116" s="296"/>
      <c r="QAR116" s="296"/>
      <c r="QAS116" s="296"/>
      <c r="QAT116" s="296"/>
      <c r="QAU116" s="296"/>
      <c r="QAV116" s="296"/>
      <c r="QAW116" s="296"/>
      <c r="QAX116" s="296"/>
      <c r="QAY116" s="296"/>
      <c r="QAZ116" s="296"/>
      <c r="QBA116" s="296"/>
      <c r="QBB116" s="296"/>
      <c r="QBC116" s="296"/>
      <c r="QBD116" s="296"/>
      <c r="QBE116" s="296"/>
      <c r="QBF116" s="296"/>
      <c r="QBG116" s="296"/>
      <c r="QBH116" s="296"/>
      <c r="QBI116" s="296"/>
      <c r="QBJ116" s="296"/>
      <c r="QBK116" s="296"/>
      <c r="QBL116" s="296"/>
      <c r="QBM116" s="296"/>
      <c r="QBN116" s="296"/>
      <c r="QBO116" s="296"/>
      <c r="QBP116" s="296"/>
      <c r="QBQ116" s="296"/>
      <c r="QBR116" s="296"/>
      <c r="QBS116" s="296"/>
      <c r="QBT116" s="296"/>
      <c r="QBU116" s="296"/>
      <c r="QBV116" s="296"/>
      <c r="QBW116" s="296"/>
      <c r="QBX116" s="296"/>
      <c r="QBY116" s="296"/>
      <c r="QBZ116" s="296"/>
      <c r="QCA116" s="296"/>
      <c r="QCB116" s="296"/>
      <c r="QCC116" s="296"/>
      <c r="QCD116" s="296"/>
      <c r="QCE116" s="296"/>
      <c r="QCF116" s="296"/>
      <c r="QCG116" s="296"/>
      <c r="QCH116" s="296"/>
      <c r="QCI116" s="296"/>
      <c r="QCJ116" s="296"/>
      <c r="QCK116" s="296"/>
      <c r="QCL116" s="296"/>
      <c r="QCM116" s="296"/>
      <c r="QCN116" s="296"/>
      <c r="QCO116" s="296"/>
      <c r="QCP116" s="296"/>
      <c r="QCQ116" s="296"/>
      <c r="QCR116" s="296"/>
      <c r="QCS116" s="296"/>
      <c r="QCT116" s="296"/>
      <c r="QCU116" s="296"/>
      <c r="QCV116" s="296"/>
      <c r="QCW116" s="296"/>
      <c r="QCX116" s="296"/>
      <c r="QCY116" s="296"/>
      <c r="QCZ116" s="296"/>
      <c r="QDA116" s="296"/>
      <c r="QDB116" s="296"/>
      <c r="QDC116" s="296"/>
      <c r="QDD116" s="296"/>
      <c r="QDE116" s="296"/>
      <c r="QDF116" s="296"/>
      <c r="QDG116" s="296"/>
      <c r="QDH116" s="296"/>
      <c r="QDI116" s="296"/>
      <c r="QDJ116" s="296"/>
      <c r="QDK116" s="296"/>
      <c r="QDL116" s="296"/>
      <c r="QDM116" s="296"/>
      <c r="QDN116" s="296"/>
      <c r="QDO116" s="296"/>
      <c r="QDP116" s="296"/>
      <c r="QDQ116" s="296"/>
      <c r="QDR116" s="296"/>
      <c r="QDS116" s="296"/>
      <c r="QDT116" s="296"/>
      <c r="QDU116" s="296"/>
      <c r="QDV116" s="296"/>
      <c r="QDW116" s="296"/>
      <c r="QDX116" s="296"/>
      <c r="QDY116" s="296"/>
      <c r="QDZ116" s="296"/>
      <c r="QEA116" s="296"/>
      <c r="QEB116" s="296"/>
      <c r="QEC116" s="296"/>
      <c r="QED116" s="296"/>
      <c r="QEE116" s="296"/>
      <c r="QEF116" s="296"/>
      <c r="QEG116" s="296"/>
      <c r="QEH116" s="296"/>
      <c r="QEI116" s="296"/>
      <c r="QEJ116" s="296"/>
      <c r="QEK116" s="296"/>
      <c r="QEL116" s="296"/>
      <c r="QEM116" s="296"/>
      <c r="QEN116" s="296"/>
      <c r="QEO116" s="296"/>
      <c r="QEP116" s="296"/>
      <c r="QEQ116" s="296"/>
      <c r="QER116" s="296"/>
      <c r="QES116" s="296"/>
      <c r="QET116" s="296"/>
      <c r="QEU116" s="296"/>
      <c r="QEV116" s="296"/>
      <c r="QEW116" s="296"/>
      <c r="QEX116" s="296"/>
      <c r="QEY116" s="296"/>
      <c r="QEZ116" s="296"/>
      <c r="QFA116" s="296"/>
      <c r="QFB116" s="296"/>
      <c r="QFC116" s="296"/>
      <c r="QFD116" s="296"/>
      <c r="QFE116" s="296"/>
      <c r="QFF116" s="296"/>
      <c r="QFG116" s="296"/>
      <c r="QFH116" s="296"/>
      <c r="QFI116" s="296"/>
      <c r="QFJ116" s="296"/>
      <c r="QFK116" s="296"/>
      <c r="QFL116" s="296"/>
      <c r="QFM116" s="296"/>
      <c r="QFN116" s="296"/>
      <c r="QFO116" s="296"/>
      <c r="QFP116" s="296"/>
      <c r="QFQ116" s="296"/>
      <c r="QFR116" s="296"/>
      <c r="QFS116" s="296"/>
      <c r="QFT116" s="296"/>
      <c r="QFU116" s="296"/>
      <c r="QFV116" s="296"/>
      <c r="QFW116" s="296"/>
      <c r="QFX116" s="296"/>
      <c r="QFY116" s="296"/>
      <c r="QFZ116" s="296"/>
      <c r="QGA116" s="296"/>
      <c r="QGB116" s="296"/>
      <c r="QGC116" s="296"/>
      <c r="QGD116" s="296"/>
      <c r="QGE116" s="296"/>
      <c r="QGF116" s="296"/>
      <c r="QGG116" s="296"/>
      <c r="QGH116" s="296"/>
      <c r="QGI116" s="296"/>
      <c r="QGJ116" s="296"/>
      <c r="QGK116" s="296"/>
      <c r="QGL116" s="296"/>
      <c r="QGM116" s="296"/>
      <c r="QGN116" s="296"/>
      <c r="QGO116" s="296"/>
      <c r="QGP116" s="296"/>
      <c r="QGQ116" s="296"/>
      <c r="QGR116" s="296"/>
      <c r="QGS116" s="296"/>
      <c r="QGT116" s="296"/>
      <c r="QGU116" s="296"/>
      <c r="QGV116" s="296"/>
      <c r="QGW116" s="296"/>
      <c r="QGX116" s="296"/>
      <c r="QGY116" s="296"/>
      <c r="QGZ116" s="296"/>
      <c r="QHA116" s="296"/>
      <c r="QHB116" s="296"/>
      <c r="QHC116" s="296"/>
      <c r="QHD116" s="296"/>
      <c r="QHE116" s="296"/>
      <c r="QHF116" s="296"/>
      <c r="QHG116" s="296"/>
      <c r="QHH116" s="296"/>
      <c r="QHI116" s="296"/>
      <c r="QHJ116" s="296"/>
      <c r="QHK116" s="296"/>
      <c r="QHL116" s="296"/>
      <c r="QHM116" s="296"/>
      <c r="QHN116" s="296"/>
      <c r="QHO116" s="296"/>
      <c r="QHP116" s="296"/>
      <c r="QHQ116" s="296"/>
      <c r="QHR116" s="296"/>
      <c r="QHS116" s="296"/>
      <c r="QHT116" s="296"/>
      <c r="QHU116" s="296"/>
      <c r="QHV116" s="296"/>
      <c r="QHW116" s="296"/>
      <c r="QHX116" s="296"/>
      <c r="QHY116" s="296"/>
      <c r="QHZ116" s="296"/>
      <c r="QIA116" s="296"/>
      <c r="QIB116" s="296"/>
      <c r="QIC116" s="296"/>
      <c r="QID116" s="296"/>
      <c r="QIE116" s="296"/>
      <c r="QIF116" s="296"/>
      <c r="QIG116" s="296"/>
      <c r="QIH116" s="296"/>
      <c r="QII116" s="296"/>
      <c r="QIJ116" s="296"/>
      <c r="QIK116" s="296"/>
      <c r="QIL116" s="296"/>
      <c r="QIM116" s="296"/>
      <c r="QIN116" s="296"/>
      <c r="QIO116" s="296"/>
      <c r="QIP116" s="296"/>
      <c r="QIQ116" s="296"/>
      <c r="QIR116" s="296"/>
      <c r="QIS116" s="296"/>
      <c r="QIT116" s="296"/>
      <c r="QIU116" s="296"/>
      <c r="QIV116" s="296"/>
      <c r="QIW116" s="296"/>
      <c r="QIX116" s="296"/>
      <c r="QIY116" s="296"/>
      <c r="QIZ116" s="296"/>
      <c r="QJA116" s="296"/>
      <c r="QJB116" s="296"/>
      <c r="QJC116" s="296"/>
      <c r="QJD116" s="296"/>
      <c r="QJE116" s="296"/>
      <c r="QJF116" s="296"/>
      <c r="QJG116" s="296"/>
      <c r="QJH116" s="296"/>
      <c r="QJI116" s="296"/>
      <c r="QJJ116" s="296"/>
      <c r="QJK116" s="296"/>
      <c r="QJL116" s="296"/>
      <c r="QJM116" s="296"/>
      <c r="QJN116" s="296"/>
      <c r="QJO116" s="296"/>
      <c r="QJP116" s="296"/>
      <c r="QJQ116" s="296"/>
      <c r="QJR116" s="296"/>
      <c r="QJS116" s="296"/>
      <c r="QJT116" s="296"/>
      <c r="QJU116" s="296"/>
      <c r="QJV116" s="296"/>
      <c r="QJW116" s="296"/>
      <c r="QJX116" s="296"/>
      <c r="QJY116" s="296"/>
      <c r="QJZ116" s="296"/>
      <c r="QKA116" s="296"/>
      <c r="QKB116" s="296"/>
      <c r="QKC116" s="296"/>
      <c r="QKD116" s="296"/>
      <c r="QKE116" s="296"/>
      <c r="QKF116" s="296"/>
      <c r="QKG116" s="296"/>
      <c r="QKH116" s="296"/>
      <c r="QKI116" s="296"/>
      <c r="QKJ116" s="296"/>
      <c r="QKK116" s="296"/>
      <c r="QKL116" s="296"/>
      <c r="QKM116" s="296"/>
      <c r="QKN116" s="296"/>
      <c r="QKO116" s="296"/>
      <c r="QKP116" s="296"/>
      <c r="QKQ116" s="296"/>
      <c r="QKR116" s="296"/>
      <c r="QKS116" s="296"/>
      <c r="QKT116" s="296"/>
      <c r="QKU116" s="296"/>
      <c r="QKV116" s="296"/>
      <c r="QKW116" s="296"/>
      <c r="QKX116" s="296"/>
      <c r="QKY116" s="296"/>
      <c r="QKZ116" s="296"/>
      <c r="QLA116" s="296"/>
      <c r="QLB116" s="296"/>
      <c r="QLC116" s="296"/>
      <c r="QLD116" s="296"/>
      <c r="QLE116" s="296"/>
      <c r="QLF116" s="296"/>
      <c r="QLG116" s="296"/>
      <c r="QLH116" s="296"/>
      <c r="QLI116" s="296"/>
      <c r="QLJ116" s="296"/>
      <c r="QLK116" s="296"/>
      <c r="QLL116" s="296"/>
      <c r="QLM116" s="296"/>
      <c r="QLN116" s="296"/>
      <c r="QLO116" s="296"/>
      <c r="QLP116" s="296"/>
      <c r="QLQ116" s="296"/>
      <c r="QLR116" s="296"/>
      <c r="QLS116" s="296"/>
      <c r="QLT116" s="296"/>
      <c r="QLU116" s="296"/>
      <c r="QLV116" s="296"/>
      <c r="QLW116" s="296"/>
      <c r="QLX116" s="296"/>
      <c r="QLY116" s="296"/>
      <c r="QLZ116" s="296"/>
      <c r="QMA116" s="296"/>
      <c r="QMB116" s="296"/>
      <c r="QMC116" s="296"/>
      <c r="QMD116" s="296"/>
      <c r="QME116" s="296"/>
      <c r="QMF116" s="296"/>
      <c r="QMG116" s="296"/>
      <c r="QMH116" s="296"/>
      <c r="QMI116" s="296"/>
      <c r="QMJ116" s="296"/>
      <c r="QMK116" s="296"/>
      <c r="QML116" s="296"/>
      <c r="QMM116" s="296"/>
      <c r="QMN116" s="296"/>
      <c r="QMO116" s="296"/>
      <c r="QMP116" s="296"/>
      <c r="QMQ116" s="296"/>
      <c r="QMR116" s="296"/>
      <c r="QMS116" s="296"/>
      <c r="QMT116" s="296"/>
      <c r="QMU116" s="296"/>
      <c r="QMV116" s="296"/>
      <c r="QMW116" s="296"/>
      <c r="QMX116" s="296"/>
      <c r="QMY116" s="296"/>
      <c r="QMZ116" s="296"/>
      <c r="QNA116" s="296"/>
      <c r="QNB116" s="296"/>
      <c r="QNC116" s="296"/>
      <c r="QND116" s="296"/>
      <c r="QNE116" s="296"/>
      <c r="QNF116" s="296"/>
      <c r="QNG116" s="296"/>
      <c r="QNH116" s="296"/>
      <c r="QNI116" s="296"/>
      <c r="QNJ116" s="296"/>
      <c r="QNK116" s="296"/>
      <c r="QNL116" s="296"/>
      <c r="QNM116" s="296"/>
      <c r="QNN116" s="296"/>
      <c r="QNO116" s="296"/>
      <c r="QNP116" s="296"/>
      <c r="QNQ116" s="296"/>
      <c r="QNR116" s="296"/>
      <c r="QNS116" s="296"/>
      <c r="QNT116" s="296"/>
      <c r="QNU116" s="296"/>
      <c r="QNV116" s="296"/>
      <c r="QNW116" s="296"/>
      <c r="QNX116" s="296"/>
      <c r="QNY116" s="296"/>
      <c r="QNZ116" s="296"/>
      <c r="QOA116" s="296"/>
      <c r="QOB116" s="296"/>
      <c r="QOC116" s="296"/>
      <c r="QOD116" s="296"/>
      <c r="QOE116" s="296"/>
      <c r="QOF116" s="296"/>
      <c r="QOG116" s="296"/>
      <c r="QOH116" s="296"/>
      <c r="QOI116" s="296"/>
      <c r="QOJ116" s="296"/>
      <c r="QOK116" s="296"/>
      <c r="QOL116" s="296"/>
      <c r="QOM116" s="296"/>
      <c r="QON116" s="296"/>
      <c r="QOO116" s="296"/>
      <c r="QOP116" s="296"/>
      <c r="QOQ116" s="296"/>
      <c r="QOR116" s="296"/>
      <c r="QOS116" s="296"/>
      <c r="QOT116" s="296"/>
      <c r="QOU116" s="296"/>
      <c r="QOV116" s="296"/>
      <c r="QOW116" s="296"/>
      <c r="QOX116" s="296"/>
      <c r="QOY116" s="296"/>
      <c r="QOZ116" s="296"/>
      <c r="QPA116" s="296"/>
      <c r="QPB116" s="296"/>
      <c r="QPC116" s="296"/>
      <c r="QPD116" s="296"/>
      <c r="QPE116" s="296"/>
      <c r="QPF116" s="296"/>
      <c r="QPG116" s="296"/>
      <c r="QPH116" s="296"/>
      <c r="QPI116" s="296"/>
      <c r="QPJ116" s="296"/>
      <c r="QPK116" s="296"/>
      <c r="QPL116" s="296"/>
      <c r="QPM116" s="296"/>
      <c r="QPN116" s="296"/>
      <c r="QPO116" s="296"/>
      <c r="QPP116" s="296"/>
      <c r="QPQ116" s="296"/>
      <c r="QPR116" s="296"/>
      <c r="QPS116" s="296"/>
      <c r="QPT116" s="296"/>
      <c r="QPU116" s="296"/>
      <c r="QPV116" s="296"/>
      <c r="QPW116" s="296"/>
      <c r="QPX116" s="296"/>
      <c r="QPY116" s="296"/>
      <c r="QPZ116" s="296"/>
      <c r="QQA116" s="296"/>
      <c r="QQB116" s="296"/>
      <c r="QQC116" s="296"/>
      <c r="QQD116" s="296"/>
      <c r="QQE116" s="296"/>
      <c r="QQF116" s="296"/>
      <c r="QQG116" s="296"/>
      <c r="QQH116" s="296"/>
      <c r="QQI116" s="296"/>
      <c r="QQJ116" s="296"/>
      <c r="QQK116" s="296"/>
      <c r="QQL116" s="296"/>
      <c r="QQM116" s="296"/>
      <c r="QQN116" s="296"/>
      <c r="QQO116" s="296"/>
      <c r="QQP116" s="296"/>
      <c r="QQQ116" s="296"/>
      <c r="QQR116" s="296"/>
      <c r="QQS116" s="296"/>
      <c r="QQT116" s="296"/>
      <c r="QQU116" s="296"/>
      <c r="QQV116" s="296"/>
      <c r="QQW116" s="296"/>
      <c r="QQX116" s="296"/>
      <c r="QQY116" s="296"/>
      <c r="QQZ116" s="296"/>
      <c r="QRA116" s="296"/>
      <c r="QRB116" s="296"/>
      <c r="QRC116" s="296"/>
      <c r="QRD116" s="296"/>
      <c r="QRE116" s="296"/>
      <c r="QRF116" s="296"/>
      <c r="QRG116" s="296"/>
      <c r="QRH116" s="296"/>
      <c r="QRI116" s="296"/>
      <c r="QRJ116" s="296"/>
      <c r="QRK116" s="296"/>
      <c r="QRL116" s="296"/>
      <c r="QRM116" s="296"/>
      <c r="QRN116" s="296"/>
      <c r="QRO116" s="296"/>
      <c r="QRP116" s="296"/>
      <c r="QRQ116" s="296"/>
      <c r="QRR116" s="296"/>
      <c r="QRS116" s="296"/>
      <c r="QRT116" s="296"/>
      <c r="QRU116" s="296"/>
      <c r="QRV116" s="296"/>
      <c r="QRW116" s="296"/>
      <c r="QRX116" s="296"/>
      <c r="QRY116" s="296"/>
      <c r="QRZ116" s="296"/>
      <c r="QSA116" s="296"/>
      <c r="QSB116" s="296"/>
      <c r="QSC116" s="296"/>
      <c r="QSD116" s="296"/>
      <c r="QSE116" s="296"/>
      <c r="QSF116" s="296"/>
      <c r="QSG116" s="296"/>
      <c r="QSH116" s="296"/>
      <c r="QSI116" s="296"/>
      <c r="QSJ116" s="296"/>
      <c r="QSK116" s="296"/>
      <c r="QSL116" s="296"/>
      <c r="QSM116" s="296"/>
      <c r="QSN116" s="296"/>
      <c r="QSO116" s="296"/>
      <c r="QSP116" s="296"/>
      <c r="QSQ116" s="296"/>
      <c r="QSR116" s="296"/>
      <c r="QSS116" s="296"/>
      <c r="QST116" s="296"/>
      <c r="QSU116" s="296"/>
      <c r="QSV116" s="296"/>
      <c r="QSW116" s="296"/>
      <c r="QSX116" s="296"/>
      <c r="QSY116" s="296"/>
      <c r="QSZ116" s="296"/>
      <c r="QTA116" s="296"/>
      <c r="QTB116" s="296"/>
      <c r="QTC116" s="296"/>
      <c r="QTD116" s="296"/>
      <c r="QTE116" s="296"/>
      <c r="QTF116" s="296"/>
      <c r="QTG116" s="296"/>
      <c r="QTH116" s="296"/>
      <c r="QTI116" s="296"/>
      <c r="QTJ116" s="296"/>
      <c r="QTK116" s="296"/>
      <c r="QTL116" s="296"/>
      <c r="QTM116" s="296"/>
      <c r="QTN116" s="296"/>
      <c r="QTO116" s="296"/>
      <c r="QTP116" s="296"/>
      <c r="QTQ116" s="296"/>
      <c r="QTR116" s="296"/>
      <c r="QTS116" s="296"/>
      <c r="QTT116" s="296"/>
      <c r="QTU116" s="296"/>
      <c r="QTV116" s="296"/>
      <c r="QTW116" s="296"/>
      <c r="QTX116" s="296"/>
      <c r="QTY116" s="296"/>
      <c r="QTZ116" s="296"/>
      <c r="QUA116" s="296"/>
      <c r="QUB116" s="296"/>
      <c r="QUC116" s="296"/>
      <c r="QUD116" s="296"/>
      <c r="QUE116" s="296"/>
      <c r="QUF116" s="296"/>
      <c r="QUG116" s="296"/>
      <c r="QUH116" s="296"/>
      <c r="QUI116" s="296"/>
      <c r="QUJ116" s="296"/>
      <c r="QUK116" s="296"/>
      <c r="QUL116" s="296"/>
      <c r="QUM116" s="296"/>
      <c r="QUN116" s="296"/>
      <c r="QUO116" s="296"/>
      <c r="QUP116" s="296"/>
      <c r="QUQ116" s="296"/>
      <c r="QUR116" s="296"/>
      <c r="QUS116" s="296"/>
      <c r="QUT116" s="296"/>
      <c r="QUU116" s="296"/>
      <c r="QUV116" s="296"/>
      <c r="QUW116" s="296"/>
      <c r="QUX116" s="296"/>
      <c r="QUY116" s="296"/>
      <c r="QUZ116" s="296"/>
      <c r="QVA116" s="296"/>
      <c r="QVB116" s="296"/>
      <c r="QVC116" s="296"/>
      <c r="QVD116" s="296"/>
      <c r="QVE116" s="296"/>
      <c r="QVF116" s="296"/>
      <c r="QVG116" s="296"/>
      <c r="QVH116" s="296"/>
      <c r="QVI116" s="296"/>
      <c r="QVJ116" s="296"/>
      <c r="QVK116" s="296"/>
      <c r="QVL116" s="296"/>
      <c r="QVM116" s="296"/>
      <c r="QVN116" s="296"/>
      <c r="QVO116" s="296"/>
      <c r="QVP116" s="296"/>
      <c r="QVQ116" s="296"/>
      <c r="QVR116" s="296"/>
      <c r="QVS116" s="296"/>
      <c r="QVT116" s="296"/>
      <c r="QVU116" s="296"/>
      <c r="QVV116" s="296"/>
      <c r="QVW116" s="296"/>
      <c r="QVX116" s="296"/>
      <c r="QVY116" s="296"/>
      <c r="QVZ116" s="296"/>
      <c r="QWA116" s="296"/>
      <c r="QWB116" s="296"/>
      <c r="QWC116" s="296"/>
      <c r="QWD116" s="296"/>
      <c r="QWE116" s="296"/>
      <c r="QWF116" s="296"/>
      <c r="QWG116" s="296"/>
      <c r="QWH116" s="296"/>
      <c r="QWI116" s="296"/>
      <c r="QWJ116" s="296"/>
      <c r="QWK116" s="296"/>
      <c r="QWL116" s="296"/>
      <c r="QWM116" s="296"/>
      <c r="QWN116" s="296"/>
      <c r="QWO116" s="296"/>
      <c r="QWP116" s="296"/>
      <c r="QWQ116" s="296"/>
      <c r="QWR116" s="296"/>
      <c r="QWS116" s="296"/>
      <c r="QWT116" s="296"/>
      <c r="QWU116" s="296"/>
      <c r="QWV116" s="296"/>
      <c r="QWW116" s="296"/>
      <c r="QWX116" s="296"/>
      <c r="QWY116" s="296"/>
      <c r="QWZ116" s="296"/>
      <c r="QXA116" s="296"/>
      <c r="QXB116" s="296"/>
      <c r="QXC116" s="296"/>
      <c r="QXD116" s="296"/>
      <c r="QXE116" s="296"/>
      <c r="QXF116" s="296"/>
      <c r="QXG116" s="296"/>
      <c r="QXH116" s="296"/>
      <c r="QXI116" s="296"/>
      <c r="QXJ116" s="296"/>
      <c r="QXK116" s="296"/>
      <c r="QXL116" s="296"/>
      <c r="QXM116" s="296"/>
      <c r="QXN116" s="296"/>
      <c r="QXO116" s="296"/>
      <c r="QXP116" s="296"/>
      <c r="QXQ116" s="296"/>
      <c r="QXR116" s="296"/>
      <c r="QXS116" s="296"/>
      <c r="QXT116" s="296"/>
      <c r="QXU116" s="296"/>
      <c r="QXV116" s="296"/>
      <c r="QXW116" s="296"/>
      <c r="QXX116" s="296"/>
      <c r="QXY116" s="296"/>
      <c r="QXZ116" s="296"/>
      <c r="QYA116" s="296"/>
      <c r="QYB116" s="296"/>
      <c r="QYC116" s="296"/>
      <c r="QYD116" s="296"/>
      <c r="QYE116" s="296"/>
      <c r="QYF116" s="296"/>
      <c r="QYG116" s="296"/>
      <c r="QYH116" s="296"/>
      <c r="QYI116" s="296"/>
      <c r="QYJ116" s="296"/>
      <c r="QYK116" s="296"/>
      <c r="QYL116" s="296"/>
      <c r="QYM116" s="296"/>
      <c r="QYN116" s="296"/>
      <c r="QYO116" s="296"/>
      <c r="QYP116" s="296"/>
      <c r="QYQ116" s="296"/>
      <c r="QYR116" s="296"/>
      <c r="QYS116" s="296"/>
      <c r="QYT116" s="296"/>
      <c r="QYU116" s="296"/>
      <c r="QYV116" s="296"/>
      <c r="QYW116" s="296"/>
      <c r="QYX116" s="296"/>
      <c r="QYY116" s="296"/>
      <c r="QYZ116" s="296"/>
      <c r="QZA116" s="296"/>
      <c r="QZB116" s="296"/>
      <c r="QZC116" s="296"/>
      <c r="QZD116" s="296"/>
      <c r="QZE116" s="296"/>
      <c r="QZF116" s="296"/>
      <c r="QZG116" s="296"/>
      <c r="QZH116" s="296"/>
      <c r="QZI116" s="296"/>
      <c r="QZJ116" s="296"/>
      <c r="QZK116" s="296"/>
      <c r="QZL116" s="296"/>
      <c r="QZM116" s="296"/>
      <c r="QZN116" s="296"/>
      <c r="QZO116" s="296"/>
      <c r="QZP116" s="296"/>
      <c r="QZQ116" s="296"/>
      <c r="QZR116" s="296"/>
      <c r="QZS116" s="296"/>
      <c r="QZT116" s="296"/>
      <c r="QZU116" s="296"/>
      <c r="QZV116" s="296"/>
      <c r="QZW116" s="296"/>
      <c r="QZX116" s="296"/>
      <c r="QZY116" s="296"/>
      <c r="QZZ116" s="296"/>
      <c r="RAA116" s="296"/>
      <c r="RAB116" s="296"/>
      <c r="RAC116" s="296"/>
      <c r="RAD116" s="296"/>
      <c r="RAE116" s="296"/>
      <c r="RAF116" s="296"/>
      <c r="RAG116" s="296"/>
      <c r="RAH116" s="296"/>
      <c r="RAI116" s="296"/>
      <c r="RAJ116" s="296"/>
      <c r="RAK116" s="296"/>
      <c r="RAL116" s="296"/>
      <c r="RAM116" s="296"/>
      <c r="RAN116" s="296"/>
      <c r="RAO116" s="296"/>
      <c r="RAP116" s="296"/>
      <c r="RAQ116" s="296"/>
      <c r="RAR116" s="296"/>
      <c r="RAS116" s="296"/>
      <c r="RAT116" s="296"/>
      <c r="RAU116" s="296"/>
      <c r="RAV116" s="296"/>
      <c r="RAW116" s="296"/>
      <c r="RAX116" s="296"/>
      <c r="RAY116" s="296"/>
      <c r="RAZ116" s="296"/>
      <c r="RBA116" s="296"/>
      <c r="RBB116" s="296"/>
      <c r="RBC116" s="296"/>
      <c r="RBD116" s="296"/>
      <c r="RBE116" s="296"/>
      <c r="RBF116" s="296"/>
      <c r="RBG116" s="296"/>
      <c r="RBH116" s="296"/>
      <c r="RBI116" s="296"/>
      <c r="RBJ116" s="296"/>
      <c r="RBK116" s="296"/>
      <c r="RBL116" s="296"/>
      <c r="RBM116" s="296"/>
      <c r="RBN116" s="296"/>
      <c r="RBO116" s="296"/>
      <c r="RBP116" s="296"/>
      <c r="RBQ116" s="296"/>
      <c r="RBR116" s="296"/>
      <c r="RBS116" s="296"/>
      <c r="RBT116" s="296"/>
      <c r="RBU116" s="296"/>
      <c r="RBV116" s="296"/>
      <c r="RBW116" s="296"/>
      <c r="RBX116" s="296"/>
      <c r="RBY116" s="296"/>
      <c r="RBZ116" s="296"/>
      <c r="RCA116" s="296"/>
      <c r="RCB116" s="296"/>
      <c r="RCC116" s="296"/>
      <c r="RCD116" s="296"/>
      <c r="RCE116" s="296"/>
      <c r="RCF116" s="296"/>
      <c r="RCG116" s="296"/>
      <c r="RCH116" s="296"/>
      <c r="RCI116" s="296"/>
      <c r="RCJ116" s="296"/>
      <c r="RCK116" s="296"/>
      <c r="RCL116" s="296"/>
      <c r="RCM116" s="296"/>
      <c r="RCN116" s="296"/>
      <c r="RCO116" s="296"/>
      <c r="RCP116" s="296"/>
      <c r="RCQ116" s="296"/>
      <c r="RCR116" s="296"/>
      <c r="RCS116" s="296"/>
      <c r="RCT116" s="296"/>
      <c r="RCU116" s="296"/>
      <c r="RCV116" s="296"/>
      <c r="RCW116" s="296"/>
      <c r="RCX116" s="296"/>
      <c r="RCY116" s="296"/>
      <c r="RCZ116" s="296"/>
      <c r="RDA116" s="296"/>
      <c r="RDB116" s="296"/>
      <c r="RDC116" s="296"/>
      <c r="RDD116" s="296"/>
      <c r="RDE116" s="296"/>
      <c r="RDF116" s="296"/>
      <c r="RDG116" s="296"/>
      <c r="RDH116" s="296"/>
      <c r="RDI116" s="296"/>
      <c r="RDJ116" s="296"/>
      <c r="RDK116" s="296"/>
      <c r="RDL116" s="296"/>
      <c r="RDM116" s="296"/>
      <c r="RDN116" s="296"/>
      <c r="RDO116" s="296"/>
      <c r="RDP116" s="296"/>
      <c r="RDQ116" s="296"/>
      <c r="RDR116" s="296"/>
      <c r="RDS116" s="296"/>
      <c r="RDT116" s="296"/>
      <c r="RDU116" s="296"/>
      <c r="RDV116" s="296"/>
      <c r="RDW116" s="296"/>
      <c r="RDX116" s="296"/>
      <c r="RDY116" s="296"/>
      <c r="RDZ116" s="296"/>
      <c r="REA116" s="296"/>
      <c r="REB116" s="296"/>
      <c r="REC116" s="296"/>
      <c r="RED116" s="296"/>
      <c r="REE116" s="296"/>
      <c r="REF116" s="296"/>
      <c r="REG116" s="296"/>
      <c r="REH116" s="296"/>
      <c r="REI116" s="296"/>
      <c r="REJ116" s="296"/>
      <c r="REK116" s="296"/>
      <c r="REL116" s="296"/>
      <c r="REM116" s="296"/>
      <c r="REN116" s="296"/>
      <c r="REO116" s="296"/>
      <c r="REP116" s="296"/>
      <c r="REQ116" s="296"/>
      <c r="RER116" s="296"/>
      <c r="RES116" s="296"/>
      <c r="RET116" s="296"/>
      <c r="REU116" s="296"/>
      <c r="REV116" s="296"/>
      <c r="REW116" s="296"/>
      <c r="REX116" s="296"/>
      <c r="REY116" s="296"/>
      <c r="REZ116" s="296"/>
      <c r="RFA116" s="296"/>
      <c r="RFB116" s="296"/>
      <c r="RFC116" s="296"/>
      <c r="RFD116" s="296"/>
      <c r="RFE116" s="296"/>
      <c r="RFF116" s="296"/>
      <c r="RFG116" s="296"/>
      <c r="RFH116" s="296"/>
      <c r="RFI116" s="296"/>
      <c r="RFJ116" s="296"/>
      <c r="RFK116" s="296"/>
      <c r="RFL116" s="296"/>
      <c r="RFM116" s="296"/>
      <c r="RFN116" s="296"/>
      <c r="RFO116" s="296"/>
      <c r="RFP116" s="296"/>
      <c r="RFQ116" s="296"/>
      <c r="RFR116" s="296"/>
      <c r="RFS116" s="296"/>
      <c r="RFT116" s="296"/>
      <c r="RFU116" s="296"/>
      <c r="RFV116" s="296"/>
      <c r="RFW116" s="296"/>
      <c r="RFX116" s="296"/>
      <c r="RFY116" s="296"/>
      <c r="RFZ116" s="296"/>
      <c r="RGA116" s="296"/>
      <c r="RGB116" s="296"/>
      <c r="RGC116" s="296"/>
      <c r="RGD116" s="296"/>
      <c r="RGE116" s="296"/>
      <c r="RGF116" s="296"/>
      <c r="RGG116" s="296"/>
      <c r="RGH116" s="296"/>
      <c r="RGI116" s="296"/>
      <c r="RGJ116" s="296"/>
      <c r="RGK116" s="296"/>
      <c r="RGL116" s="296"/>
      <c r="RGM116" s="296"/>
      <c r="RGN116" s="296"/>
      <c r="RGO116" s="296"/>
      <c r="RGP116" s="296"/>
      <c r="RGQ116" s="296"/>
      <c r="RGR116" s="296"/>
      <c r="RGS116" s="296"/>
      <c r="RGT116" s="296"/>
      <c r="RGU116" s="296"/>
      <c r="RGV116" s="296"/>
      <c r="RGW116" s="296"/>
      <c r="RGX116" s="296"/>
      <c r="RGY116" s="296"/>
      <c r="RGZ116" s="296"/>
      <c r="RHA116" s="296"/>
      <c r="RHB116" s="296"/>
      <c r="RHC116" s="296"/>
      <c r="RHD116" s="296"/>
      <c r="RHE116" s="296"/>
      <c r="RHF116" s="296"/>
      <c r="RHG116" s="296"/>
      <c r="RHH116" s="296"/>
      <c r="RHI116" s="296"/>
      <c r="RHJ116" s="296"/>
      <c r="RHK116" s="296"/>
      <c r="RHL116" s="296"/>
      <c r="RHM116" s="296"/>
      <c r="RHN116" s="296"/>
      <c r="RHO116" s="296"/>
      <c r="RHP116" s="296"/>
      <c r="RHQ116" s="296"/>
      <c r="RHR116" s="296"/>
      <c r="RHS116" s="296"/>
      <c r="RHT116" s="296"/>
      <c r="RHU116" s="296"/>
      <c r="RHV116" s="296"/>
      <c r="RHW116" s="296"/>
      <c r="RHX116" s="296"/>
      <c r="RHY116" s="296"/>
      <c r="RHZ116" s="296"/>
      <c r="RIA116" s="296"/>
      <c r="RIB116" s="296"/>
      <c r="RIC116" s="296"/>
      <c r="RID116" s="296"/>
      <c r="RIE116" s="296"/>
      <c r="RIF116" s="296"/>
      <c r="RIG116" s="296"/>
      <c r="RIH116" s="296"/>
      <c r="RII116" s="296"/>
      <c r="RIJ116" s="296"/>
      <c r="RIK116" s="296"/>
      <c r="RIL116" s="296"/>
      <c r="RIM116" s="296"/>
      <c r="RIN116" s="296"/>
      <c r="RIO116" s="296"/>
      <c r="RIP116" s="296"/>
      <c r="RIQ116" s="296"/>
      <c r="RIR116" s="296"/>
      <c r="RIS116" s="296"/>
      <c r="RIT116" s="296"/>
      <c r="RIU116" s="296"/>
      <c r="RIV116" s="296"/>
      <c r="RIW116" s="296"/>
      <c r="RIX116" s="296"/>
      <c r="RIY116" s="296"/>
      <c r="RIZ116" s="296"/>
      <c r="RJA116" s="296"/>
      <c r="RJB116" s="296"/>
      <c r="RJC116" s="296"/>
      <c r="RJD116" s="296"/>
      <c r="RJE116" s="296"/>
      <c r="RJF116" s="296"/>
      <c r="RJG116" s="296"/>
      <c r="RJH116" s="296"/>
      <c r="RJI116" s="296"/>
      <c r="RJJ116" s="296"/>
      <c r="RJK116" s="296"/>
      <c r="RJL116" s="296"/>
      <c r="RJM116" s="296"/>
      <c r="RJN116" s="296"/>
      <c r="RJO116" s="296"/>
      <c r="RJP116" s="296"/>
      <c r="RJQ116" s="296"/>
      <c r="RJR116" s="296"/>
      <c r="RJS116" s="296"/>
      <c r="RJT116" s="296"/>
      <c r="RJU116" s="296"/>
      <c r="RJV116" s="296"/>
      <c r="RJW116" s="296"/>
      <c r="RJX116" s="296"/>
      <c r="RJY116" s="296"/>
      <c r="RJZ116" s="296"/>
      <c r="RKA116" s="296"/>
      <c r="RKB116" s="296"/>
      <c r="RKC116" s="296"/>
      <c r="RKD116" s="296"/>
      <c r="RKE116" s="296"/>
      <c r="RKF116" s="296"/>
      <c r="RKG116" s="296"/>
      <c r="RKH116" s="296"/>
      <c r="RKI116" s="296"/>
      <c r="RKJ116" s="296"/>
      <c r="RKK116" s="296"/>
      <c r="RKL116" s="296"/>
      <c r="RKM116" s="296"/>
      <c r="RKN116" s="296"/>
      <c r="RKO116" s="296"/>
      <c r="RKP116" s="296"/>
      <c r="RKQ116" s="296"/>
      <c r="RKR116" s="296"/>
      <c r="RKS116" s="296"/>
      <c r="RKT116" s="296"/>
      <c r="RKU116" s="296"/>
      <c r="RKV116" s="296"/>
      <c r="RKW116" s="296"/>
      <c r="RKX116" s="296"/>
      <c r="RKY116" s="296"/>
      <c r="RKZ116" s="296"/>
      <c r="RLA116" s="296"/>
      <c r="RLB116" s="296"/>
      <c r="RLC116" s="296"/>
      <c r="RLD116" s="296"/>
      <c r="RLE116" s="296"/>
      <c r="RLF116" s="296"/>
      <c r="RLG116" s="296"/>
      <c r="RLH116" s="296"/>
      <c r="RLI116" s="296"/>
      <c r="RLJ116" s="296"/>
      <c r="RLK116" s="296"/>
      <c r="RLL116" s="296"/>
      <c r="RLM116" s="296"/>
      <c r="RLN116" s="296"/>
      <c r="RLO116" s="296"/>
      <c r="RLP116" s="296"/>
      <c r="RLQ116" s="296"/>
      <c r="RLR116" s="296"/>
      <c r="RLS116" s="296"/>
      <c r="RLT116" s="296"/>
      <c r="RLU116" s="296"/>
      <c r="RLV116" s="296"/>
      <c r="RLW116" s="296"/>
      <c r="RLX116" s="296"/>
      <c r="RLY116" s="296"/>
      <c r="RLZ116" s="296"/>
      <c r="RMA116" s="296"/>
      <c r="RMB116" s="296"/>
      <c r="RMC116" s="296"/>
      <c r="RMD116" s="296"/>
      <c r="RME116" s="296"/>
      <c r="RMF116" s="296"/>
      <c r="RMG116" s="296"/>
      <c r="RMH116" s="296"/>
      <c r="RMI116" s="296"/>
      <c r="RMJ116" s="296"/>
      <c r="RMK116" s="296"/>
      <c r="RML116" s="296"/>
      <c r="RMM116" s="296"/>
      <c r="RMN116" s="296"/>
      <c r="RMO116" s="296"/>
      <c r="RMP116" s="296"/>
      <c r="RMQ116" s="296"/>
      <c r="RMR116" s="296"/>
      <c r="RMS116" s="296"/>
      <c r="RMT116" s="296"/>
      <c r="RMU116" s="296"/>
      <c r="RMV116" s="296"/>
      <c r="RMW116" s="296"/>
      <c r="RMX116" s="296"/>
      <c r="RMY116" s="296"/>
      <c r="RMZ116" s="296"/>
      <c r="RNA116" s="296"/>
      <c r="RNB116" s="296"/>
      <c r="RNC116" s="296"/>
      <c r="RND116" s="296"/>
      <c r="RNE116" s="296"/>
      <c r="RNF116" s="296"/>
      <c r="RNG116" s="296"/>
      <c r="RNH116" s="296"/>
      <c r="RNI116" s="296"/>
      <c r="RNJ116" s="296"/>
      <c r="RNK116" s="296"/>
      <c r="RNL116" s="296"/>
      <c r="RNM116" s="296"/>
      <c r="RNN116" s="296"/>
      <c r="RNO116" s="296"/>
      <c r="RNP116" s="296"/>
      <c r="RNQ116" s="296"/>
      <c r="RNR116" s="296"/>
      <c r="RNS116" s="296"/>
      <c r="RNT116" s="296"/>
      <c r="RNU116" s="296"/>
      <c r="RNV116" s="296"/>
      <c r="RNW116" s="296"/>
      <c r="RNX116" s="296"/>
      <c r="RNY116" s="296"/>
      <c r="RNZ116" s="296"/>
      <c r="ROA116" s="296"/>
      <c r="ROB116" s="296"/>
      <c r="ROC116" s="296"/>
      <c r="ROD116" s="296"/>
      <c r="ROE116" s="296"/>
      <c r="ROF116" s="296"/>
      <c r="ROG116" s="296"/>
      <c r="ROH116" s="296"/>
      <c r="ROI116" s="296"/>
      <c r="ROJ116" s="296"/>
      <c r="ROK116" s="296"/>
      <c r="ROL116" s="296"/>
      <c r="ROM116" s="296"/>
      <c r="RON116" s="296"/>
      <c r="ROO116" s="296"/>
      <c r="ROP116" s="296"/>
      <c r="ROQ116" s="296"/>
      <c r="ROR116" s="296"/>
      <c r="ROS116" s="296"/>
      <c r="ROT116" s="296"/>
      <c r="ROU116" s="296"/>
      <c r="ROV116" s="296"/>
      <c r="ROW116" s="296"/>
      <c r="ROX116" s="296"/>
      <c r="ROY116" s="296"/>
      <c r="ROZ116" s="296"/>
      <c r="RPA116" s="296"/>
      <c r="RPB116" s="296"/>
      <c r="RPC116" s="296"/>
      <c r="RPD116" s="296"/>
      <c r="RPE116" s="296"/>
      <c r="RPF116" s="296"/>
      <c r="RPG116" s="296"/>
      <c r="RPH116" s="296"/>
      <c r="RPI116" s="296"/>
      <c r="RPJ116" s="296"/>
      <c r="RPK116" s="296"/>
      <c r="RPL116" s="296"/>
      <c r="RPM116" s="296"/>
      <c r="RPN116" s="296"/>
      <c r="RPO116" s="296"/>
      <c r="RPP116" s="296"/>
      <c r="RPQ116" s="296"/>
      <c r="RPR116" s="296"/>
      <c r="RPS116" s="296"/>
      <c r="RPT116" s="296"/>
      <c r="RPU116" s="296"/>
      <c r="RPV116" s="296"/>
      <c r="RPW116" s="296"/>
      <c r="RPX116" s="296"/>
      <c r="RPY116" s="296"/>
      <c r="RPZ116" s="296"/>
      <c r="RQA116" s="296"/>
      <c r="RQB116" s="296"/>
      <c r="RQC116" s="296"/>
      <c r="RQD116" s="296"/>
      <c r="RQE116" s="296"/>
      <c r="RQF116" s="296"/>
      <c r="RQG116" s="296"/>
      <c r="RQH116" s="296"/>
      <c r="RQI116" s="296"/>
      <c r="RQJ116" s="296"/>
      <c r="RQK116" s="296"/>
      <c r="RQL116" s="296"/>
      <c r="RQM116" s="296"/>
      <c r="RQN116" s="296"/>
      <c r="RQO116" s="296"/>
      <c r="RQP116" s="296"/>
      <c r="RQQ116" s="296"/>
      <c r="RQR116" s="296"/>
      <c r="RQS116" s="296"/>
      <c r="RQT116" s="296"/>
      <c r="RQU116" s="296"/>
      <c r="RQV116" s="296"/>
      <c r="RQW116" s="296"/>
      <c r="RQX116" s="296"/>
      <c r="RQY116" s="296"/>
      <c r="RQZ116" s="296"/>
      <c r="RRA116" s="296"/>
      <c r="RRB116" s="296"/>
      <c r="RRC116" s="296"/>
      <c r="RRD116" s="296"/>
      <c r="RRE116" s="296"/>
      <c r="RRF116" s="296"/>
      <c r="RRG116" s="296"/>
      <c r="RRH116" s="296"/>
      <c r="RRI116" s="296"/>
      <c r="RRJ116" s="296"/>
      <c r="RRK116" s="296"/>
      <c r="RRL116" s="296"/>
      <c r="RRM116" s="296"/>
      <c r="RRN116" s="296"/>
      <c r="RRO116" s="296"/>
      <c r="RRP116" s="296"/>
      <c r="RRQ116" s="296"/>
      <c r="RRR116" s="296"/>
      <c r="RRS116" s="296"/>
      <c r="RRT116" s="296"/>
      <c r="RRU116" s="296"/>
      <c r="RRV116" s="296"/>
      <c r="RRW116" s="296"/>
      <c r="RRX116" s="296"/>
      <c r="RRY116" s="296"/>
      <c r="RRZ116" s="296"/>
      <c r="RSA116" s="296"/>
      <c r="RSB116" s="296"/>
      <c r="RSC116" s="296"/>
      <c r="RSD116" s="296"/>
      <c r="RSE116" s="296"/>
      <c r="RSF116" s="296"/>
      <c r="RSG116" s="296"/>
      <c r="RSH116" s="296"/>
      <c r="RSI116" s="296"/>
      <c r="RSJ116" s="296"/>
      <c r="RSK116" s="296"/>
      <c r="RSL116" s="296"/>
      <c r="RSM116" s="296"/>
      <c r="RSN116" s="296"/>
      <c r="RSO116" s="296"/>
      <c r="RSP116" s="296"/>
      <c r="RSQ116" s="296"/>
      <c r="RSR116" s="296"/>
      <c r="RSS116" s="296"/>
      <c r="RST116" s="296"/>
      <c r="RSU116" s="296"/>
      <c r="RSV116" s="296"/>
      <c r="RSW116" s="296"/>
      <c r="RSX116" s="296"/>
      <c r="RSY116" s="296"/>
      <c r="RSZ116" s="296"/>
      <c r="RTA116" s="296"/>
      <c r="RTB116" s="296"/>
      <c r="RTC116" s="296"/>
      <c r="RTD116" s="296"/>
      <c r="RTE116" s="296"/>
      <c r="RTF116" s="296"/>
      <c r="RTG116" s="296"/>
      <c r="RTH116" s="296"/>
      <c r="RTI116" s="296"/>
      <c r="RTJ116" s="296"/>
      <c r="RTK116" s="296"/>
      <c r="RTL116" s="296"/>
      <c r="RTM116" s="296"/>
      <c r="RTN116" s="296"/>
      <c r="RTO116" s="296"/>
      <c r="RTP116" s="296"/>
      <c r="RTQ116" s="296"/>
      <c r="RTR116" s="296"/>
      <c r="RTS116" s="296"/>
      <c r="RTT116" s="296"/>
      <c r="RTU116" s="296"/>
      <c r="RTV116" s="296"/>
      <c r="RTW116" s="296"/>
      <c r="RTX116" s="296"/>
      <c r="RTY116" s="296"/>
      <c r="RTZ116" s="296"/>
      <c r="RUA116" s="296"/>
      <c r="RUB116" s="296"/>
      <c r="RUC116" s="296"/>
      <c r="RUD116" s="296"/>
      <c r="RUE116" s="296"/>
      <c r="RUF116" s="296"/>
      <c r="RUG116" s="296"/>
      <c r="RUH116" s="296"/>
      <c r="RUI116" s="296"/>
      <c r="RUJ116" s="296"/>
      <c r="RUK116" s="296"/>
      <c r="RUL116" s="296"/>
      <c r="RUM116" s="296"/>
      <c r="RUN116" s="296"/>
      <c r="RUO116" s="296"/>
      <c r="RUP116" s="296"/>
      <c r="RUQ116" s="296"/>
      <c r="RUR116" s="296"/>
      <c r="RUS116" s="296"/>
      <c r="RUT116" s="296"/>
      <c r="RUU116" s="296"/>
      <c r="RUV116" s="296"/>
      <c r="RUW116" s="296"/>
      <c r="RUX116" s="296"/>
      <c r="RUY116" s="296"/>
      <c r="RUZ116" s="296"/>
      <c r="RVA116" s="296"/>
      <c r="RVB116" s="296"/>
      <c r="RVC116" s="296"/>
      <c r="RVD116" s="296"/>
      <c r="RVE116" s="296"/>
      <c r="RVF116" s="296"/>
      <c r="RVG116" s="296"/>
      <c r="RVH116" s="296"/>
      <c r="RVI116" s="296"/>
      <c r="RVJ116" s="296"/>
      <c r="RVK116" s="296"/>
      <c r="RVL116" s="296"/>
      <c r="RVM116" s="296"/>
      <c r="RVN116" s="296"/>
      <c r="RVO116" s="296"/>
      <c r="RVP116" s="296"/>
      <c r="RVQ116" s="296"/>
      <c r="RVR116" s="296"/>
      <c r="RVS116" s="296"/>
      <c r="RVT116" s="296"/>
      <c r="RVU116" s="296"/>
      <c r="RVV116" s="296"/>
      <c r="RVW116" s="296"/>
      <c r="RVX116" s="296"/>
      <c r="RVY116" s="296"/>
      <c r="RVZ116" s="296"/>
      <c r="RWA116" s="296"/>
      <c r="RWB116" s="296"/>
      <c r="RWC116" s="296"/>
      <c r="RWD116" s="296"/>
      <c r="RWE116" s="296"/>
      <c r="RWF116" s="296"/>
      <c r="RWG116" s="296"/>
      <c r="RWH116" s="296"/>
      <c r="RWI116" s="296"/>
      <c r="RWJ116" s="296"/>
      <c r="RWK116" s="296"/>
      <c r="RWL116" s="296"/>
      <c r="RWM116" s="296"/>
      <c r="RWN116" s="296"/>
      <c r="RWO116" s="296"/>
      <c r="RWP116" s="296"/>
      <c r="RWQ116" s="296"/>
      <c r="RWR116" s="296"/>
      <c r="RWS116" s="296"/>
      <c r="RWT116" s="296"/>
      <c r="RWU116" s="296"/>
      <c r="RWV116" s="296"/>
      <c r="RWW116" s="296"/>
      <c r="RWX116" s="296"/>
      <c r="RWY116" s="296"/>
      <c r="RWZ116" s="296"/>
      <c r="RXA116" s="296"/>
      <c r="RXB116" s="296"/>
      <c r="RXC116" s="296"/>
      <c r="RXD116" s="296"/>
      <c r="RXE116" s="296"/>
      <c r="RXF116" s="296"/>
      <c r="RXG116" s="296"/>
      <c r="RXH116" s="296"/>
      <c r="RXI116" s="296"/>
      <c r="RXJ116" s="296"/>
      <c r="RXK116" s="296"/>
      <c r="RXL116" s="296"/>
      <c r="RXM116" s="296"/>
      <c r="RXN116" s="296"/>
      <c r="RXO116" s="296"/>
      <c r="RXP116" s="296"/>
      <c r="RXQ116" s="296"/>
      <c r="RXR116" s="296"/>
      <c r="RXS116" s="296"/>
      <c r="RXT116" s="296"/>
      <c r="RXU116" s="296"/>
      <c r="RXV116" s="296"/>
      <c r="RXW116" s="296"/>
      <c r="RXX116" s="296"/>
      <c r="RXY116" s="296"/>
      <c r="RXZ116" s="296"/>
      <c r="RYA116" s="296"/>
      <c r="RYB116" s="296"/>
      <c r="RYC116" s="296"/>
      <c r="RYD116" s="296"/>
      <c r="RYE116" s="296"/>
      <c r="RYF116" s="296"/>
      <c r="RYG116" s="296"/>
      <c r="RYH116" s="296"/>
      <c r="RYI116" s="296"/>
      <c r="RYJ116" s="296"/>
      <c r="RYK116" s="296"/>
      <c r="RYL116" s="296"/>
      <c r="RYM116" s="296"/>
      <c r="RYN116" s="296"/>
      <c r="RYO116" s="296"/>
      <c r="RYP116" s="296"/>
      <c r="RYQ116" s="296"/>
      <c r="RYR116" s="296"/>
      <c r="RYS116" s="296"/>
      <c r="RYT116" s="296"/>
      <c r="RYU116" s="296"/>
      <c r="RYV116" s="296"/>
      <c r="RYW116" s="296"/>
      <c r="RYX116" s="296"/>
      <c r="RYY116" s="296"/>
      <c r="RYZ116" s="296"/>
      <c r="RZA116" s="296"/>
      <c r="RZB116" s="296"/>
      <c r="RZC116" s="296"/>
      <c r="RZD116" s="296"/>
      <c r="RZE116" s="296"/>
      <c r="RZF116" s="296"/>
      <c r="RZG116" s="296"/>
      <c r="RZH116" s="296"/>
      <c r="RZI116" s="296"/>
      <c r="RZJ116" s="296"/>
      <c r="RZK116" s="296"/>
      <c r="RZL116" s="296"/>
      <c r="RZM116" s="296"/>
      <c r="RZN116" s="296"/>
      <c r="RZO116" s="296"/>
      <c r="RZP116" s="296"/>
      <c r="RZQ116" s="296"/>
      <c r="RZR116" s="296"/>
      <c r="RZS116" s="296"/>
      <c r="RZT116" s="296"/>
      <c r="RZU116" s="296"/>
      <c r="RZV116" s="296"/>
      <c r="RZW116" s="296"/>
      <c r="RZX116" s="296"/>
      <c r="RZY116" s="296"/>
      <c r="RZZ116" s="296"/>
      <c r="SAA116" s="296"/>
      <c r="SAB116" s="296"/>
      <c r="SAC116" s="296"/>
      <c r="SAD116" s="296"/>
      <c r="SAE116" s="296"/>
      <c r="SAF116" s="296"/>
      <c r="SAG116" s="296"/>
      <c r="SAH116" s="296"/>
      <c r="SAI116" s="296"/>
      <c r="SAJ116" s="296"/>
      <c r="SAK116" s="296"/>
      <c r="SAL116" s="296"/>
      <c r="SAM116" s="296"/>
      <c r="SAN116" s="296"/>
      <c r="SAO116" s="296"/>
      <c r="SAP116" s="296"/>
      <c r="SAQ116" s="296"/>
      <c r="SAR116" s="296"/>
      <c r="SAS116" s="296"/>
      <c r="SAT116" s="296"/>
      <c r="SAU116" s="296"/>
      <c r="SAV116" s="296"/>
      <c r="SAW116" s="296"/>
      <c r="SAX116" s="296"/>
      <c r="SAY116" s="296"/>
      <c r="SAZ116" s="296"/>
      <c r="SBA116" s="296"/>
      <c r="SBB116" s="296"/>
      <c r="SBC116" s="296"/>
      <c r="SBD116" s="296"/>
      <c r="SBE116" s="296"/>
      <c r="SBF116" s="296"/>
      <c r="SBG116" s="296"/>
      <c r="SBH116" s="296"/>
      <c r="SBI116" s="296"/>
      <c r="SBJ116" s="296"/>
      <c r="SBK116" s="296"/>
      <c r="SBL116" s="296"/>
      <c r="SBM116" s="296"/>
      <c r="SBN116" s="296"/>
      <c r="SBO116" s="296"/>
      <c r="SBP116" s="296"/>
      <c r="SBQ116" s="296"/>
      <c r="SBR116" s="296"/>
      <c r="SBS116" s="296"/>
      <c r="SBT116" s="296"/>
      <c r="SBU116" s="296"/>
      <c r="SBV116" s="296"/>
      <c r="SBW116" s="296"/>
      <c r="SBX116" s="296"/>
      <c r="SBY116" s="296"/>
      <c r="SBZ116" s="296"/>
      <c r="SCA116" s="296"/>
      <c r="SCB116" s="296"/>
      <c r="SCC116" s="296"/>
      <c r="SCD116" s="296"/>
      <c r="SCE116" s="296"/>
      <c r="SCF116" s="296"/>
      <c r="SCG116" s="296"/>
      <c r="SCH116" s="296"/>
      <c r="SCI116" s="296"/>
      <c r="SCJ116" s="296"/>
      <c r="SCK116" s="296"/>
      <c r="SCL116" s="296"/>
      <c r="SCM116" s="296"/>
      <c r="SCN116" s="296"/>
      <c r="SCO116" s="296"/>
      <c r="SCP116" s="296"/>
      <c r="SCQ116" s="296"/>
      <c r="SCR116" s="296"/>
      <c r="SCS116" s="296"/>
      <c r="SCT116" s="296"/>
      <c r="SCU116" s="296"/>
      <c r="SCV116" s="296"/>
      <c r="SCW116" s="296"/>
      <c r="SCX116" s="296"/>
      <c r="SCY116" s="296"/>
      <c r="SCZ116" s="296"/>
      <c r="SDA116" s="296"/>
      <c r="SDB116" s="296"/>
      <c r="SDC116" s="296"/>
      <c r="SDD116" s="296"/>
      <c r="SDE116" s="296"/>
      <c r="SDF116" s="296"/>
      <c r="SDG116" s="296"/>
      <c r="SDH116" s="296"/>
      <c r="SDI116" s="296"/>
      <c r="SDJ116" s="296"/>
      <c r="SDK116" s="296"/>
      <c r="SDL116" s="296"/>
      <c r="SDM116" s="296"/>
      <c r="SDN116" s="296"/>
      <c r="SDO116" s="296"/>
      <c r="SDP116" s="296"/>
      <c r="SDQ116" s="296"/>
      <c r="SDR116" s="296"/>
      <c r="SDS116" s="296"/>
      <c r="SDT116" s="296"/>
      <c r="SDU116" s="296"/>
      <c r="SDV116" s="296"/>
      <c r="SDW116" s="296"/>
      <c r="SDX116" s="296"/>
      <c r="SDY116" s="296"/>
      <c r="SDZ116" s="296"/>
      <c r="SEA116" s="296"/>
      <c r="SEB116" s="296"/>
      <c r="SEC116" s="296"/>
      <c r="SED116" s="296"/>
      <c r="SEE116" s="296"/>
      <c r="SEF116" s="296"/>
      <c r="SEG116" s="296"/>
      <c r="SEH116" s="296"/>
      <c r="SEI116" s="296"/>
      <c r="SEJ116" s="296"/>
      <c r="SEK116" s="296"/>
      <c r="SEL116" s="296"/>
      <c r="SEM116" s="296"/>
      <c r="SEN116" s="296"/>
      <c r="SEO116" s="296"/>
      <c r="SEP116" s="296"/>
      <c r="SEQ116" s="296"/>
      <c r="SER116" s="296"/>
      <c r="SES116" s="296"/>
      <c r="SET116" s="296"/>
      <c r="SEU116" s="296"/>
      <c r="SEV116" s="296"/>
      <c r="SEW116" s="296"/>
      <c r="SEX116" s="296"/>
      <c r="SEY116" s="296"/>
      <c r="SEZ116" s="296"/>
      <c r="SFA116" s="296"/>
      <c r="SFB116" s="296"/>
      <c r="SFC116" s="296"/>
      <c r="SFD116" s="296"/>
      <c r="SFE116" s="296"/>
      <c r="SFF116" s="296"/>
      <c r="SFG116" s="296"/>
      <c r="SFH116" s="296"/>
      <c r="SFI116" s="296"/>
      <c r="SFJ116" s="296"/>
      <c r="SFK116" s="296"/>
      <c r="SFL116" s="296"/>
      <c r="SFM116" s="296"/>
      <c r="SFN116" s="296"/>
      <c r="SFO116" s="296"/>
      <c r="SFP116" s="296"/>
      <c r="SFQ116" s="296"/>
      <c r="SFR116" s="296"/>
      <c r="SFS116" s="296"/>
      <c r="SFT116" s="296"/>
      <c r="SFU116" s="296"/>
      <c r="SFV116" s="296"/>
      <c r="SFW116" s="296"/>
      <c r="SFX116" s="296"/>
      <c r="SFY116" s="296"/>
      <c r="SFZ116" s="296"/>
      <c r="SGA116" s="296"/>
      <c r="SGB116" s="296"/>
      <c r="SGC116" s="296"/>
      <c r="SGD116" s="296"/>
      <c r="SGE116" s="296"/>
      <c r="SGF116" s="296"/>
      <c r="SGG116" s="296"/>
      <c r="SGH116" s="296"/>
      <c r="SGI116" s="296"/>
      <c r="SGJ116" s="296"/>
      <c r="SGK116" s="296"/>
      <c r="SGL116" s="296"/>
      <c r="SGM116" s="296"/>
      <c r="SGN116" s="296"/>
      <c r="SGO116" s="296"/>
      <c r="SGP116" s="296"/>
      <c r="SGQ116" s="296"/>
      <c r="SGR116" s="296"/>
      <c r="SGS116" s="296"/>
      <c r="SGT116" s="296"/>
      <c r="SGU116" s="296"/>
      <c r="SGV116" s="296"/>
      <c r="SGW116" s="296"/>
      <c r="SGX116" s="296"/>
      <c r="SGY116" s="296"/>
      <c r="SGZ116" s="296"/>
      <c r="SHA116" s="296"/>
      <c r="SHB116" s="296"/>
      <c r="SHC116" s="296"/>
      <c r="SHD116" s="296"/>
      <c r="SHE116" s="296"/>
      <c r="SHF116" s="296"/>
      <c r="SHG116" s="296"/>
      <c r="SHH116" s="296"/>
      <c r="SHI116" s="296"/>
      <c r="SHJ116" s="296"/>
      <c r="SHK116" s="296"/>
      <c r="SHL116" s="296"/>
      <c r="SHM116" s="296"/>
      <c r="SHN116" s="296"/>
      <c r="SHO116" s="296"/>
      <c r="SHP116" s="296"/>
      <c r="SHQ116" s="296"/>
      <c r="SHR116" s="296"/>
      <c r="SHS116" s="296"/>
      <c r="SHT116" s="296"/>
      <c r="SHU116" s="296"/>
      <c r="SHV116" s="296"/>
      <c r="SHW116" s="296"/>
      <c r="SHX116" s="296"/>
      <c r="SHY116" s="296"/>
      <c r="SHZ116" s="296"/>
      <c r="SIA116" s="296"/>
      <c r="SIB116" s="296"/>
      <c r="SIC116" s="296"/>
      <c r="SID116" s="296"/>
      <c r="SIE116" s="296"/>
      <c r="SIF116" s="296"/>
      <c r="SIG116" s="296"/>
      <c r="SIH116" s="296"/>
      <c r="SII116" s="296"/>
      <c r="SIJ116" s="296"/>
      <c r="SIK116" s="296"/>
      <c r="SIL116" s="296"/>
      <c r="SIM116" s="296"/>
      <c r="SIN116" s="296"/>
      <c r="SIO116" s="296"/>
      <c r="SIP116" s="296"/>
      <c r="SIQ116" s="296"/>
      <c r="SIR116" s="296"/>
      <c r="SIS116" s="296"/>
      <c r="SIT116" s="296"/>
      <c r="SIU116" s="296"/>
      <c r="SIV116" s="296"/>
      <c r="SIW116" s="296"/>
      <c r="SIX116" s="296"/>
      <c r="SIY116" s="296"/>
      <c r="SIZ116" s="296"/>
      <c r="SJA116" s="296"/>
      <c r="SJB116" s="296"/>
      <c r="SJC116" s="296"/>
      <c r="SJD116" s="296"/>
      <c r="SJE116" s="296"/>
      <c r="SJF116" s="296"/>
      <c r="SJG116" s="296"/>
      <c r="SJH116" s="296"/>
      <c r="SJI116" s="296"/>
      <c r="SJJ116" s="296"/>
      <c r="SJK116" s="296"/>
      <c r="SJL116" s="296"/>
      <c r="SJM116" s="296"/>
      <c r="SJN116" s="296"/>
      <c r="SJO116" s="296"/>
      <c r="SJP116" s="296"/>
      <c r="SJQ116" s="296"/>
      <c r="SJR116" s="296"/>
      <c r="SJS116" s="296"/>
      <c r="SJT116" s="296"/>
      <c r="SJU116" s="296"/>
      <c r="SJV116" s="296"/>
      <c r="SJW116" s="296"/>
      <c r="SJX116" s="296"/>
      <c r="SJY116" s="296"/>
      <c r="SJZ116" s="296"/>
      <c r="SKA116" s="296"/>
      <c r="SKB116" s="296"/>
      <c r="SKC116" s="296"/>
      <c r="SKD116" s="296"/>
      <c r="SKE116" s="296"/>
      <c r="SKF116" s="296"/>
      <c r="SKG116" s="296"/>
      <c r="SKH116" s="296"/>
      <c r="SKI116" s="296"/>
      <c r="SKJ116" s="296"/>
      <c r="SKK116" s="296"/>
      <c r="SKL116" s="296"/>
      <c r="SKM116" s="296"/>
      <c r="SKN116" s="296"/>
      <c r="SKO116" s="296"/>
      <c r="SKP116" s="296"/>
      <c r="SKQ116" s="296"/>
      <c r="SKR116" s="296"/>
      <c r="SKS116" s="296"/>
      <c r="SKT116" s="296"/>
      <c r="SKU116" s="296"/>
      <c r="SKV116" s="296"/>
      <c r="SKW116" s="296"/>
      <c r="SKX116" s="296"/>
      <c r="SKY116" s="296"/>
      <c r="SKZ116" s="296"/>
      <c r="SLA116" s="296"/>
      <c r="SLB116" s="296"/>
      <c r="SLC116" s="296"/>
      <c r="SLD116" s="296"/>
      <c r="SLE116" s="296"/>
      <c r="SLF116" s="296"/>
      <c r="SLG116" s="296"/>
      <c r="SLH116" s="296"/>
      <c r="SLI116" s="296"/>
      <c r="SLJ116" s="296"/>
      <c r="SLK116" s="296"/>
      <c r="SLL116" s="296"/>
      <c r="SLM116" s="296"/>
      <c r="SLN116" s="296"/>
      <c r="SLO116" s="296"/>
      <c r="SLP116" s="296"/>
      <c r="SLQ116" s="296"/>
      <c r="SLR116" s="296"/>
      <c r="SLS116" s="296"/>
      <c r="SLT116" s="296"/>
      <c r="SLU116" s="296"/>
      <c r="SLV116" s="296"/>
      <c r="SLW116" s="296"/>
      <c r="SLX116" s="296"/>
      <c r="SLY116" s="296"/>
      <c r="SLZ116" s="296"/>
      <c r="SMA116" s="296"/>
      <c r="SMB116" s="296"/>
      <c r="SMC116" s="296"/>
      <c r="SMD116" s="296"/>
      <c r="SME116" s="296"/>
      <c r="SMF116" s="296"/>
      <c r="SMG116" s="296"/>
      <c r="SMH116" s="296"/>
      <c r="SMI116" s="296"/>
      <c r="SMJ116" s="296"/>
      <c r="SMK116" s="296"/>
      <c r="SML116" s="296"/>
      <c r="SMM116" s="296"/>
      <c r="SMN116" s="296"/>
      <c r="SMO116" s="296"/>
      <c r="SMP116" s="296"/>
      <c r="SMQ116" s="296"/>
      <c r="SMR116" s="296"/>
      <c r="SMS116" s="296"/>
      <c r="SMT116" s="296"/>
      <c r="SMU116" s="296"/>
      <c r="SMV116" s="296"/>
      <c r="SMW116" s="296"/>
      <c r="SMX116" s="296"/>
      <c r="SMY116" s="296"/>
      <c r="SMZ116" s="296"/>
      <c r="SNA116" s="296"/>
      <c r="SNB116" s="296"/>
      <c r="SNC116" s="296"/>
      <c r="SND116" s="296"/>
      <c r="SNE116" s="296"/>
      <c r="SNF116" s="296"/>
      <c r="SNG116" s="296"/>
      <c r="SNH116" s="296"/>
      <c r="SNI116" s="296"/>
      <c r="SNJ116" s="296"/>
      <c r="SNK116" s="296"/>
      <c r="SNL116" s="296"/>
      <c r="SNM116" s="296"/>
      <c r="SNN116" s="296"/>
      <c r="SNO116" s="296"/>
      <c r="SNP116" s="296"/>
      <c r="SNQ116" s="296"/>
      <c r="SNR116" s="296"/>
      <c r="SNS116" s="296"/>
      <c r="SNT116" s="296"/>
      <c r="SNU116" s="296"/>
      <c r="SNV116" s="296"/>
      <c r="SNW116" s="296"/>
      <c r="SNX116" s="296"/>
      <c r="SNY116" s="296"/>
      <c r="SNZ116" s="296"/>
      <c r="SOA116" s="296"/>
      <c r="SOB116" s="296"/>
      <c r="SOC116" s="296"/>
      <c r="SOD116" s="296"/>
      <c r="SOE116" s="296"/>
      <c r="SOF116" s="296"/>
      <c r="SOG116" s="296"/>
      <c r="SOH116" s="296"/>
      <c r="SOI116" s="296"/>
      <c r="SOJ116" s="296"/>
      <c r="SOK116" s="296"/>
      <c r="SOL116" s="296"/>
      <c r="SOM116" s="296"/>
      <c r="SON116" s="296"/>
      <c r="SOO116" s="296"/>
      <c r="SOP116" s="296"/>
      <c r="SOQ116" s="296"/>
      <c r="SOR116" s="296"/>
      <c r="SOS116" s="296"/>
      <c r="SOT116" s="296"/>
      <c r="SOU116" s="296"/>
      <c r="SOV116" s="296"/>
      <c r="SOW116" s="296"/>
      <c r="SOX116" s="296"/>
      <c r="SOY116" s="296"/>
      <c r="SOZ116" s="296"/>
      <c r="SPA116" s="296"/>
      <c r="SPB116" s="296"/>
      <c r="SPC116" s="296"/>
      <c r="SPD116" s="296"/>
      <c r="SPE116" s="296"/>
      <c r="SPF116" s="296"/>
      <c r="SPG116" s="296"/>
      <c r="SPH116" s="296"/>
      <c r="SPI116" s="296"/>
      <c r="SPJ116" s="296"/>
      <c r="SPK116" s="296"/>
      <c r="SPL116" s="296"/>
      <c r="SPM116" s="296"/>
      <c r="SPN116" s="296"/>
      <c r="SPO116" s="296"/>
      <c r="SPP116" s="296"/>
      <c r="SPQ116" s="296"/>
      <c r="SPR116" s="296"/>
      <c r="SPS116" s="296"/>
      <c r="SPT116" s="296"/>
      <c r="SPU116" s="296"/>
      <c r="SPV116" s="296"/>
      <c r="SPW116" s="296"/>
      <c r="SPX116" s="296"/>
      <c r="SPY116" s="296"/>
      <c r="SPZ116" s="296"/>
      <c r="SQA116" s="296"/>
      <c r="SQB116" s="296"/>
      <c r="SQC116" s="296"/>
      <c r="SQD116" s="296"/>
      <c r="SQE116" s="296"/>
      <c r="SQF116" s="296"/>
      <c r="SQG116" s="296"/>
      <c r="SQH116" s="296"/>
      <c r="SQI116" s="296"/>
      <c r="SQJ116" s="296"/>
      <c r="SQK116" s="296"/>
      <c r="SQL116" s="296"/>
      <c r="SQM116" s="296"/>
      <c r="SQN116" s="296"/>
      <c r="SQO116" s="296"/>
      <c r="SQP116" s="296"/>
      <c r="SQQ116" s="296"/>
      <c r="SQR116" s="296"/>
      <c r="SQS116" s="296"/>
      <c r="SQT116" s="296"/>
      <c r="SQU116" s="296"/>
      <c r="SQV116" s="296"/>
      <c r="SQW116" s="296"/>
      <c r="SQX116" s="296"/>
      <c r="SQY116" s="296"/>
      <c r="SQZ116" s="296"/>
      <c r="SRA116" s="296"/>
      <c r="SRB116" s="296"/>
      <c r="SRC116" s="296"/>
      <c r="SRD116" s="296"/>
      <c r="SRE116" s="296"/>
      <c r="SRF116" s="296"/>
      <c r="SRG116" s="296"/>
      <c r="SRH116" s="296"/>
      <c r="SRI116" s="296"/>
      <c r="SRJ116" s="296"/>
      <c r="SRK116" s="296"/>
      <c r="SRL116" s="296"/>
      <c r="SRM116" s="296"/>
      <c r="SRN116" s="296"/>
      <c r="SRO116" s="296"/>
      <c r="SRP116" s="296"/>
      <c r="SRQ116" s="296"/>
      <c r="SRR116" s="296"/>
      <c r="SRS116" s="296"/>
      <c r="SRT116" s="296"/>
      <c r="SRU116" s="296"/>
      <c r="SRV116" s="296"/>
      <c r="SRW116" s="296"/>
      <c r="SRX116" s="296"/>
      <c r="SRY116" s="296"/>
      <c r="SRZ116" s="296"/>
      <c r="SSA116" s="296"/>
      <c r="SSB116" s="296"/>
      <c r="SSC116" s="296"/>
      <c r="SSD116" s="296"/>
      <c r="SSE116" s="296"/>
      <c r="SSF116" s="296"/>
      <c r="SSG116" s="296"/>
      <c r="SSH116" s="296"/>
      <c r="SSI116" s="296"/>
      <c r="SSJ116" s="296"/>
      <c r="SSK116" s="296"/>
      <c r="SSL116" s="296"/>
      <c r="SSM116" s="296"/>
      <c r="SSN116" s="296"/>
      <c r="SSO116" s="296"/>
      <c r="SSP116" s="296"/>
      <c r="SSQ116" s="296"/>
      <c r="SSR116" s="296"/>
      <c r="SSS116" s="296"/>
      <c r="SST116" s="296"/>
      <c r="SSU116" s="296"/>
      <c r="SSV116" s="296"/>
      <c r="SSW116" s="296"/>
      <c r="SSX116" s="296"/>
      <c r="SSY116" s="296"/>
      <c r="SSZ116" s="296"/>
      <c r="STA116" s="296"/>
      <c r="STB116" s="296"/>
      <c r="STC116" s="296"/>
      <c r="STD116" s="296"/>
      <c r="STE116" s="296"/>
      <c r="STF116" s="296"/>
      <c r="STG116" s="296"/>
      <c r="STH116" s="296"/>
      <c r="STI116" s="296"/>
      <c r="STJ116" s="296"/>
      <c r="STK116" s="296"/>
      <c r="STL116" s="296"/>
      <c r="STM116" s="296"/>
      <c r="STN116" s="296"/>
      <c r="STO116" s="296"/>
      <c r="STP116" s="296"/>
      <c r="STQ116" s="296"/>
      <c r="STR116" s="296"/>
      <c r="STS116" s="296"/>
      <c r="STT116" s="296"/>
      <c r="STU116" s="296"/>
      <c r="STV116" s="296"/>
      <c r="STW116" s="296"/>
      <c r="STX116" s="296"/>
      <c r="STY116" s="296"/>
      <c r="STZ116" s="296"/>
      <c r="SUA116" s="296"/>
      <c r="SUB116" s="296"/>
      <c r="SUC116" s="296"/>
      <c r="SUD116" s="296"/>
      <c r="SUE116" s="296"/>
      <c r="SUF116" s="296"/>
      <c r="SUG116" s="296"/>
      <c r="SUH116" s="296"/>
      <c r="SUI116" s="296"/>
      <c r="SUJ116" s="296"/>
      <c r="SUK116" s="296"/>
      <c r="SUL116" s="296"/>
      <c r="SUM116" s="296"/>
      <c r="SUN116" s="296"/>
      <c r="SUO116" s="296"/>
      <c r="SUP116" s="296"/>
      <c r="SUQ116" s="296"/>
      <c r="SUR116" s="296"/>
      <c r="SUS116" s="296"/>
      <c r="SUT116" s="296"/>
      <c r="SUU116" s="296"/>
      <c r="SUV116" s="296"/>
      <c r="SUW116" s="296"/>
      <c r="SUX116" s="296"/>
      <c r="SUY116" s="296"/>
      <c r="SUZ116" s="296"/>
      <c r="SVA116" s="296"/>
      <c r="SVB116" s="296"/>
      <c r="SVC116" s="296"/>
      <c r="SVD116" s="296"/>
      <c r="SVE116" s="296"/>
      <c r="SVF116" s="296"/>
      <c r="SVG116" s="296"/>
      <c r="SVH116" s="296"/>
      <c r="SVI116" s="296"/>
      <c r="SVJ116" s="296"/>
      <c r="SVK116" s="296"/>
      <c r="SVL116" s="296"/>
      <c r="SVM116" s="296"/>
      <c r="SVN116" s="296"/>
      <c r="SVO116" s="296"/>
      <c r="SVP116" s="296"/>
      <c r="SVQ116" s="296"/>
      <c r="SVR116" s="296"/>
      <c r="SVS116" s="296"/>
      <c r="SVT116" s="296"/>
      <c r="SVU116" s="296"/>
      <c r="SVV116" s="296"/>
      <c r="SVW116" s="296"/>
      <c r="SVX116" s="296"/>
      <c r="SVY116" s="296"/>
      <c r="SVZ116" s="296"/>
      <c r="SWA116" s="296"/>
      <c r="SWB116" s="296"/>
      <c r="SWC116" s="296"/>
      <c r="SWD116" s="296"/>
      <c r="SWE116" s="296"/>
      <c r="SWF116" s="296"/>
      <c r="SWG116" s="296"/>
      <c r="SWH116" s="296"/>
      <c r="SWI116" s="296"/>
      <c r="SWJ116" s="296"/>
      <c r="SWK116" s="296"/>
      <c r="SWL116" s="296"/>
      <c r="SWM116" s="296"/>
      <c r="SWN116" s="296"/>
      <c r="SWO116" s="296"/>
      <c r="SWP116" s="296"/>
      <c r="SWQ116" s="296"/>
      <c r="SWR116" s="296"/>
      <c r="SWS116" s="296"/>
      <c r="SWT116" s="296"/>
      <c r="SWU116" s="296"/>
      <c r="SWV116" s="296"/>
      <c r="SWW116" s="296"/>
      <c r="SWX116" s="296"/>
      <c r="SWY116" s="296"/>
      <c r="SWZ116" s="296"/>
      <c r="SXA116" s="296"/>
      <c r="SXB116" s="296"/>
      <c r="SXC116" s="296"/>
      <c r="SXD116" s="296"/>
      <c r="SXE116" s="296"/>
      <c r="SXF116" s="296"/>
      <c r="SXG116" s="296"/>
      <c r="SXH116" s="296"/>
      <c r="SXI116" s="296"/>
      <c r="SXJ116" s="296"/>
      <c r="SXK116" s="296"/>
      <c r="SXL116" s="296"/>
      <c r="SXM116" s="296"/>
      <c r="SXN116" s="296"/>
      <c r="SXO116" s="296"/>
      <c r="SXP116" s="296"/>
      <c r="SXQ116" s="296"/>
      <c r="SXR116" s="296"/>
      <c r="SXS116" s="296"/>
      <c r="SXT116" s="296"/>
      <c r="SXU116" s="296"/>
      <c r="SXV116" s="296"/>
      <c r="SXW116" s="296"/>
      <c r="SXX116" s="296"/>
      <c r="SXY116" s="296"/>
      <c r="SXZ116" s="296"/>
      <c r="SYA116" s="296"/>
      <c r="SYB116" s="296"/>
      <c r="SYC116" s="296"/>
      <c r="SYD116" s="296"/>
      <c r="SYE116" s="296"/>
      <c r="SYF116" s="296"/>
      <c r="SYG116" s="296"/>
      <c r="SYH116" s="296"/>
      <c r="SYI116" s="296"/>
      <c r="SYJ116" s="296"/>
      <c r="SYK116" s="296"/>
      <c r="SYL116" s="296"/>
      <c r="SYM116" s="296"/>
      <c r="SYN116" s="296"/>
      <c r="SYO116" s="296"/>
      <c r="SYP116" s="296"/>
      <c r="SYQ116" s="296"/>
      <c r="SYR116" s="296"/>
      <c r="SYS116" s="296"/>
      <c r="SYT116" s="296"/>
      <c r="SYU116" s="296"/>
      <c r="SYV116" s="296"/>
      <c r="SYW116" s="296"/>
      <c r="SYX116" s="296"/>
      <c r="SYY116" s="296"/>
      <c r="SYZ116" s="296"/>
      <c r="SZA116" s="296"/>
      <c r="SZB116" s="296"/>
      <c r="SZC116" s="296"/>
      <c r="SZD116" s="296"/>
      <c r="SZE116" s="296"/>
      <c r="SZF116" s="296"/>
      <c r="SZG116" s="296"/>
      <c r="SZH116" s="296"/>
      <c r="SZI116" s="296"/>
      <c r="SZJ116" s="296"/>
      <c r="SZK116" s="296"/>
      <c r="SZL116" s="296"/>
      <c r="SZM116" s="296"/>
      <c r="SZN116" s="296"/>
      <c r="SZO116" s="296"/>
      <c r="SZP116" s="296"/>
      <c r="SZQ116" s="296"/>
      <c r="SZR116" s="296"/>
      <c r="SZS116" s="296"/>
      <c r="SZT116" s="296"/>
      <c r="SZU116" s="296"/>
      <c r="SZV116" s="296"/>
      <c r="SZW116" s="296"/>
      <c r="SZX116" s="296"/>
      <c r="SZY116" s="296"/>
      <c r="SZZ116" s="296"/>
      <c r="TAA116" s="296"/>
      <c r="TAB116" s="296"/>
      <c r="TAC116" s="296"/>
      <c r="TAD116" s="296"/>
      <c r="TAE116" s="296"/>
      <c r="TAF116" s="296"/>
      <c r="TAG116" s="296"/>
      <c r="TAH116" s="296"/>
      <c r="TAI116" s="296"/>
      <c r="TAJ116" s="296"/>
      <c r="TAK116" s="296"/>
      <c r="TAL116" s="296"/>
      <c r="TAM116" s="296"/>
      <c r="TAN116" s="296"/>
      <c r="TAO116" s="296"/>
      <c r="TAP116" s="296"/>
      <c r="TAQ116" s="296"/>
      <c r="TAR116" s="296"/>
      <c r="TAS116" s="296"/>
      <c r="TAT116" s="296"/>
      <c r="TAU116" s="296"/>
      <c r="TAV116" s="296"/>
      <c r="TAW116" s="296"/>
      <c r="TAX116" s="296"/>
      <c r="TAY116" s="296"/>
      <c r="TAZ116" s="296"/>
      <c r="TBA116" s="296"/>
      <c r="TBB116" s="296"/>
      <c r="TBC116" s="296"/>
      <c r="TBD116" s="296"/>
      <c r="TBE116" s="296"/>
      <c r="TBF116" s="296"/>
      <c r="TBG116" s="296"/>
      <c r="TBH116" s="296"/>
      <c r="TBI116" s="296"/>
      <c r="TBJ116" s="296"/>
      <c r="TBK116" s="296"/>
      <c r="TBL116" s="296"/>
      <c r="TBM116" s="296"/>
      <c r="TBN116" s="296"/>
      <c r="TBO116" s="296"/>
      <c r="TBP116" s="296"/>
      <c r="TBQ116" s="296"/>
      <c r="TBR116" s="296"/>
      <c r="TBS116" s="296"/>
      <c r="TBT116" s="296"/>
      <c r="TBU116" s="296"/>
      <c r="TBV116" s="296"/>
      <c r="TBW116" s="296"/>
      <c r="TBX116" s="296"/>
      <c r="TBY116" s="296"/>
      <c r="TBZ116" s="296"/>
      <c r="TCA116" s="296"/>
      <c r="TCB116" s="296"/>
      <c r="TCC116" s="296"/>
      <c r="TCD116" s="296"/>
      <c r="TCE116" s="296"/>
      <c r="TCF116" s="296"/>
      <c r="TCG116" s="296"/>
      <c r="TCH116" s="296"/>
      <c r="TCI116" s="296"/>
      <c r="TCJ116" s="296"/>
      <c r="TCK116" s="296"/>
      <c r="TCL116" s="296"/>
      <c r="TCM116" s="296"/>
      <c r="TCN116" s="296"/>
      <c r="TCO116" s="296"/>
      <c r="TCP116" s="296"/>
      <c r="TCQ116" s="296"/>
      <c r="TCR116" s="296"/>
      <c r="TCS116" s="296"/>
      <c r="TCT116" s="296"/>
      <c r="TCU116" s="296"/>
      <c r="TCV116" s="296"/>
      <c r="TCW116" s="296"/>
      <c r="TCX116" s="296"/>
      <c r="TCY116" s="296"/>
      <c r="TCZ116" s="296"/>
      <c r="TDA116" s="296"/>
      <c r="TDB116" s="296"/>
      <c r="TDC116" s="296"/>
      <c r="TDD116" s="296"/>
      <c r="TDE116" s="296"/>
      <c r="TDF116" s="296"/>
      <c r="TDG116" s="296"/>
      <c r="TDH116" s="296"/>
      <c r="TDI116" s="296"/>
      <c r="TDJ116" s="296"/>
      <c r="TDK116" s="296"/>
      <c r="TDL116" s="296"/>
      <c r="TDM116" s="296"/>
      <c r="TDN116" s="296"/>
      <c r="TDO116" s="296"/>
      <c r="TDP116" s="296"/>
      <c r="TDQ116" s="296"/>
      <c r="TDR116" s="296"/>
      <c r="TDS116" s="296"/>
      <c r="TDT116" s="296"/>
      <c r="TDU116" s="296"/>
      <c r="TDV116" s="296"/>
      <c r="TDW116" s="296"/>
      <c r="TDX116" s="296"/>
      <c r="TDY116" s="296"/>
      <c r="TDZ116" s="296"/>
      <c r="TEA116" s="296"/>
      <c r="TEB116" s="296"/>
      <c r="TEC116" s="296"/>
      <c r="TED116" s="296"/>
      <c r="TEE116" s="296"/>
      <c r="TEF116" s="296"/>
      <c r="TEG116" s="296"/>
      <c r="TEH116" s="296"/>
      <c r="TEI116" s="296"/>
      <c r="TEJ116" s="296"/>
      <c r="TEK116" s="296"/>
      <c r="TEL116" s="296"/>
      <c r="TEM116" s="296"/>
      <c r="TEN116" s="296"/>
      <c r="TEO116" s="296"/>
      <c r="TEP116" s="296"/>
      <c r="TEQ116" s="296"/>
      <c r="TER116" s="296"/>
      <c r="TES116" s="296"/>
      <c r="TET116" s="296"/>
      <c r="TEU116" s="296"/>
      <c r="TEV116" s="296"/>
      <c r="TEW116" s="296"/>
      <c r="TEX116" s="296"/>
      <c r="TEY116" s="296"/>
      <c r="TEZ116" s="296"/>
      <c r="TFA116" s="296"/>
      <c r="TFB116" s="296"/>
      <c r="TFC116" s="296"/>
      <c r="TFD116" s="296"/>
      <c r="TFE116" s="296"/>
      <c r="TFF116" s="296"/>
      <c r="TFG116" s="296"/>
      <c r="TFH116" s="296"/>
      <c r="TFI116" s="296"/>
      <c r="TFJ116" s="296"/>
      <c r="TFK116" s="296"/>
      <c r="TFL116" s="296"/>
      <c r="TFM116" s="296"/>
      <c r="TFN116" s="296"/>
      <c r="TFO116" s="296"/>
      <c r="TFP116" s="296"/>
      <c r="TFQ116" s="296"/>
      <c r="TFR116" s="296"/>
      <c r="TFS116" s="296"/>
      <c r="TFT116" s="296"/>
      <c r="TFU116" s="296"/>
      <c r="TFV116" s="296"/>
      <c r="TFW116" s="296"/>
      <c r="TFX116" s="296"/>
      <c r="TFY116" s="296"/>
      <c r="TFZ116" s="296"/>
      <c r="TGA116" s="296"/>
      <c r="TGB116" s="296"/>
      <c r="TGC116" s="296"/>
      <c r="TGD116" s="296"/>
      <c r="TGE116" s="296"/>
      <c r="TGF116" s="296"/>
      <c r="TGG116" s="296"/>
      <c r="TGH116" s="296"/>
      <c r="TGI116" s="296"/>
      <c r="TGJ116" s="296"/>
      <c r="TGK116" s="296"/>
      <c r="TGL116" s="296"/>
      <c r="TGM116" s="296"/>
      <c r="TGN116" s="296"/>
      <c r="TGO116" s="296"/>
      <c r="TGP116" s="296"/>
      <c r="TGQ116" s="296"/>
      <c r="TGR116" s="296"/>
      <c r="TGS116" s="296"/>
      <c r="TGT116" s="296"/>
      <c r="TGU116" s="296"/>
      <c r="TGV116" s="296"/>
      <c r="TGW116" s="296"/>
      <c r="TGX116" s="296"/>
      <c r="TGY116" s="296"/>
      <c r="TGZ116" s="296"/>
      <c r="THA116" s="296"/>
      <c r="THB116" s="296"/>
      <c r="THC116" s="296"/>
      <c r="THD116" s="296"/>
      <c r="THE116" s="296"/>
      <c r="THF116" s="296"/>
      <c r="THG116" s="296"/>
      <c r="THH116" s="296"/>
      <c r="THI116" s="296"/>
      <c r="THJ116" s="296"/>
      <c r="THK116" s="296"/>
      <c r="THL116" s="296"/>
      <c r="THM116" s="296"/>
      <c r="THN116" s="296"/>
      <c r="THO116" s="296"/>
      <c r="THP116" s="296"/>
      <c r="THQ116" s="296"/>
      <c r="THR116" s="296"/>
      <c r="THS116" s="296"/>
      <c r="THT116" s="296"/>
      <c r="THU116" s="296"/>
      <c r="THV116" s="296"/>
      <c r="THW116" s="296"/>
      <c r="THX116" s="296"/>
      <c r="THY116" s="296"/>
      <c r="THZ116" s="296"/>
      <c r="TIA116" s="296"/>
      <c r="TIB116" s="296"/>
      <c r="TIC116" s="296"/>
      <c r="TID116" s="296"/>
      <c r="TIE116" s="296"/>
      <c r="TIF116" s="296"/>
      <c r="TIG116" s="296"/>
      <c r="TIH116" s="296"/>
      <c r="TII116" s="296"/>
      <c r="TIJ116" s="296"/>
      <c r="TIK116" s="296"/>
      <c r="TIL116" s="296"/>
      <c r="TIM116" s="296"/>
      <c r="TIN116" s="296"/>
      <c r="TIO116" s="296"/>
      <c r="TIP116" s="296"/>
      <c r="TIQ116" s="296"/>
      <c r="TIR116" s="296"/>
      <c r="TIS116" s="296"/>
      <c r="TIT116" s="296"/>
      <c r="TIU116" s="296"/>
      <c r="TIV116" s="296"/>
      <c r="TIW116" s="296"/>
      <c r="TIX116" s="296"/>
      <c r="TIY116" s="296"/>
      <c r="TIZ116" s="296"/>
      <c r="TJA116" s="296"/>
      <c r="TJB116" s="296"/>
      <c r="TJC116" s="296"/>
      <c r="TJD116" s="296"/>
      <c r="TJE116" s="296"/>
      <c r="TJF116" s="296"/>
      <c r="TJG116" s="296"/>
      <c r="TJH116" s="296"/>
      <c r="TJI116" s="296"/>
      <c r="TJJ116" s="296"/>
      <c r="TJK116" s="296"/>
      <c r="TJL116" s="296"/>
      <c r="TJM116" s="296"/>
      <c r="TJN116" s="296"/>
      <c r="TJO116" s="296"/>
      <c r="TJP116" s="296"/>
      <c r="TJQ116" s="296"/>
      <c r="TJR116" s="296"/>
      <c r="TJS116" s="296"/>
      <c r="TJT116" s="296"/>
      <c r="TJU116" s="296"/>
      <c r="TJV116" s="296"/>
      <c r="TJW116" s="296"/>
      <c r="TJX116" s="296"/>
      <c r="TJY116" s="296"/>
      <c r="TJZ116" s="296"/>
      <c r="TKA116" s="296"/>
      <c r="TKB116" s="296"/>
      <c r="TKC116" s="296"/>
      <c r="TKD116" s="296"/>
      <c r="TKE116" s="296"/>
      <c r="TKF116" s="296"/>
      <c r="TKG116" s="296"/>
      <c r="TKH116" s="296"/>
      <c r="TKI116" s="296"/>
      <c r="TKJ116" s="296"/>
      <c r="TKK116" s="296"/>
      <c r="TKL116" s="296"/>
      <c r="TKM116" s="296"/>
      <c r="TKN116" s="296"/>
      <c r="TKO116" s="296"/>
      <c r="TKP116" s="296"/>
      <c r="TKQ116" s="296"/>
      <c r="TKR116" s="296"/>
      <c r="TKS116" s="296"/>
      <c r="TKT116" s="296"/>
      <c r="TKU116" s="296"/>
      <c r="TKV116" s="296"/>
      <c r="TKW116" s="296"/>
      <c r="TKX116" s="296"/>
      <c r="TKY116" s="296"/>
      <c r="TKZ116" s="296"/>
      <c r="TLA116" s="296"/>
      <c r="TLB116" s="296"/>
      <c r="TLC116" s="296"/>
      <c r="TLD116" s="296"/>
      <c r="TLE116" s="296"/>
      <c r="TLF116" s="296"/>
      <c r="TLG116" s="296"/>
      <c r="TLH116" s="296"/>
      <c r="TLI116" s="296"/>
      <c r="TLJ116" s="296"/>
      <c r="TLK116" s="296"/>
      <c r="TLL116" s="296"/>
      <c r="TLM116" s="296"/>
      <c r="TLN116" s="296"/>
      <c r="TLO116" s="296"/>
      <c r="TLP116" s="296"/>
      <c r="TLQ116" s="296"/>
      <c r="TLR116" s="296"/>
      <c r="TLS116" s="296"/>
      <c r="TLT116" s="296"/>
      <c r="TLU116" s="296"/>
      <c r="TLV116" s="296"/>
      <c r="TLW116" s="296"/>
      <c r="TLX116" s="296"/>
      <c r="TLY116" s="296"/>
      <c r="TLZ116" s="296"/>
      <c r="TMA116" s="296"/>
      <c r="TMB116" s="296"/>
      <c r="TMC116" s="296"/>
      <c r="TMD116" s="296"/>
      <c r="TME116" s="296"/>
      <c r="TMF116" s="296"/>
      <c r="TMG116" s="296"/>
      <c r="TMH116" s="296"/>
      <c r="TMI116" s="296"/>
      <c r="TMJ116" s="296"/>
      <c r="TMK116" s="296"/>
      <c r="TML116" s="296"/>
      <c r="TMM116" s="296"/>
      <c r="TMN116" s="296"/>
      <c r="TMO116" s="296"/>
      <c r="TMP116" s="296"/>
      <c r="TMQ116" s="296"/>
      <c r="TMR116" s="296"/>
      <c r="TMS116" s="296"/>
      <c r="TMT116" s="296"/>
      <c r="TMU116" s="296"/>
      <c r="TMV116" s="296"/>
      <c r="TMW116" s="296"/>
      <c r="TMX116" s="296"/>
      <c r="TMY116" s="296"/>
      <c r="TMZ116" s="296"/>
      <c r="TNA116" s="296"/>
      <c r="TNB116" s="296"/>
      <c r="TNC116" s="296"/>
      <c r="TND116" s="296"/>
      <c r="TNE116" s="296"/>
      <c r="TNF116" s="296"/>
      <c r="TNG116" s="296"/>
      <c r="TNH116" s="296"/>
      <c r="TNI116" s="296"/>
      <c r="TNJ116" s="296"/>
      <c r="TNK116" s="296"/>
      <c r="TNL116" s="296"/>
      <c r="TNM116" s="296"/>
      <c r="TNN116" s="296"/>
      <c r="TNO116" s="296"/>
      <c r="TNP116" s="296"/>
      <c r="TNQ116" s="296"/>
      <c r="TNR116" s="296"/>
      <c r="TNS116" s="296"/>
      <c r="TNT116" s="296"/>
      <c r="TNU116" s="296"/>
      <c r="TNV116" s="296"/>
      <c r="TNW116" s="296"/>
      <c r="TNX116" s="296"/>
      <c r="TNY116" s="296"/>
      <c r="TNZ116" s="296"/>
      <c r="TOA116" s="296"/>
      <c r="TOB116" s="296"/>
      <c r="TOC116" s="296"/>
      <c r="TOD116" s="296"/>
      <c r="TOE116" s="296"/>
      <c r="TOF116" s="296"/>
      <c r="TOG116" s="296"/>
      <c r="TOH116" s="296"/>
      <c r="TOI116" s="296"/>
      <c r="TOJ116" s="296"/>
      <c r="TOK116" s="296"/>
      <c r="TOL116" s="296"/>
      <c r="TOM116" s="296"/>
      <c r="TON116" s="296"/>
      <c r="TOO116" s="296"/>
      <c r="TOP116" s="296"/>
      <c r="TOQ116" s="296"/>
      <c r="TOR116" s="296"/>
      <c r="TOS116" s="296"/>
      <c r="TOT116" s="296"/>
      <c r="TOU116" s="296"/>
      <c r="TOV116" s="296"/>
      <c r="TOW116" s="296"/>
      <c r="TOX116" s="296"/>
      <c r="TOY116" s="296"/>
      <c r="TOZ116" s="296"/>
      <c r="TPA116" s="296"/>
      <c r="TPB116" s="296"/>
      <c r="TPC116" s="296"/>
      <c r="TPD116" s="296"/>
      <c r="TPE116" s="296"/>
      <c r="TPF116" s="296"/>
      <c r="TPG116" s="296"/>
      <c r="TPH116" s="296"/>
      <c r="TPI116" s="296"/>
      <c r="TPJ116" s="296"/>
      <c r="TPK116" s="296"/>
      <c r="TPL116" s="296"/>
      <c r="TPM116" s="296"/>
      <c r="TPN116" s="296"/>
      <c r="TPO116" s="296"/>
      <c r="TPP116" s="296"/>
      <c r="TPQ116" s="296"/>
      <c r="TPR116" s="296"/>
      <c r="TPS116" s="296"/>
      <c r="TPT116" s="296"/>
      <c r="TPU116" s="296"/>
      <c r="TPV116" s="296"/>
      <c r="TPW116" s="296"/>
      <c r="TPX116" s="296"/>
      <c r="TPY116" s="296"/>
      <c r="TPZ116" s="296"/>
      <c r="TQA116" s="296"/>
      <c r="TQB116" s="296"/>
      <c r="TQC116" s="296"/>
      <c r="TQD116" s="296"/>
      <c r="TQE116" s="296"/>
      <c r="TQF116" s="296"/>
      <c r="TQG116" s="296"/>
      <c r="TQH116" s="296"/>
      <c r="TQI116" s="296"/>
      <c r="TQJ116" s="296"/>
      <c r="TQK116" s="296"/>
      <c r="TQL116" s="296"/>
      <c r="TQM116" s="296"/>
      <c r="TQN116" s="296"/>
      <c r="TQO116" s="296"/>
      <c r="TQP116" s="296"/>
      <c r="TQQ116" s="296"/>
      <c r="TQR116" s="296"/>
      <c r="TQS116" s="296"/>
      <c r="TQT116" s="296"/>
      <c r="TQU116" s="296"/>
      <c r="TQV116" s="296"/>
      <c r="TQW116" s="296"/>
      <c r="TQX116" s="296"/>
      <c r="TQY116" s="296"/>
      <c r="TQZ116" s="296"/>
      <c r="TRA116" s="296"/>
      <c r="TRB116" s="296"/>
      <c r="TRC116" s="296"/>
      <c r="TRD116" s="296"/>
      <c r="TRE116" s="296"/>
      <c r="TRF116" s="296"/>
      <c r="TRG116" s="296"/>
      <c r="TRH116" s="296"/>
      <c r="TRI116" s="296"/>
      <c r="TRJ116" s="296"/>
      <c r="TRK116" s="296"/>
      <c r="TRL116" s="296"/>
      <c r="TRM116" s="296"/>
      <c r="TRN116" s="296"/>
      <c r="TRO116" s="296"/>
      <c r="TRP116" s="296"/>
      <c r="TRQ116" s="296"/>
      <c r="TRR116" s="296"/>
      <c r="TRS116" s="296"/>
      <c r="TRT116" s="296"/>
      <c r="TRU116" s="296"/>
      <c r="TRV116" s="296"/>
      <c r="TRW116" s="296"/>
      <c r="TRX116" s="296"/>
      <c r="TRY116" s="296"/>
      <c r="TRZ116" s="296"/>
      <c r="TSA116" s="296"/>
      <c r="TSB116" s="296"/>
      <c r="TSC116" s="296"/>
      <c r="TSD116" s="296"/>
      <c r="TSE116" s="296"/>
      <c r="TSF116" s="296"/>
      <c r="TSG116" s="296"/>
      <c r="TSH116" s="296"/>
      <c r="TSI116" s="296"/>
      <c r="TSJ116" s="296"/>
      <c r="TSK116" s="296"/>
      <c r="TSL116" s="296"/>
      <c r="TSM116" s="296"/>
      <c r="TSN116" s="296"/>
      <c r="TSO116" s="296"/>
      <c r="TSP116" s="296"/>
      <c r="TSQ116" s="296"/>
      <c r="TSR116" s="296"/>
      <c r="TSS116" s="296"/>
      <c r="TST116" s="296"/>
      <c r="TSU116" s="296"/>
      <c r="TSV116" s="296"/>
      <c r="TSW116" s="296"/>
      <c r="TSX116" s="296"/>
      <c r="TSY116" s="296"/>
      <c r="TSZ116" s="296"/>
      <c r="TTA116" s="296"/>
      <c r="TTB116" s="296"/>
      <c r="TTC116" s="296"/>
      <c r="TTD116" s="296"/>
      <c r="TTE116" s="296"/>
      <c r="TTF116" s="296"/>
      <c r="TTG116" s="296"/>
      <c r="TTH116" s="296"/>
      <c r="TTI116" s="296"/>
      <c r="TTJ116" s="296"/>
      <c r="TTK116" s="296"/>
      <c r="TTL116" s="296"/>
      <c r="TTM116" s="296"/>
      <c r="TTN116" s="296"/>
      <c r="TTO116" s="296"/>
      <c r="TTP116" s="296"/>
      <c r="TTQ116" s="296"/>
      <c r="TTR116" s="296"/>
      <c r="TTS116" s="296"/>
      <c r="TTT116" s="296"/>
      <c r="TTU116" s="296"/>
      <c r="TTV116" s="296"/>
      <c r="TTW116" s="296"/>
      <c r="TTX116" s="296"/>
      <c r="TTY116" s="296"/>
      <c r="TTZ116" s="296"/>
      <c r="TUA116" s="296"/>
      <c r="TUB116" s="296"/>
      <c r="TUC116" s="296"/>
      <c r="TUD116" s="296"/>
      <c r="TUE116" s="296"/>
      <c r="TUF116" s="296"/>
      <c r="TUG116" s="296"/>
      <c r="TUH116" s="296"/>
      <c r="TUI116" s="296"/>
      <c r="TUJ116" s="296"/>
      <c r="TUK116" s="296"/>
      <c r="TUL116" s="296"/>
      <c r="TUM116" s="296"/>
      <c r="TUN116" s="296"/>
      <c r="TUO116" s="296"/>
      <c r="TUP116" s="296"/>
      <c r="TUQ116" s="296"/>
      <c r="TUR116" s="296"/>
      <c r="TUS116" s="296"/>
      <c r="TUT116" s="296"/>
      <c r="TUU116" s="296"/>
      <c r="TUV116" s="296"/>
      <c r="TUW116" s="296"/>
      <c r="TUX116" s="296"/>
      <c r="TUY116" s="296"/>
      <c r="TUZ116" s="296"/>
      <c r="TVA116" s="296"/>
      <c r="TVB116" s="296"/>
      <c r="TVC116" s="296"/>
      <c r="TVD116" s="296"/>
      <c r="TVE116" s="296"/>
      <c r="TVF116" s="296"/>
      <c r="TVG116" s="296"/>
      <c r="TVH116" s="296"/>
      <c r="TVI116" s="296"/>
      <c r="TVJ116" s="296"/>
      <c r="TVK116" s="296"/>
      <c r="TVL116" s="296"/>
      <c r="TVM116" s="296"/>
      <c r="TVN116" s="296"/>
      <c r="TVO116" s="296"/>
      <c r="TVP116" s="296"/>
      <c r="TVQ116" s="296"/>
      <c r="TVR116" s="296"/>
      <c r="TVS116" s="296"/>
      <c r="TVT116" s="296"/>
      <c r="TVU116" s="296"/>
      <c r="TVV116" s="296"/>
      <c r="TVW116" s="296"/>
      <c r="TVX116" s="296"/>
      <c r="TVY116" s="296"/>
      <c r="TVZ116" s="296"/>
      <c r="TWA116" s="296"/>
      <c r="TWB116" s="296"/>
      <c r="TWC116" s="296"/>
      <c r="TWD116" s="296"/>
      <c r="TWE116" s="296"/>
      <c r="TWF116" s="296"/>
      <c r="TWG116" s="296"/>
      <c r="TWH116" s="296"/>
      <c r="TWI116" s="296"/>
      <c r="TWJ116" s="296"/>
      <c r="TWK116" s="296"/>
      <c r="TWL116" s="296"/>
      <c r="TWM116" s="296"/>
      <c r="TWN116" s="296"/>
      <c r="TWO116" s="296"/>
      <c r="TWP116" s="296"/>
      <c r="TWQ116" s="296"/>
      <c r="TWR116" s="296"/>
      <c r="TWS116" s="296"/>
      <c r="TWT116" s="296"/>
      <c r="TWU116" s="296"/>
      <c r="TWV116" s="296"/>
      <c r="TWW116" s="296"/>
      <c r="TWX116" s="296"/>
      <c r="TWY116" s="296"/>
      <c r="TWZ116" s="296"/>
      <c r="TXA116" s="296"/>
      <c r="TXB116" s="296"/>
      <c r="TXC116" s="296"/>
      <c r="TXD116" s="296"/>
      <c r="TXE116" s="296"/>
      <c r="TXF116" s="296"/>
      <c r="TXG116" s="296"/>
      <c r="TXH116" s="296"/>
      <c r="TXI116" s="296"/>
      <c r="TXJ116" s="296"/>
      <c r="TXK116" s="296"/>
      <c r="TXL116" s="296"/>
      <c r="TXM116" s="296"/>
      <c r="TXN116" s="296"/>
      <c r="TXO116" s="296"/>
      <c r="TXP116" s="296"/>
      <c r="TXQ116" s="296"/>
      <c r="TXR116" s="296"/>
      <c r="TXS116" s="296"/>
      <c r="TXT116" s="296"/>
      <c r="TXU116" s="296"/>
      <c r="TXV116" s="296"/>
      <c r="TXW116" s="296"/>
      <c r="TXX116" s="296"/>
      <c r="TXY116" s="296"/>
      <c r="TXZ116" s="296"/>
      <c r="TYA116" s="296"/>
      <c r="TYB116" s="296"/>
      <c r="TYC116" s="296"/>
      <c r="TYD116" s="296"/>
      <c r="TYE116" s="296"/>
      <c r="TYF116" s="296"/>
      <c r="TYG116" s="296"/>
      <c r="TYH116" s="296"/>
      <c r="TYI116" s="296"/>
      <c r="TYJ116" s="296"/>
      <c r="TYK116" s="296"/>
      <c r="TYL116" s="296"/>
      <c r="TYM116" s="296"/>
      <c r="TYN116" s="296"/>
      <c r="TYO116" s="296"/>
      <c r="TYP116" s="296"/>
      <c r="TYQ116" s="296"/>
      <c r="TYR116" s="296"/>
      <c r="TYS116" s="296"/>
      <c r="TYT116" s="296"/>
      <c r="TYU116" s="296"/>
      <c r="TYV116" s="296"/>
      <c r="TYW116" s="296"/>
      <c r="TYX116" s="296"/>
      <c r="TYY116" s="296"/>
      <c r="TYZ116" s="296"/>
      <c r="TZA116" s="296"/>
      <c r="TZB116" s="296"/>
      <c r="TZC116" s="296"/>
      <c r="TZD116" s="296"/>
      <c r="TZE116" s="296"/>
      <c r="TZF116" s="296"/>
      <c r="TZG116" s="296"/>
      <c r="TZH116" s="296"/>
      <c r="TZI116" s="296"/>
      <c r="TZJ116" s="296"/>
      <c r="TZK116" s="296"/>
      <c r="TZL116" s="296"/>
      <c r="TZM116" s="296"/>
      <c r="TZN116" s="296"/>
      <c r="TZO116" s="296"/>
      <c r="TZP116" s="296"/>
      <c r="TZQ116" s="296"/>
      <c r="TZR116" s="296"/>
      <c r="TZS116" s="296"/>
      <c r="TZT116" s="296"/>
      <c r="TZU116" s="296"/>
      <c r="TZV116" s="296"/>
      <c r="TZW116" s="296"/>
      <c r="TZX116" s="296"/>
      <c r="TZY116" s="296"/>
      <c r="TZZ116" s="296"/>
      <c r="UAA116" s="296"/>
      <c r="UAB116" s="296"/>
      <c r="UAC116" s="296"/>
      <c r="UAD116" s="296"/>
      <c r="UAE116" s="296"/>
      <c r="UAF116" s="296"/>
      <c r="UAG116" s="296"/>
      <c r="UAH116" s="296"/>
      <c r="UAI116" s="296"/>
      <c r="UAJ116" s="296"/>
      <c r="UAK116" s="296"/>
      <c r="UAL116" s="296"/>
      <c r="UAM116" s="296"/>
      <c r="UAN116" s="296"/>
      <c r="UAO116" s="296"/>
      <c r="UAP116" s="296"/>
      <c r="UAQ116" s="296"/>
      <c r="UAR116" s="296"/>
      <c r="UAS116" s="296"/>
      <c r="UAT116" s="296"/>
      <c r="UAU116" s="296"/>
      <c r="UAV116" s="296"/>
      <c r="UAW116" s="296"/>
      <c r="UAX116" s="296"/>
      <c r="UAY116" s="296"/>
      <c r="UAZ116" s="296"/>
      <c r="UBA116" s="296"/>
      <c r="UBB116" s="296"/>
      <c r="UBC116" s="296"/>
      <c r="UBD116" s="296"/>
      <c r="UBE116" s="296"/>
      <c r="UBF116" s="296"/>
      <c r="UBG116" s="296"/>
      <c r="UBH116" s="296"/>
      <c r="UBI116" s="296"/>
      <c r="UBJ116" s="296"/>
      <c r="UBK116" s="296"/>
      <c r="UBL116" s="296"/>
      <c r="UBM116" s="296"/>
      <c r="UBN116" s="296"/>
      <c r="UBO116" s="296"/>
      <c r="UBP116" s="296"/>
      <c r="UBQ116" s="296"/>
      <c r="UBR116" s="296"/>
      <c r="UBS116" s="296"/>
      <c r="UBT116" s="296"/>
      <c r="UBU116" s="296"/>
      <c r="UBV116" s="296"/>
      <c r="UBW116" s="296"/>
      <c r="UBX116" s="296"/>
      <c r="UBY116" s="296"/>
      <c r="UBZ116" s="296"/>
      <c r="UCA116" s="296"/>
      <c r="UCB116" s="296"/>
      <c r="UCC116" s="296"/>
      <c r="UCD116" s="296"/>
      <c r="UCE116" s="296"/>
      <c r="UCF116" s="296"/>
      <c r="UCG116" s="296"/>
      <c r="UCH116" s="296"/>
      <c r="UCI116" s="296"/>
      <c r="UCJ116" s="296"/>
      <c r="UCK116" s="296"/>
      <c r="UCL116" s="296"/>
      <c r="UCM116" s="296"/>
      <c r="UCN116" s="296"/>
      <c r="UCO116" s="296"/>
      <c r="UCP116" s="296"/>
      <c r="UCQ116" s="296"/>
      <c r="UCR116" s="296"/>
      <c r="UCS116" s="296"/>
      <c r="UCT116" s="296"/>
      <c r="UCU116" s="296"/>
      <c r="UCV116" s="296"/>
      <c r="UCW116" s="296"/>
      <c r="UCX116" s="296"/>
      <c r="UCY116" s="296"/>
      <c r="UCZ116" s="296"/>
      <c r="UDA116" s="296"/>
      <c r="UDB116" s="296"/>
      <c r="UDC116" s="296"/>
      <c r="UDD116" s="296"/>
      <c r="UDE116" s="296"/>
      <c r="UDF116" s="296"/>
      <c r="UDG116" s="296"/>
      <c r="UDH116" s="296"/>
      <c r="UDI116" s="296"/>
      <c r="UDJ116" s="296"/>
      <c r="UDK116" s="296"/>
      <c r="UDL116" s="296"/>
      <c r="UDM116" s="296"/>
      <c r="UDN116" s="296"/>
      <c r="UDO116" s="296"/>
      <c r="UDP116" s="296"/>
      <c r="UDQ116" s="296"/>
      <c r="UDR116" s="296"/>
      <c r="UDS116" s="296"/>
      <c r="UDT116" s="296"/>
      <c r="UDU116" s="296"/>
      <c r="UDV116" s="296"/>
      <c r="UDW116" s="296"/>
      <c r="UDX116" s="296"/>
      <c r="UDY116" s="296"/>
      <c r="UDZ116" s="296"/>
      <c r="UEA116" s="296"/>
      <c r="UEB116" s="296"/>
      <c r="UEC116" s="296"/>
      <c r="UED116" s="296"/>
      <c r="UEE116" s="296"/>
      <c r="UEF116" s="296"/>
      <c r="UEG116" s="296"/>
      <c r="UEH116" s="296"/>
      <c r="UEI116" s="296"/>
      <c r="UEJ116" s="296"/>
      <c r="UEK116" s="296"/>
      <c r="UEL116" s="296"/>
      <c r="UEM116" s="296"/>
      <c r="UEN116" s="296"/>
      <c r="UEO116" s="296"/>
      <c r="UEP116" s="296"/>
      <c r="UEQ116" s="296"/>
      <c r="UER116" s="296"/>
      <c r="UES116" s="296"/>
      <c r="UET116" s="296"/>
      <c r="UEU116" s="296"/>
      <c r="UEV116" s="296"/>
      <c r="UEW116" s="296"/>
      <c r="UEX116" s="296"/>
      <c r="UEY116" s="296"/>
      <c r="UEZ116" s="296"/>
      <c r="UFA116" s="296"/>
      <c r="UFB116" s="296"/>
      <c r="UFC116" s="296"/>
      <c r="UFD116" s="296"/>
      <c r="UFE116" s="296"/>
      <c r="UFF116" s="296"/>
      <c r="UFG116" s="296"/>
      <c r="UFH116" s="296"/>
      <c r="UFI116" s="296"/>
      <c r="UFJ116" s="296"/>
      <c r="UFK116" s="296"/>
      <c r="UFL116" s="296"/>
      <c r="UFM116" s="296"/>
      <c r="UFN116" s="296"/>
      <c r="UFO116" s="296"/>
      <c r="UFP116" s="296"/>
      <c r="UFQ116" s="296"/>
      <c r="UFR116" s="296"/>
      <c r="UFS116" s="296"/>
      <c r="UFT116" s="296"/>
      <c r="UFU116" s="296"/>
      <c r="UFV116" s="296"/>
      <c r="UFW116" s="296"/>
      <c r="UFX116" s="296"/>
      <c r="UFY116" s="296"/>
      <c r="UFZ116" s="296"/>
      <c r="UGA116" s="296"/>
      <c r="UGB116" s="296"/>
      <c r="UGC116" s="296"/>
      <c r="UGD116" s="296"/>
      <c r="UGE116" s="296"/>
      <c r="UGF116" s="296"/>
      <c r="UGG116" s="296"/>
      <c r="UGH116" s="296"/>
      <c r="UGI116" s="296"/>
      <c r="UGJ116" s="296"/>
      <c r="UGK116" s="296"/>
      <c r="UGL116" s="296"/>
      <c r="UGM116" s="296"/>
      <c r="UGN116" s="296"/>
      <c r="UGO116" s="296"/>
      <c r="UGP116" s="296"/>
      <c r="UGQ116" s="296"/>
      <c r="UGR116" s="296"/>
      <c r="UGS116" s="296"/>
      <c r="UGT116" s="296"/>
      <c r="UGU116" s="296"/>
      <c r="UGV116" s="296"/>
      <c r="UGW116" s="296"/>
      <c r="UGX116" s="296"/>
      <c r="UGY116" s="296"/>
      <c r="UGZ116" s="296"/>
      <c r="UHA116" s="296"/>
      <c r="UHB116" s="296"/>
      <c r="UHC116" s="296"/>
      <c r="UHD116" s="296"/>
      <c r="UHE116" s="296"/>
      <c r="UHF116" s="296"/>
      <c r="UHG116" s="296"/>
      <c r="UHH116" s="296"/>
      <c r="UHI116" s="296"/>
      <c r="UHJ116" s="296"/>
      <c r="UHK116" s="296"/>
      <c r="UHL116" s="296"/>
      <c r="UHM116" s="296"/>
      <c r="UHN116" s="296"/>
      <c r="UHO116" s="296"/>
      <c r="UHP116" s="296"/>
      <c r="UHQ116" s="296"/>
      <c r="UHR116" s="296"/>
      <c r="UHS116" s="296"/>
      <c r="UHT116" s="296"/>
      <c r="UHU116" s="296"/>
      <c r="UHV116" s="296"/>
      <c r="UHW116" s="296"/>
      <c r="UHX116" s="296"/>
      <c r="UHY116" s="296"/>
      <c r="UHZ116" s="296"/>
      <c r="UIA116" s="296"/>
      <c r="UIB116" s="296"/>
      <c r="UIC116" s="296"/>
      <c r="UID116" s="296"/>
      <c r="UIE116" s="296"/>
      <c r="UIF116" s="296"/>
      <c r="UIG116" s="296"/>
      <c r="UIH116" s="296"/>
      <c r="UII116" s="296"/>
      <c r="UIJ116" s="296"/>
      <c r="UIK116" s="296"/>
      <c r="UIL116" s="296"/>
      <c r="UIM116" s="296"/>
      <c r="UIN116" s="296"/>
      <c r="UIO116" s="296"/>
      <c r="UIP116" s="296"/>
      <c r="UIQ116" s="296"/>
      <c r="UIR116" s="296"/>
      <c r="UIS116" s="296"/>
      <c r="UIT116" s="296"/>
      <c r="UIU116" s="296"/>
      <c r="UIV116" s="296"/>
      <c r="UIW116" s="296"/>
      <c r="UIX116" s="296"/>
      <c r="UIY116" s="296"/>
      <c r="UIZ116" s="296"/>
      <c r="UJA116" s="296"/>
      <c r="UJB116" s="296"/>
      <c r="UJC116" s="296"/>
      <c r="UJD116" s="296"/>
      <c r="UJE116" s="296"/>
      <c r="UJF116" s="296"/>
      <c r="UJG116" s="296"/>
      <c r="UJH116" s="296"/>
      <c r="UJI116" s="296"/>
      <c r="UJJ116" s="296"/>
      <c r="UJK116" s="296"/>
      <c r="UJL116" s="296"/>
      <c r="UJM116" s="296"/>
      <c r="UJN116" s="296"/>
      <c r="UJO116" s="296"/>
      <c r="UJP116" s="296"/>
      <c r="UJQ116" s="296"/>
      <c r="UJR116" s="296"/>
      <c r="UJS116" s="296"/>
      <c r="UJT116" s="296"/>
      <c r="UJU116" s="296"/>
      <c r="UJV116" s="296"/>
      <c r="UJW116" s="296"/>
      <c r="UJX116" s="296"/>
      <c r="UJY116" s="296"/>
      <c r="UJZ116" s="296"/>
      <c r="UKA116" s="296"/>
      <c r="UKB116" s="296"/>
      <c r="UKC116" s="296"/>
      <c r="UKD116" s="296"/>
      <c r="UKE116" s="296"/>
      <c r="UKF116" s="296"/>
      <c r="UKG116" s="296"/>
      <c r="UKH116" s="296"/>
      <c r="UKI116" s="296"/>
      <c r="UKJ116" s="296"/>
      <c r="UKK116" s="296"/>
      <c r="UKL116" s="296"/>
      <c r="UKM116" s="296"/>
      <c r="UKN116" s="296"/>
      <c r="UKO116" s="296"/>
      <c r="UKP116" s="296"/>
      <c r="UKQ116" s="296"/>
      <c r="UKR116" s="296"/>
      <c r="UKS116" s="296"/>
      <c r="UKT116" s="296"/>
      <c r="UKU116" s="296"/>
      <c r="UKV116" s="296"/>
      <c r="UKW116" s="296"/>
      <c r="UKX116" s="296"/>
      <c r="UKY116" s="296"/>
      <c r="UKZ116" s="296"/>
      <c r="ULA116" s="296"/>
      <c r="ULB116" s="296"/>
      <c r="ULC116" s="296"/>
      <c r="ULD116" s="296"/>
      <c r="ULE116" s="296"/>
      <c r="ULF116" s="296"/>
      <c r="ULG116" s="296"/>
      <c r="ULH116" s="296"/>
      <c r="ULI116" s="296"/>
      <c r="ULJ116" s="296"/>
      <c r="ULK116" s="296"/>
      <c r="ULL116" s="296"/>
      <c r="ULM116" s="296"/>
      <c r="ULN116" s="296"/>
      <c r="ULO116" s="296"/>
      <c r="ULP116" s="296"/>
      <c r="ULQ116" s="296"/>
      <c r="ULR116" s="296"/>
      <c r="ULS116" s="296"/>
      <c r="ULT116" s="296"/>
      <c r="ULU116" s="296"/>
      <c r="ULV116" s="296"/>
      <c r="ULW116" s="296"/>
      <c r="ULX116" s="296"/>
      <c r="ULY116" s="296"/>
      <c r="ULZ116" s="296"/>
      <c r="UMA116" s="296"/>
      <c r="UMB116" s="296"/>
      <c r="UMC116" s="296"/>
      <c r="UMD116" s="296"/>
      <c r="UME116" s="296"/>
      <c r="UMF116" s="296"/>
      <c r="UMG116" s="296"/>
      <c r="UMH116" s="296"/>
      <c r="UMI116" s="296"/>
      <c r="UMJ116" s="296"/>
      <c r="UMK116" s="296"/>
      <c r="UML116" s="296"/>
      <c r="UMM116" s="296"/>
      <c r="UMN116" s="296"/>
      <c r="UMO116" s="296"/>
      <c r="UMP116" s="296"/>
      <c r="UMQ116" s="296"/>
      <c r="UMR116" s="296"/>
      <c r="UMS116" s="296"/>
      <c r="UMT116" s="296"/>
      <c r="UMU116" s="296"/>
      <c r="UMV116" s="296"/>
      <c r="UMW116" s="296"/>
      <c r="UMX116" s="296"/>
      <c r="UMY116" s="296"/>
      <c r="UMZ116" s="296"/>
      <c r="UNA116" s="296"/>
      <c r="UNB116" s="296"/>
      <c r="UNC116" s="296"/>
      <c r="UND116" s="296"/>
      <c r="UNE116" s="296"/>
      <c r="UNF116" s="296"/>
      <c r="UNG116" s="296"/>
      <c r="UNH116" s="296"/>
      <c r="UNI116" s="296"/>
      <c r="UNJ116" s="296"/>
      <c r="UNK116" s="296"/>
      <c r="UNL116" s="296"/>
      <c r="UNM116" s="296"/>
      <c r="UNN116" s="296"/>
      <c r="UNO116" s="296"/>
      <c r="UNP116" s="296"/>
      <c r="UNQ116" s="296"/>
      <c r="UNR116" s="296"/>
      <c r="UNS116" s="296"/>
      <c r="UNT116" s="296"/>
      <c r="UNU116" s="296"/>
      <c r="UNV116" s="296"/>
      <c r="UNW116" s="296"/>
      <c r="UNX116" s="296"/>
      <c r="UNY116" s="296"/>
      <c r="UNZ116" s="296"/>
      <c r="UOA116" s="296"/>
      <c r="UOB116" s="296"/>
      <c r="UOC116" s="296"/>
      <c r="UOD116" s="296"/>
      <c r="UOE116" s="296"/>
      <c r="UOF116" s="296"/>
      <c r="UOG116" s="296"/>
      <c r="UOH116" s="296"/>
      <c r="UOI116" s="296"/>
      <c r="UOJ116" s="296"/>
      <c r="UOK116" s="296"/>
      <c r="UOL116" s="296"/>
      <c r="UOM116" s="296"/>
      <c r="UON116" s="296"/>
      <c r="UOO116" s="296"/>
      <c r="UOP116" s="296"/>
      <c r="UOQ116" s="296"/>
      <c r="UOR116" s="296"/>
      <c r="UOS116" s="296"/>
      <c r="UOT116" s="296"/>
      <c r="UOU116" s="296"/>
      <c r="UOV116" s="296"/>
      <c r="UOW116" s="296"/>
      <c r="UOX116" s="296"/>
      <c r="UOY116" s="296"/>
      <c r="UOZ116" s="296"/>
      <c r="UPA116" s="296"/>
      <c r="UPB116" s="296"/>
      <c r="UPC116" s="296"/>
      <c r="UPD116" s="296"/>
      <c r="UPE116" s="296"/>
      <c r="UPF116" s="296"/>
      <c r="UPG116" s="296"/>
      <c r="UPH116" s="296"/>
      <c r="UPI116" s="296"/>
      <c r="UPJ116" s="296"/>
      <c r="UPK116" s="296"/>
      <c r="UPL116" s="296"/>
      <c r="UPM116" s="296"/>
      <c r="UPN116" s="296"/>
      <c r="UPO116" s="296"/>
      <c r="UPP116" s="296"/>
      <c r="UPQ116" s="296"/>
      <c r="UPR116" s="296"/>
      <c r="UPS116" s="296"/>
      <c r="UPT116" s="296"/>
      <c r="UPU116" s="296"/>
      <c r="UPV116" s="296"/>
      <c r="UPW116" s="296"/>
      <c r="UPX116" s="296"/>
      <c r="UPY116" s="296"/>
      <c r="UPZ116" s="296"/>
      <c r="UQA116" s="296"/>
      <c r="UQB116" s="296"/>
      <c r="UQC116" s="296"/>
      <c r="UQD116" s="296"/>
      <c r="UQE116" s="296"/>
      <c r="UQF116" s="296"/>
      <c r="UQG116" s="296"/>
      <c r="UQH116" s="296"/>
      <c r="UQI116" s="296"/>
      <c r="UQJ116" s="296"/>
      <c r="UQK116" s="296"/>
      <c r="UQL116" s="296"/>
      <c r="UQM116" s="296"/>
      <c r="UQN116" s="296"/>
      <c r="UQO116" s="296"/>
      <c r="UQP116" s="296"/>
      <c r="UQQ116" s="296"/>
      <c r="UQR116" s="296"/>
      <c r="UQS116" s="296"/>
      <c r="UQT116" s="296"/>
      <c r="UQU116" s="296"/>
      <c r="UQV116" s="296"/>
      <c r="UQW116" s="296"/>
      <c r="UQX116" s="296"/>
      <c r="UQY116" s="296"/>
      <c r="UQZ116" s="296"/>
      <c r="URA116" s="296"/>
      <c r="URB116" s="296"/>
      <c r="URC116" s="296"/>
      <c r="URD116" s="296"/>
      <c r="URE116" s="296"/>
      <c r="URF116" s="296"/>
      <c r="URG116" s="296"/>
      <c r="URH116" s="296"/>
      <c r="URI116" s="296"/>
      <c r="URJ116" s="296"/>
      <c r="URK116" s="296"/>
      <c r="URL116" s="296"/>
      <c r="URM116" s="296"/>
      <c r="URN116" s="296"/>
      <c r="URO116" s="296"/>
      <c r="URP116" s="296"/>
      <c r="URQ116" s="296"/>
      <c r="URR116" s="296"/>
      <c r="URS116" s="296"/>
      <c r="URT116" s="296"/>
      <c r="URU116" s="296"/>
      <c r="URV116" s="296"/>
      <c r="URW116" s="296"/>
      <c r="URX116" s="296"/>
      <c r="URY116" s="296"/>
      <c r="URZ116" s="296"/>
      <c r="USA116" s="296"/>
      <c r="USB116" s="296"/>
      <c r="USC116" s="296"/>
      <c r="USD116" s="296"/>
      <c r="USE116" s="296"/>
      <c r="USF116" s="296"/>
      <c r="USG116" s="296"/>
      <c r="USH116" s="296"/>
      <c r="USI116" s="296"/>
      <c r="USJ116" s="296"/>
      <c r="USK116" s="296"/>
      <c r="USL116" s="296"/>
      <c r="USM116" s="296"/>
      <c r="USN116" s="296"/>
      <c r="USO116" s="296"/>
      <c r="USP116" s="296"/>
      <c r="USQ116" s="296"/>
      <c r="USR116" s="296"/>
      <c r="USS116" s="296"/>
      <c r="UST116" s="296"/>
      <c r="USU116" s="296"/>
      <c r="USV116" s="296"/>
      <c r="USW116" s="296"/>
      <c r="USX116" s="296"/>
      <c r="USY116" s="296"/>
      <c r="USZ116" s="296"/>
      <c r="UTA116" s="296"/>
      <c r="UTB116" s="296"/>
      <c r="UTC116" s="296"/>
      <c r="UTD116" s="296"/>
      <c r="UTE116" s="296"/>
      <c r="UTF116" s="296"/>
      <c r="UTG116" s="296"/>
      <c r="UTH116" s="296"/>
      <c r="UTI116" s="296"/>
      <c r="UTJ116" s="296"/>
      <c r="UTK116" s="296"/>
      <c r="UTL116" s="296"/>
      <c r="UTM116" s="296"/>
      <c r="UTN116" s="296"/>
      <c r="UTO116" s="296"/>
      <c r="UTP116" s="296"/>
      <c r="UTQ116" s="296"/>
      <c r="UTR116" s="296"/>
      <c r="UTS116" s="296"/>
      <c r="UTT116" s="296"/>
      <c r="UTU116" s="296"/>
      <c r="UTV116" s="296"/>
      <c r="UTW116" s="296"/>
      <c r="UTX116" s="296"/>
      <c r="UTY116" s="296"/>
      <c r="UTZ116" s="296"/>
      <c r="UUA116" s="296"/>
      <c r="UUB116" s="296"/>
      <c r="UUC116" s="296"/>
      <c r="UUD116" s="296"/>
      <c r="UUE116" s="296"/>
      <c r="UUF116" s="296"/>
      <c r="UUG116" s="296"/>
      <c r="UUH116" s="296"/>
      <c r="UUI116" s="296"/>
      <c r="UUJ116" s="296"/>
      <c r="UUK116" s="296"/>
      <c r="UUL116" s="296"/>
      <c r="UUM116" s="296"/>
      <c r="UUN116" s="296"/>
      <c r="UUO116" s="296"/>
      <c r="UUP116" s="296"/>
      <c r="UUQ116" s="296"/>
      <c r="UUR116" s="296"/>
      <c r="UUS116" s="296"/>
      <c r="UUT116" s="296"/>
      <c r="UUU116" s="296"/>
      <c r="UUV116" s="296"/>
      <c r="UUW116" s="296"/>
      <c r="UUX116" s="296"/>
      <c r="UUY116" s="296"/>
      <c r="UUZ116" s="296"/>
      <c r="UVA116" s="296"/>
      <c r="UVB116" s="296"/>
      <c r="UVC116" s="296"/>
      <c r="UVD116" s="296"/>
      <c r="UVE116" s="296"/>
      <c r="UVF116" s="296"/>
      <c r="UVG116" s="296"/>
      <c r="UVH116" s="296"/>
      <c r="UVI116" s="296"/>
      <c r="UVJ116" s="296"/>
      <c r="UVK116" s="296"/>
      <c r="UVL116" s="296"/>
      <c r="UVM116" s="296"/>
      <c r="UVN116" s="296"/>
      <c r="UVO116" s="296"/>
      <c r="UVP116" s="296"/>
      <c r="UVQ116" s="296"/>
      <c r="UVR116" s="296"/>
      <c r="UVS116" s="296"/>
      <c r="UVT116" s="296"/>
      <c r="UVU116" s="296"/>
      <c r="UVV116" s="296"/>
      <c r="UVW116" s="296"/>
      <c r="UVX116" s="296"/>
      <c r="UVY116" s="296"/>
      <c r="UVZ116" s="296"/>
      <c r="UWA116" s="296"/>
      <c r="UWB116" s="296"/>
      <c r="UWC116" s="296"/>
      <c r="UWD116" s="296"/>
      <c r="UWE116" s="296"/>
      <c r="UWF116" s="296"/>
      <c r="UWG116" s="296"/>
      <c r="UWH116" s="296"/>
      <c r="UWI116" s="296"/>
      <c r="UWJ116" s="296"/>
      <c r="UWK116" s="296"/>
      <c r="UWL116" s="296"/>
      <c r="UWM116" s="296"/>
      <c r="UWN116" s="296"/>
      <c r="UWO116" s="296"/>
      <c r="UWP116" s="296"/>
      <c r="UWQ116" s="296"/>
      <c r="UWR116" s="296"/>
      <c r="UWS116" s="296"/>
      <c r="UWT116" s="296"/>
      <c r="UWU116" s="296"/>
      <c r="UWV116" s="296"/>
      <c r="UWW116" s="296"/>
      <c r="UWX116" s="296"/>
      <c r="UWY116" s="296"/>
      <c r="UWZ116" s="296"/>
      <c r="UXA116" s="296"/>
      <c r="UXB116" s="296"/>
      <c r="UXC116" s="296"/>
      <c r="UXD116" s="296"/>
      <c r="UXE116" s="296"/>
      <c r="UXF116" s="296"/>
      <c r="UXG116" s="296"/>
      <c r="UXH116" s="296"/>
      <c r="UXI116" s="296"/>
      <c r="UXJ116" s="296"/>
      <c r="UXK116" s="296"/>
      <c r="UXL116" s="296"/>
      <c r="UXM116" s="296"/>
      <c r="UXN116" s="296"/>
      <c r="UXO116" s="296"/>
      <c r="UXP116" s="296"/>
      <c r="UXQ116" s="296"/>
      <c r="UXR116" s="296"/>
      <c r="UXS116" s="296"/>
      <c r="UXT116" s="296"/>
      <c r="UXU116" s="296"/>
      <c r="UXV116" s="296"/>
      <c r="UXW116" s="296"/>
      <c r="UXX116" s="296"/>
      <c r="UXY116" s="296"/>
      <c r="UXZ116" s="296"/>
      <c r="UYA116" s="296"/>
      <c r="UYB116" s="296"/>
      <c r="UYC116" s="296"/>
      <c r="UYD116" s="296"/>
      <c r="UYE116" s="296"/>
      <c r="UYF116" s="296"/>
      <c r="UYG116" s="296"/>
      <c r="UYH116" s="296"/>
      <c r="UYI116" s="296"/>
      <c r="UYJ116" s="296"/>
      <c r="UYK116" s="296"/>
      <c r="UYL116" s="296"/>
      <c r="UYM116" s="296"/>
      <c r="UYN116" s="296"/>
      <c r="UYO116" s="296"/>
      <c r="UYP116" s="296"/>
      <c r="UYQ116" s="296"/>
      <c r="UYR116" s="296"/>
      <c r="UYS116" s="296"/>
      <c r="UYT116" s="296"/>
      <c r="UYU116" s="296"/>
      <c r="UYV116" s="296"/>
      <c r="UYW116" s="296"/>
      <c r="UYX116" s="296"/>
      <c r="UYY116" s="296"/>
      <c r="UYZ116" s="296"/>
      <c r="UZA116" s="296"/>
      <c r="UZB116" s="296"/>
      <c r="UZC116" s="296"/>
      <c r="UZD116" s="296"/>
      <c r="UZE116" s="296"/>
      <c r="UZF116" s="296"/>
      <c r="UZG116" s="296"/>
      <c r="UZH116" s="296"/>
      <c r="UZI116" s="296"/>
      <c r="UZJ116" s="296"/>
      <c r="UZK116" s="296"/>
      <c r="UZL116" s="296"/>
      <c r="UZM116" s="296"/>
      <c r="UZN116" s="296"/>
      <c r="UZO116" s="296"/>
      <c r="UZP116" s="296"/>
      <c r="UZQ116" s="296"/>
      <c r="UZR116" s="296"/>
      <c r="UZS116" s="296"/>
      <c r="UZT116" s="296"/>
      <c r="UZU116" s="296"/>
      <c r="UZV116" s="296"/>
      <c r="UZW116" s="296"/>
      <c r="UZX116" s="296"/>
      <c r="UZY116" s="296"/>
      <c r="UZZ116" s="296"/>
      <c r="VAA116" s="296"/>
      <c r="VAB116" s="296"/>
      <c r="VAC116" s="296"/>
      <c r="VAD116" s="296"/>
      <c r="VAE116" s="296"/>
      <c r="VAF116" s="296"/>
      <c r="VAG116" s="296"/>
      <c r="VAH116" s="296"/>
      <c r="VAI116" s="296"/>
      <c r="VAJ116" s="296"/>
      <c r="VAK116" s="296"/>
      <c r="VAL116" s="296"/>
      <c r="VAM116" s="296"/>
      <c r="VAN116" s="296"/>
      <c r="VAO116" s="296"/>
      <c r="VAP116" s="296"/>
      <c r="VAQ116" s="296"/>
      <c r="VAR116" s="296"/>
      <c r="VAS116" s="296"/>
      <c r="VAT116" s="296"/>
      <c r="VAU116" s="296"/>
      <c r="VAV116" s="296"/>
      <c r="VAW116" s="296"/>
      <c r="VAX116" s="296"/>
      <c r="VAY116" s="296"/>
      <c r="VAZ116" s="296"/>
      <c r="VBA116" s="296"/>
      <c r="VBB116" s="296"/>
      <c r="VBC116" s="296"/>
      <c r="VBD116" s="296"/>
      <c r="VBE116" s="296"/>
      <c r="VBF116" s="296"/>
      <c r="VBG116" s="296"/>
      <c r="VBH116" s="296"/>
      <c r="VBI116" s="296"/>
      <c r="VBJ116" s="296"/>
      <c r="VBK116" s="296"/>
      <c r="VBL116" s="296"/>
      <c r="VBM116" s="296"/>
      <c r="VBN116" s="296"/>
      <c r="VBO116" s="296"/>
      <c r="VBP116" s="296"/>
      <c r="VBQ116" s="296"/>
      <c r="VBR116" s="296"/>
      <c r="VBS116" s="296"/>
      <c r="VBT116" s="296"/>
      <c r="VBU116" s="296"/>
      <c r="VBV116" s="296"/>
      <c r="VBW116" s="296"/>
      <c r="VBX116" s="296"/>
      <c r="VBY116" s="296"/>
      <c r="VBZ116" s="296"/>
      <c r="VCA116" s="296"/>
      <c r="VCB116" s="296"/>
      <c r="VCC116" s="296"/>
      <c r="VCD116" s="296"/>
      <c r="VCE116" s="296"/>
      <c r="VCF116" s="296"/>
      <c r="VCG116" s="296"/>
      <c r="VCH116" s="296"/>
      <c r="VCI116" s="296"/>
      <c r="VCJ116" s="296"/>
      <c r="VCK116" s="296"/>
      <c r="VCL116" s="296"/>
      <c r="VCM116" s="296"/>
      <c r="VCN116" s="296"/>
      <c r="VCO116" s="296"/>
      <c r="VCP116" s="296"/>
      <c r="VCQ116" s="296"/>
      <c r="VCR116" s="296"/>
      <c r="VCS116" s="296"/>
      <c r="VCT116" s="296"/>
      <c r="VCU116" s="296"/>
      <c r="VCV116" s="296"/>
      <c r="VCW116" s="296"/>
      <c r="VCX116" s="296"/>
      <c r="VCY116" s="296"/>
      <c r="VCZ116" s="296"/>
      <c r="VDA116" s="296"/>
      <c r="VDB116" s="296"/>
      <c r="VDC116" s="296"/>
      <c r="VDD116" s="296"/>
      <c r="VDE116" s="296"/>
      <c r="VDF116" s="296"/>
      <c r="VDG116" s="296"/>
      <c r="VDH116" s="296"/>
      <c r="VDI116" s="296"/>
      <c r="VDJ116" s="296"/>
      <c r="VDK116" s="296"/>
      <c r="VDL116" s="296"/>
      <c r="VDM116" s="296"/>
      <c r="VDN116" s="296"/>
      <c r="VDO116" s="296"/>
      <c r="VDP116" s="296"/>
      <c r="VDQ116" s="296"/>
      <c r="VDR116" s="296"/>
      <c r="VDS116" s="296"/>
      <c r="VDT116" s="296"/>
      <c r="VDU116" s="296"/>
      <c r="VDV116" s="296"/>
      <c r="VDW116" s="296"/>
      <c r="VDX116" s="296"/>
      <c r="VDY116" s="296"/>
      <c r="VDZ116" s="296"/>
      <c r="VEA116" s="296"/>
      <c r="VEB116" s="296"/>
      <c r="VEC116" s="296"/>
      <c r="VED116" s="296"/>
      <c r="VEE116" s="296"/>
      <c r="VEF116" s="296"/>
      <c r="VEG116" s="296"/>
      <c r="VEH116" s="296"/>
      <c r="VEI116" s="296"/>
      <c r="VEJ116" s="296"/>
      <c r="VEK116" s="296"/>
      <c r="VEL116" s="296"/>
      <c r="VEM116" s="296"/>
      <c r="VEN116" s="296"/>
      <c r="VEO116" s="296"/>
      <c r="VEP116" s="296"/>
      <c r="VEQ116" s="296"/>
      <c r="VER116" s="296"/>
      <c r="VES116" s="296"/>
      <c r="VET116" s="296"/>
      <c r="VEU116" s="296"/>
      <c r="VEV116" s="296"/>
      <c r="VEW116" s="296"/>
      <c r="VEX116" s="296"/>
      <c r="VEY116" s="296"/>
      <c r="VEZ116" s="296"/>
      <c r="VFA116" s="296"/>
      <c r="VFB116" s="296"/>
      <c r="VFC116" s="296"/>
      <c r="VFD116" s="296"/>
      <c r="VFE116" s="296"/>
      <c r="VFF116" s="296"/>
      <c r="VFG116" s="296"/>
      <c r="VFH116" s="296"/>
      <c r="VFI116" s="296"/>
      <c r="VFJ116" s="296"/>
      <c r="VFK116" s="296"/>
      <c r="VFL116" s="296"/>
      <c r="VFM116" s="296"/>
      <c r="VFN116" s="296"/>
      <c r="VFO116" s="296"/>
      <c r="VFP116" s="296"/>
      <c r="VFQ116" s="296"/>
      <c r="VFR116" s="296"/>
      <c r="VFS116" s="296"/>
      <c r="VFT116" s="296"/>
      <c r="VFU116" s="296"/>
      <c r="VFV116" s="296"/>
      <c r="VFW116" s="296"/>
      <c r="VFX116" s="296"/>
      <c r="VFY116" s="296"/>
      <c r="VFZ116" s="296"/>
      <c r="VGA116" s="296"/>
      <c r="VGB116" s="296"/>
      <c r="VGC116" s="296"/>
      <c r="VGD116" s="296"/>
      <c r="VGE116" s="296"/>
      <c r="VGF116" s="296"/>
      <c r="VGG116" s="296"/>
      <c r="VGH116" s="296"/>
      <c r="VGI116" s="296"/>
      <c r="VGJ116" s="296"/>
      <c r="VGK116" s="296"/>
      <c r="VGL116" s="296"/>
      <c r="VGM116" s="296"/>
      <c r="VGN116" s="296"/>
      <c r="VGO116" s="296"/>
      <c r="VGP116" s="296"/>
      <c r="VGQ116" s="296"/>
      <c r="VGR116" s="296"/>
      <c r="VGS116" s="296"/>
      <c r="VGT116" s="296"/>
      <c r="VGU116" s="296"/>
      <c r="VGV116" s="296"/>
      <c r="VGW116" s="296"/>
      <c r="VGX116" s="296"/>
      <c r="VGY116" s="296"/>
      <c r="VGZ116" s="296"/>
      <c r="VHA116" s="296"/>
      <c r="VHB116" s="296"/>
      <c r="VHC116" s="296"/>
      <c r="VHD116" s="296"/>
      <c r="VHE116" s="296"/>
      <c r="VHF116" s="296"/>
      <c r="VHG116" s="296"/>
      <c r="VHH116" s="296"/>
      <c r="VHI116" s="296"/>
      <c r="VHJ116" s="296"/>
      <c r="VHK116" s="296"/>
      <c r="VHL116" s="296"/>
      <c r="VHM116" s="296"/>
      <c r="VHN116" s="296"/>
      <c r="VHO116" s="296"/>
      <c r="VHP116" s="296"/>
      <c r="VHQ116" s="296"/>
      <c r="VHR116" s="296"/>
      <c r="VHS116" s="296"/>
      <c r="VHT116" s="296"/>
      <c r="VHU116" s="296"/>
      <c r="VHV116" s="296"/>
      <c r="VHW116" s="296"/>
      <c r="VHX116" s="296"/>
      <c r="VHY116" s="296"/>
      <c r="VHZ116" s="296"/>
      <c r="VIA116" s="296"/>
      <c r="VIB116" s="296"/>
      <c r="VIC116" s="296"/>
      <c r="VID116" s="296"/>
      <c r="VIE116" s="296"/>
      <c r="VIF116" s="296"/>
      <c r="VIG116" s="296"/>
      <c r="VIH116" s="296"/>
      <c r="VII116" s="296"/>
      <c r="VIJ116" s="296"/>
      <c r="VIK116" s="296"/>
      <c r="VIL116" s="296"/>
      <c r="VIM116" s="296"/>
      <c r="VIN116" s="296"/>
      <c r="VIO116" s="296"/>
      <c r="VIP116" s="296"/>
      <c r="VIQ116" s="296"/>
      <c r="VIR116" s="296"/>
      <c r="VIS116" s="296"/>
      <c r="VIT116" s="296"/>
      <c r="VIU116" s="296"/>
      <c r="VIV116" s="296"/>
      <c r="VIW116" s="296"/>
      <c r="VIX116" s="296"/>
      <c r="VIY116" s="296"/>
      <c r="VIZ116" s="296"/>
      <c r="VJA116" s="296"/>
      <c r="VJB116" s="296"/>
      <c r="VJC116" s="296"/>
      <c r="VJD116" s="296"/>
      <c r="VJE116" s="296"/>
      <c r="VJF116" s="296"/>
      <c r="VJG116" s="296"/>
      <c r="VJH116" s="296"/>
      <c r="VJI116" s="296"/>
      <c r="VJJ116" s="296"/>
      <c r="VJK116" s="296"/>
      <c r="VJL116" s="296"/>
      <c r="VJM116" s="296"/>
      <c r="VJN116" s="296"/>
      <c r="VJO116" s="296"/>
      <c r="VJP116" s="296"/>
      <c r="VJQ116" s="296"/>
      <c r="VJR116" s="296"/>
      <c r="VJS116" s="296"/>
      <c r="VJT116" s="296"/>
      <c r="VJU116" s="296"/>
      <c r="VJV116" s="296"/>
      <c r="VJW116" s="296"/>
      <c r="VJX116" s="296"/>
      <c r="VJY116" s="296"/>
      <c r="VJZ116" s="296"/>
      <c r="VKA116" s="296"/>
      <c r="VKB116" s="296"/>
      <c r="VKC116" s="296"/>
      <c r="VKD116" s="296"/>
      <c r="VKE116" s="296"/>
      <c r="VKF116" s="296"/>
      <c r="VKG116" s="296"/>
      <c r="VKH116" s="296"/>
      <c r="VKI116" s="296"/>
      <c r="VKJ116" s="296"/>
      <c r="VKK116" s="296"/>
      <c r="VKL116" s="296"/>
      <c r="VKM116" s="296"/>
      <c r="VKN116" s="296"/>
      <c r="VKO116" s="296"/>
      <c r="VKP116" s="296"/>
      <c r="VKQ116" s="296"/>
      <c r="VKR116" s="296"/>
      <c r="VKS116" s="296"/>
      <c r="VKT116" s="296"/>
      <c r="VKU116" s="296"/>
      <c r="VKV116" s="296"/>
      <c r="VKW116" s="296"/>
      <c r="VKX116" s="296"/>
      <c r="VKY116" s="296"/>
      <c r="VKZ116" s="296"/>
      <c r="VLA116" s="296"/>
      <c r="VLB116" s="296"/>
      <c r="VLC116" s="296"/>
      <c r="VLD116" s="296"/>
      <c r="VLE116" s="296"/>
      <c r="VLF116" s="296"/>
      <c r="VLG116" s="296"/>
      <c r="VLH116" s="296"/>
      <c r="VLI116" s="296"/>
      <c r="VLJ116" s="296"/>
      <c r="VLK116" s="296"/>
      <c r="VLL116" s="296"/>
      <c r="VLM116" s="296"/>
      <c r="VLN116" s="296"/>
      <c r="VLO116" s="296"/>
      <c r="VLP116" s="296"/>
      <c r="VLQ116" s="296"/>
      <c r="VLR116" s="296"/>
      <c r="VLS116" s="296"/>
      <c r="VLT116" s="296"/>
      <c r="VLU116" s="296"/>
      <c r="VLV116" s="296"/>
      <c r="VLW116" s="296"/>
      <c r="VLX116" s="296"/>
      <c r="VLY116" s="296"/>
      <c r="VLZ116" s="296"/>
      <c r="VMA116" s="296"/>
      <c r="VMB116" s="296"/>
      <c r="VMC116" s="296"/>
      <c r="VMD116" s="296"/>
      <c r="VME116" s="296"/>
      <c r="VMF116" s="296"/>
      <c r="VMG116" s="296"/>
      <c r="VMH116" s="296"/>
      <c r="VMI116" s="296"/>
      <c r="VMJ116" s="296"/>
      <c r="VMK116" s="296"/>
      <c r="VML116" s="296"/>
      <c r="VMM116" s="296"/>
      <c r="VMN116" s="296"/>
      <c r="VMO116" s="296"/>
      <c r="VMP116" s="296"/>
      <c r="VMQ116" s="296"/>
      <c r="VMR116" s="296"/>
      <c r="VMS116" s="296"/>
      <c r="VMT116" s="296"/>
      <c r="VMU116" s="296"/>
      <c r="VMV116" s="296"/>
      <c r="VMW116" s="296"/>
      <c r="VMX116" s="296"/>
      <c r="VMY116" s="296"/>
      <c r="VMZ116" s="296"/>
      <c r="VNA116" s="296"/>
      <c r="VNB116" s="296"/>
      <c r="VNC116" s="296"/>
      <c r="VND116" s="296"/>
      <c r="VNE116" s="296"/>
      <c r="VNF116" s="296"/>
      <c r="VNG116" s="296"/>
      <c r="VNH116" s="296"/>
      <c r="VNI116" s="296"/>
      <c r="VNJ116" s="296"/>
      <c r="VNK116" s="296"/>
      <c r="VNL116" s="296"/>
      <c r="VNM116" s="296"/>
      <c r="VNN116" s="296"/>
      <c r="VNO116" s="296"/>
      <c r="VNP116" s="296"/>
      <c r="VNQ116" s="296"/>
      <c r="VNR116" s="296"/>
      <c r="VNS116" s="296"/>
      <c r="VNT116" s="296"/>
      <c r="VNU116" s="296"/>
      <c r="VNV116" s="296"/>
      <c r="VNW116" s="296"/>
      <c r="VNX116" s="296"/>
      <c r="VNY116" s="296"/>
      <c r="VNZ116" s="296"/>
      <c r="VOA116" s="296"/>
      <c r="VOB116" s="296"/>
      <c r="VOC116" s="296"/>
      <c r="VOD116" s="296"/>
      <c r="VOE116" s="296"/>
      <c r="VOF116" s="296"/>
      <c r="VOG116" s="296"/>
      <c r="VOH116" s="296"/>
      <c r="VOI116" s="296"/>
      <c r="VOJ116" s="296"/>
      <c r="VOK116" s="296"/>
      <c r="VOL116" s="296"/>
      <c r="VOM116" s="296"/>
      <c r="VON116" s="296"/>
      <c r="VOO116" s="296"/>
      <c r="VOP116" s="296"/>
      <c r="VOQ116" s="296"/>
      <c r="VOR116" s="296"/>
      <c r="VOS116" s="296"/>
      <c r="VOT116" s="296"/>
      <c r="VOU116" s="296"/>
      <c r="VOV116" s="296"/>
      <c r="VOW116" s="296"/>
      <c r="VOX116" s="296"/>
      <c r="VOY116" s="296"/>
      <c r="VOZ116" s="296"/>
      <c r="VPA116" s="296"/>
      <c r="VPB116" s="296"/>
      <c r="VPC116" s="296"/>
      <c r="VPD116" s="296"/>
      <c r="VPE116" s="296"/>
      <c r="VPF116" s="296"/>
      <c r="VPG116" s="296"/>
      <c r="VPH116" s="296"/>
      <c r="VPI116" s="296"/>
      <c r="VPJ116" s="296"/>
      <c r="VPK116" s="296"/>
      <c r="VPL116" s="296"/>
      <c r="VPM116" s="296"/>
      <c r="VPN116" s="296"/>
      <c r="VPO116" s="296"/>
      <c r="VPP116" s="296"/>
      <c r="VPQ116" s="296"/>
      <c r="VPR116" s="296"/>
      <c r="VPS116" s="296"/>
      <c r="VPT116" s="296"/>
      <c r="VPU116" s="296"/>
      <c r="VPV116" s="296"/>
      <c r="VPW116" s="296"/>
      <c r="VPX116" s="296"/>
      <c r="VPY116" s="296"/>
      <c r="VPZ116" s="296"/>
      <c r="VQA116" s="296"/>
      <c r="VQB116" s="296"/>
      <c r="VQC116" s="296"/>
      <c r="VQD116" s="296"/>
      <c r="VQE116" s="296"/>
      <c r="VQF116" s="296"/>
      <c r="VQG116" s="296"/>
      <c r="VQH116" s="296"/>
      <c r="VQI116" s="296"/>
      <c r="VQJ116" s="296"/>
      <c r="VQK116" s="296"/>
      <c r="VQL116" s="296"/>
      <c r="VQM116" s="296"/>
      <c r="VQN116" s="296"/>
      <c r="VQO116" s="296"/>
      <c r="VQP116" s="296"/>
      <c r="VQQ116" s="296"/>
      <c r="VQR116" s="296"/>
      <c r="VQS116" s="296"/>
      <c r="VQT116" s="296"/>
      <c r="VQU116" s="296"/>
      <c r="VQV116" s="296"/>
      <c r="VQW116" s="296"/>
      <c r="VQX116" s="296"/>
      <c r="VQY116" s="296"/>
      <c r="VQZ116" s="296"/>
      <c r="VRA116" s="296"/>
      <c r="VRB116" s="296"/>
      <c r="VRC116" s="296"/>
      <c r="VRD116" s="296"/>
      <c r="VRE116" s="296"/>
      <c r="VRF116" s="296"/>
      <c r="VRG116" s="296"/>
      <c r="VRH116" s="296"/>
      <c r="VRI116" s="296"/>
      <c r="VRJ116" s="296"/>
      <c r="VRK116" s="296"/>
      <c r="VRL116" s="296"/>
      <c r="VRM116" s="296"/>
      <c r="VRN116" s="296"/>
      <c r="VRO116" s="296"/>
      <c r="VRP116" s="296"/>
      <c r="VRQ116" s="296"/>
      <c r="VRR116" s="296"/>
      <c r="VRS116" s="296"/>
      <c r="VRT116" s="296"/>
      <c r="VRU116" s="296"/>
      <c r="VRV116" s="296"/>
      <c r="VRW116" s="296"/>
      <c r="VRX116" s="296"/>
      <c r="VRY116" s="296"/>
      <c r="VRZ116" s="296"/>
      <c r="VSA116" s="296"/>
      <c r="VSB116" s="296"/>
      <c r="VSC116" s="296"/>
      <c r="VSD116" s="296"/>
      <c r="VSE116" s="296"/>
      <c r="VSF116" s="296"/>
      <c r="VSG116" s="296"/>
      <c r="VSH116" s="296"/>
      <c r="VSI116" s="296"/>
      <c r="VSJ116" s="296"/>
      <c r="VSK116" s="296"/>
      <c r="VSL116" s="296"/>
      <c r="VSM116" s="296"/>
      <c r="VSN116" s="296"/>
      <c r="VSO116" s="296"/>
      <c r="VSP116" s="296"/>
      <c r="VSQ116" s="296"/>
      <c r="VSR116" s="296"/>
      <c r="VSS116" s="296"/>
      <c r="VST116" s="296"/>
      <c r="VSU116" s="296"/>
      <c r="VSV116" s="296"/>
      <c r="VSW116" s="296"/>
      <c r="VSX116" s="296"/>
      <c r="VSY116" s="296"/>
      <c r="VSZ116" s="296"/>
      <c r="VTA116" s="296"/>
      <c r="VTB116" s="296"/>
      <c r="VTC116" s="296"/>
      <c r="VTD116" s="296"/>
      <c r="VTE116" s="296"/>
      <c r="VTF116" s="296"/>
      <c r="VTG116" s="296"/>
      <c r="VTH116" s="296"/>
      <c r="VTI116" s="296"/>
      <c r="VTJ116" s="296"/>
      <c r="VTK116" s="296"/>
      <c r="VTL116" s="296"/>
      <c r="VTM116" s="296"/>
      <c r="VTN116" s="296"/>
      <c r="VTO116" s="296"/>
      <c r="VTP116" s="296"/>
      <c r="VTQ116" s="296"/>
      <c r="VTR116" s="296"/>
      <c r="VTS116" s="296"/>
      <c r="VTT116" s="296"/>
      <c r="VTU116" s="296"/>
      <c r="VTV116" s="296"/>
      <c r="VTW116" s="296"/>
      <c r="VTX116" s="296"/>
      <c r="VTY116" s="296"/>
      <c r="VTZ116" s="296"/>
      <c r="VUA116" s="296"/>
      <c r="VUB116" s="296"/>
      <c r="VUC116" s="296"/>
      <c r="VUD116" s="296"/>
      <c r="VUE116" s="296"/>
      <c r="VUF116" s="296"/>
      <c r="VUG116" s="296"/>
      <c r="VUH116" s="296"/>
      <c r="VUI116" s="296"/>
      <c r="VUJ116" s="296"/>
      <c r="VUK116" s="296"/>
      <c r="VUL116" s="296"/>
      <c r="VUM116" s="296"/>
      <c r="VUN116" s="296"/>
      <c r="VUO116" s="296"/>
      <c r="VUP116" s="296"/>
      <c r="VUQ116" s="296"/>
      <c r="VUR116" s="296"/>
      <c r="VUS116" s="296"/>
      <c r="VUT116" s="296"/>
      <c r="VUU116" s="296"/>
      <c r="VUV116" s="296"/>
      <c r="VUW116" s="296"/>
      <c r="VUX116" s="296"/>
      <c r="VUY116" s="296"/>
      <c r="VUZ116" s="296"/>
      <c r="VVA116" s="296"/>
      <c r="VVB116" s="296"/>
      <c r="VVC116" s="296"/>
      <c r="VVD116" s="296"/>
      <c r="VVE116" s="296"/>
      <c r="VVF116" s="296"/>
      <c r="VVG116" s="296"/>
      <c r="VVH116" s="296"/>
      <c r="VVI116" s="296"/>
      <c r="VVJ116" s="296"/>
      <c r="VVK116" s="296"/>
      <c r="VVL116" s="296"/>
      <c r="VVM116" s="296"/>
      <c r="VVN116" s="296"/>
      <c r="VVO116" s="296"/>
      <c r="VVP116" s="296"/>
      <c r="VVQ116" s="296"/>
      <c r="VVR116" s="296"/>
      <c r="VVS116" s="296"/>
      <c r="VVT116" s="296"/>
      <c r="VVU116" s="296"/>
      <c r="VVV116" s="296"/>
      <c r="VVW116" s="296"/>
      <c r="VVX116" s="296"/>
      <c r="VVY116" s="296"/>
      <c r="VVZ116" s="296"/>
      <c r="VWA116" s="296"/>
      <c r="VWB116" s="296"/>
      <c r="VWC116" s="296"/>
      <c r="VWD116" s="296"/>
      <c r="VWE116" s="296"/>
      <c r="VWF116" s="296"/>
      <c r="VWG116" s="296"/>
      <c r="VWH116" s="296"/>
      <c r="VWI116" s="296"/>
      <c r="VWJ116" s="296"/>
      <c r="VWK116" s="296"/>
      <c r="VWL116" s="296"/>
      <c r="VWM116" s="296"/>
      <c r="VWN116" s="296"/>
      <c r="VWO116" s="296"/>
      <c r="VWP116" s="296"/>
      <c r="VWQ116" s="296"/>
      <c r="VWR116" s="296"/>
      <c r="VWS116" s="296"/>
      <c r="VWT116" s="296"/>
      <c r="VWU116" s="296"/>
      <c r="VWV116" s="296"/>
      <c r="VWW116" s="296"/>
      <c r="VWX116" s="296"/>
      <c r="VWY116" s="296"/>
      <c r="VWZ116" s="296"/>
      <c r="VXA116" s="296"/>
      <c r="VXB116" s="296"/>
      <c r="VXC116" s="296"/>
      <c r="VXD116" s="296"/>
      <c r="VXE116" s="296"/>
      <c r="VXF116" s="296"/>
      <c r="VXG116" s="296"/>
      <c r="VXH116" s="296"/>
      <c r="VXI116" s="296"/>
      <c r="VXJ116" s="296"/>
      <c r="VXK116" s="296"/>
      <c r="VXL116" s="296"/>
      <c r="VXM116" s="296"/>
      <c r="VXN116" s="296"/>
      <c r="VXO116" s="296"/>
      <c r="VXP116" s="296"/>
      <c r="VXQ116" s="296"/>
      <c r="VXR116" s="296"/>
      <c r="VXS116" s="296"/>
      <c r="VXT116" s="296"/>
      <c r="VXU116" s="296"/>
      <c r="VXV116" s="296"/>
      <c r="VXW116" s="296"/>
      <c r="VXX116" s="296"/>
      <c r="VXY116" s="296"/>
      <c r="VXZ116" s="296"/>
      <c r="VYA116" s="296"/>
      <c r="VYB116" s="296"/>
      <c r="VYC116" s="296"/>
      <c r="VYD116" s="296"/>
      <c r="VYE116" s="296"/>
      <c r="VYF116" s="296"/>
      <c r="VYG116" s="296"/>
      <c r="VYH116" s="296"/>
      <c r="VYI116" s="296"/>
      <c r="VYJ116" s="296"/>
      <c r="VYK116" s="296"/>
      <c r="VYL116" s="296"/>
      <c r="VYM116" s="296"/>
      <c r="VYN116" s="296"/>
      <c r="VYO116" s="296"/>
      <c r="VYP116" s="296"/>
      <c r="VYQ116" s="296"/>
      <c r="VYR116" s="296"/>
      <c r="VYS116" s="296"/>
      <c r="VYT116" s="296"/>
      <c r="VYU116" s="296"/>
      <c r="VYV116" s="296"/>
      <c r="VYW116" s="296"/>
      <c r="VYX116" s="296"/>
      <c r="VYY116" s="296"/>
      <c r="VYZ116" s="296"/>
      <c r="VZA116" s="296"/>
      <c r="VZB116" s="296"/>
      <c r="VZC116" s="296"/>
      <c r="VZD116" s="296"/>
      <c r="VZE116" s="296"/>
      <c r="VZF116" s="296"/>
      <c r="VZG116" s="296"/>
      <c r="VZH116" s="296"/>
      <c r="VZI116" s="296"/>
      <c r="VZJ116" s="296"/>
      <c r="VZK116" s="296"/>
      <c r="VZL116" s="296"/>
      <c r="VZM116" s="296"/>
      <c r="VZN116" s="296"/>
      <c r="VZO116" s="296"/>
      <c r="VZP116" s="296"/>
      <c r="VZQ116" s="296"/>
      <c r="VZR116" s="296"/>
      <c r="VZS116" s="296"/>
      <c r="VZT116" s="296"/>
      <c r="VZU116" s="296"/>
      <c r="VZV116" s="296"/>
      <c r="VZW116" s="296"/>
      <c r="VZX116" s="296"/>
      <c r="VZY116" s="296"/>
      <c r="VZZ116" s="296"/>
      <c r="WAA116" s="296"/>
      <c r="WAB116" s="296"/>
      <c r="WAC116" s="296"/>
      <c r="WAD116" s="296"/>
      <c r="WAE116" s="296"/>
      <c r="WAF116" s="296"/>
      <c r="WAG116" s="296"/>
      <c r="WAH116" s="296"/>
      <c r="WAI116" s="296"/>
      <c r="WAJ116" s="296"/>
      <c r="WAK116" s="296"/>
      <c r="WAL116" s="296"/>
      <c r="WAM116" s="296"/>
      <c r="WAN116" s="296"/>
      <c r="WAO116" s="296"/>
      <c r="WAP116" s="296"/>
      <c r="WAQ116" s="296"/>
      <c r="WAR116" s="296"/>
      <c r="WAS116" s="296"/>
      <c r="WAT116" s="296"/>
      <c r="WAU116" s="296"/>
      <c r="WAV116" s="296"/>
      <c r="WAW116" s="296"/>
      <c r="WAX116" s="296"/>
      <c r="WAY116" s="296"/>
      <c r="WAZ116" s="296"/>
      <c r="WBA116" s="296"/>
      <c r="WBB116" s="296"/>
      <c r="WBC116" s="296"/>
      <c r="WBD116" s="296"/>
      <c r="WBE116" s="296"/>
      <c r="WBF116" s="296"/>
      <c r="WBG116" s="296"/>
      <c r="WBH116" s="296"/>
      <c r="WBI116" s="296"/>
      <c r="WBJ116" s="296"/>
      <c r="WBK116" s="296"/>
      <c r="WBL116" s="296"/>
      <c r="WBM116" s="296"/>
      <c r="WBN116" s="296"/>
      <c r="WBO116" s="296"/>
      <c r="WBP116" s="296"/>
      <c r="WBQ116" s="296"/>
      <c r="WBR116" s="296"/>
      <c r="WBS116" s="296"/>
      <c r="WBT116" s="296"/>
      <c r="WBU116" s="296"/>
      <c r="WBV116" s="296"/>
      <c r="WBW116" s="296"/>
      <c r="WBX116" s="296"/>
      <c r="WBY116" s="296"/>
      <c r="WBZ116" s="296"/>
      <c r="WCA116" s="296"/>
      <c r="WCB116" s="296"/>
      <c r="WCC116" s="296"/>
      <c r="WCD116" s="296"/>
      <c r="WCE116" s="296"/>
      <c r="WCF116" s="296"/>
      <c r="WCG116" s="296"/>
      <c r="WCH116" s="296"/>
      <c r="WCI116" s="296"/>
      <c r="WCJ116" s="296"/>
      <c r="WCK116" s="296"/>
      <c r="WCL116" s="296"/>
      <c r="WCM116" s="296"/>
      <c r="WCN116" s="296"/>
      <c r="WCO116" s="296"/>
      <c r="WCP116" s="296"/>
      <c r="WCQ116" s="296"/>
      <c r="WCR116" s="296"/>
      <c r="WCS116" s="296"/>
      <c r="WCT116" s="296"/>
      <c r="WCU116" s="296"/>
      <c r="WCV116" s="296"/>
      <c r="WCW116" s="296"/>
      <c r="WCX116" s="296"/>
      <c r="WCY116" s="296"/>
      <c r="WCZ116" s="296"/>
      <c r="WDA116" s="296"/>
      <c r="WDB116" s="296"/>
      <c r="WDC116" s="296"/>
      <c r="WDD116" s="296"/>
      <c r="WDE116" s="296"/>
      <c r="WDF116" s="296"/>
      <c r="WDG116" s="296"/>
      <c r="WDH116" s="296"/>
      <c r="WDI116" s="296"/>
      <c r="WDJ116" s="296"/>
      <c r="WDK116" s="296"/>
      <c r="WDL116" s="296"/>
      <c r="WDM116" s="296"/>
      <c r="WDN116" s="296"/>
      <c r="WDO116" s="296"/>
      <c r="WDP116" s="296"/>
      <c r="WDQ116" s="296"/>
      <c r="WDR116" s="296"/>
      <c r="WDS116" s="296"/>
      <c r="WDT116" s="296"/>
      <c r="WDU116" s="296"/>
      <c r="WDV116" s="296"/>
      <c r="WDW116" s="296"/>
      <c r="WDX116" s="296"/>
      <c r="WDY116" s="296"/>
      <c r="WDZ116" s="296"/>
      <c r="WEA116" s="296"/>
      <c r="WEB116" s="296"/>
      <c r="WEC116" s="296"/>
      <c r="WED116" s="296"/>
      <c r="WEE116" s="296"/>
      <c r="WEF116" s="296"/>
      <c r="WEG116" s="296"/>
      <c r="WEH116" s="296"/>
      <c r="WEI116" s="296"/>
      <c r="WEJ116" s="296"/>
      <c r="WEK116" s="296"/>
      <c r="WEL116" s="296"/>
      <c r="WEM116" s="296"/>
      <c r="WEN116" s="296"/>
      <c r="WEO116" s="296"/>
      <c r="WEP116" s="296"/>
      <c r="WEQ116" s="296"/>
      <c r="WER116" s="296"/>
      <c r="WES116" s="296"/>
      <c r="WET116" s="296"/>
      <c r="WEU116" s="296"/>
      <c r="WEV116" s="296"/>
      <c r="WEW116" s="296"/>
      <c r="WEX116" s="296"/>
      <c r="WEY116" s="296"/>
      <c r="WEZ116" s="296"/>
      <c r="WFA116" s="296"/>
      <c r="WFB116" s="296"/>
      <c r="WFC116" s="296"/>
      <c r="WFD116" s="296"/>
      <c r="WFE116" s="296"/>
      <c r="WFF116" s="296"/>
      <c r="WFG116" s="296"/>
      <c r="WFH116" s="296"/>
      <c r="WFI116" s="296"/>
      <c r="WFJ116" s="296"/>
      <c r="WFK116" s="296"/>
      <c r="WFL116" s="296"/>
      <c r="WFM116" s="296"/>
      <c r="WFN116" s="296"/>
      <c r="WFO116" s="296"/>
      <c r="WFP116" s="296"/>
      <c r="WFQ116" s="296"/>
      <c r="WFR116" s="296"/>
      <c r="WFS116" s="296"/>
      <c r="WFT116" s="296"/>
      <c r="WFU116" s="296"/>
      <c r="WFV116" s="296"/>
      <c r="WFW116" s="296"/>
      <c r="WFX116" s="296"/>
      <c r="WFY116" s="296"/>
      <c r="WFZ116" s="296"/>
      <c r="WGA116" s="296"/>
      <c r="WGB116" s="296"/>
      <c r="WGC116" s="296"/>
      <c r="WGD116" s="296"/>
      <c r="WGE116" s="296"/>
      <c r="WGF116" s="296"/>
      <c r="WGG116" s="296"/>
      <c r="WGH116" s="296"/>
      <c r="WGI116" s="296"/>
      <c r="WGJ116" s="296"/>
      <c r="WGK116" s="296"/>
      <c r="WGL116" s="296"/>
      <c r="WGM116" s="296"/>
      <c r="WGN116" s="296"/>
      <c r="WGO116" s="296"/>
      <c r="WGP116" s="296"/>
      <c r="WGQ116" s="296"/>
      <c r="WGR116" s="296"/>
      <c r="WGS116" s="296"/>
      <c r="WGT116" s="296"/>
      <c r="WGU116" s="296"/>
      <c r="WGV116" s="296"/>
      <c r="WGW116" s="296"/>
      <c r="WGX116" s="296"/>
      <c r="WGY116" s="296"/>
      <c r="WGZ116" s="296"/>
      <c r="WHA116" s="296"/>
      <c r="WHB116" s="296"/>
      <c r="WHC116" s="296"/>
      <c r="WHD116" s="296"/>
      <c r="WHE116" s="296"/>
      <c r="WHF116" s="296"/>
      <c r="WHG116" s="296"/>
      <c r="WHH116" s="296"/>
      <c r="WHI116" s="296"/>
      <c r="WHJ116" s="296"/>
      <c r="WHK116" s="296"/>
      <c r="WHL116" s="296"/>
      <c r="WHM116" s="296"/>
      <c r="WHN116" s="296"/>
      <c r="WHO116" s="296"/>
      <c r="WHP116" s="296"/>
      <c r="WHQ116" s="296"/>
      <c r="WHR116" s="296"/>
      <c r="WHS116" s="296"/>
      <c r="WHT116" s="296"/>
      <c r="WHU116" s="296"/>
      <c r="WHV116" s="296"/>
      <c r="WHW116" s="296"/>
      <c r="WHX116" s="296"/>
      <c r="WHY116" s="296"/>
      <c r="WHZ116" s="296"/>
      <c r="WIA116" s="296"/>
      <c r="WIB116" s="296"/>
      <c r="WIC116" s="296"/>
      <c r="WID116" s="296"/>
      <c r="WIE116" s="296"/>
      <c r="WIF116" s="296"/>
      <c r="WIG116" s="296"/>
      <c r="WIH116" s="296"/>
      <c r="WII116" s="296"/>
      <c r="WIJ116" s="296"/>
      <c r="WIK116" s="296"/>
      <c r="WIL116" s="296"/>
      <c r="WIM116" s="296"/>
      <c r="WIN116" s="296"/>
      <c r="WIO116" s="296"/>
      <c r="WIP116" s="296"/>
      <c r="WIQ116" s="296"/>
      <c r="WIR116" s="296"/>
      <c r="WIS116" s="296"/>
      <c r="WIT116" s="296"/>
      <c r="WIU116" s="296"/>
      <c r="WIV116" s="296"/>
      <c r="WIW116" s="296"/>
      <c r="WIX116" s="296"/>
      <c r="WIY116" s="296"/>
      <c r="WIZ116" s="296"/>
      <c r="WJA116" s="296"/>
      <c r="WJB116" s="296"/>
      <c r="WJC116" s="296"/>
      <c r="WJD116" s="296"/>
      <c r="WJE116" s="296"/>
      <c r="WJF116" s="296"/>
      <c r="WJG116" s="296"/>
      <c r="WJH116" s="296"/>
      <c r="WJI116" s="296"/>
      <c r="WJJ116" s="296"/>
      <c r="WJK116" s="296"/>
      <c r="WJL116" s="296"/>
      <c r="WJM116" s="296"/>
      <c r="WJN116" s="296"/>
      <c r="WJO116" s="296"/>
      <c r="WJP116" s="296"/>
      <c r="WJQ116" s="296"/>
      <c r="WJR116" s="296"/>
      <c r="WJS116" s="296"/>
      <c r="WJT116" s="296"/>
      <c r="WJU116" s="296"/>
      <c r="WJV116" s="296"/>
      <c r="WJW116" s="296"/>
      <c r="WJX116" s="296"/>
      <c r="WJY116" s="296"/>
      <c r="WJZ116" s="296"/>
      <c r="WKA116" s="296"/>
      <c r="WKB116" s="296"/>
      <c r="WKC116" s="296"/>
      <c r="WKD116" s="296"/>
      <c r="WKE116" s="296"/>
      <c r="WKF116" s="296"/>
      <c r="WKG116" s="296"/>
      <c r="WKH116" s="296"/>
      <c r="WKI116" s="296"/>
      <c r="WKJ116" s="296"/>
      <c r="WKK116" s="296"/>
      <c r="WKL116" s="296"/>
      <c r="WKM116" s="296"/>
      <c r="WKN116" s="296"/>
      <c r="WKO116" s="296"/>
      <c r="WKP116" s="296"/>
      <c r="WKQ116" s="296"/>
      <c r="WKR116" s="296"/>
      <c r="WKS116" s="296"/>
      <c r="WKT116" s="296"/>
      <c r="WKU116" s="296"/>
      <c r="WKV116" s="296"/>
      <c r="WKW116" s="296"/>
      <c r="WKX116" s="296"/>
      <c r="WKY116" s="296"/>
      <c r="WKZ116" s="296"/>
      <c r="WLA116" s="296"/>
      <c r="WLB116" s="296"/>
      <c r="WLC116" s="296"/>
      <c r="WLD116" s="296"/>
      <c r="WLE116" s="296"/>
      <c r="WLF116" s="296"/>
      <c r="WLG116" s="296"/>
      <c r="WLH116" s="296"/>
      <c r="WLI116" s="296"/>
      <c r="WLJ116" s="296"/>
      <c r="WLK116" s="296"/>
      <c r="WLL116" s="296"/>
      <c r="WLM116" s="296"/>
      <c r="WLN116" s="296"/>
      <c r="WLO116" s="296"/>
      <c r="WLP116" s="296"/>
      <c r="WLQ116" s="296"/>
      <c r="WLR116" s="296"/>
      <c r="WLS116" s="296"/>
      <c r="WLT116" s="296"/>
      <c r="WLU116" s="296"/>
      <c r="WLV116" s="296"/>
      <c r="WLW116" s="296"/>
      <c r="WLX116" s="296"/>
      <c r="WLY116" s="296"/>
      <c r="WLZ116" s="296"/>
      <c r="WMA116" s="296"/>
      <c r="WMB116" s="296"/>
      <c r="WMC116" s="296"/>
      <c r="WMD116" s="296"/>
      <c r="WME116" s="296"/>
      <c r="WMF116" s="296"/>
      <c r="WMG116" s="296"/>
      <c r="WMH116" s="296"/>
      <c r="WMI116" s="296"/>
      <c r="WMJ116" s="296"/>
      <c r="WMK116" s="296"/>
      <c r="WML116" s="296"/>
      <c r="WMM116" s="296"/>
      <c r="WMN116" s="296"/>
      <c r="WMO116" s="296"/>
      <c r="WMP116" s="296"/>
      <c r="WMQ116" s="296"/>
      <c r="WMR116" s="296"/>
      <c r="WMS116" s="296"/>
      <c r="WMT116" s="296"/>
      <c r="WMU116" s="296"/>
      <c r="WMV116" s="296"/>
      <c r="WMW116" s="296"/>
      <c r="WMX116" s="296"/>
      <c r="WMY116" s="296"/>
      <c r="WMZ116" s="296"/>
      <c r="WNA116" s="296"/>
      <c r="WNB116" s="296"/>
      <c r="WNC116" s="296"/>
      <c r="WND116" s="296"/>
      <c r="WNE116" s="296"/>
      <c r="WNF116" s="296"/>
      <c r="WNG116" s="296"/>
      <c r="WNH116" s="296"/>
      <c r="WNI116" s="296"/>
      <c r="WNJ116" s="296"/>
      <c r="WNK116" s="296"/>
      <c r="WNL116" s="296"/>
      <c r="WNM116" s="296"/>
      <c r="WNN116" s="296"/>
      <c r="WNO116" s="296"/>
      <c r="WNP116" s="296"/>
      <c r="WNQ116" s="296"/>
      <c r="WNR116" s="296"/>
      <c r="WNS116" s="296"/>
      <c r="WNT116" s="296"/>
      <c r="WNU116" s="296"/>
      <c r="WNV116" s="296"/>
      <c r="WNW116" s="296"/>
      <c r="WNX116" s="296"/>
      <c r="WNY116" s="296"/>
      <c r="WNZ116" s="296"/>
      <c r="WOA116" s="296"/>
      <c r="WOB116" s="296"/>
      <c r="WOC116" s="296"/>
      <c r="WOD116" s="296"/>
      <c r="WOE116" s="296"/>
      <c r="WOF116" s="296"/>
      <c r="WOG116" s="296"/>
      <c r="WOH116" s="296"/>
      <c r="WOI116" s="296"/>
      <c r="WOJ116" s="296"/>
      <c r="WOK116" s="296"/>
      <c r="WOL116" s="296"/>
      <c r="WOM116" s="296"/>
      <c r="WON116" s="296"/>
      <c r="WOO116" s="296"/>
      <c r="WOP116" s="296"/>
      <c r="WOQ116" s="296"/>
      <c r="WOR116" s="296"/>
      <c r="WOS116" s="296"/>
      <c r="WOT116" s="296"/>
      <c r="WOU116" s="296"/>
      <c r="WOV116" s="296"/>
      <c r="WOW116" s="296"/>
      <c r="WOX116" s="296"/>
      <c r="WOY116" s="296"/>
      <c r="WOZ116" s="296"/>
      <c r="WPA116" s="296"/>
      <c r="WPB116" s="296"/>
      <c r="WPC116" s="296"/>
      <c r="WPD116" s="296"/>
      <c r="WPE116" s="296"/>
      <c r="WPF116" s="296"/>
      <c r="WPG116" s="296"/>
      <c r="WPH116" s="296"/>
      <c r="WPI116" s="296"/>
      <c r="WPJ116" s="296"/>
      <c r="WPK116" s="296"/>
      <c r="WPL116" s="296"/>
      <c r="WPM116" s="296"/>
      <c r="WPN116" s="296"/>
      <c r="WPO116" s="296"/>
      <c r="WPP116" s="296"/>
      <c r="WPQ116" s="296"/>
      <c r="WPR116" s="296"/>
      <c r="WPS116" s="296"/>
      <c r="WPT116" s="296"/>
      <c r="WPU116" s="296"/>
      <c r="WPV116" s="296"/>
      <c r="WPW116" s="296"/>
      <c r="WPX116" s="296"/>
      <c r="WPY116" s="296"/>
      <c r="WPZ116" s="296"/>
      <c r="WQA116" s="296"/>
      <c r="WQB116" s="296"/>
      <c r="WQC116" s="296"/>
      <c r="WQD116" s="296"/>
      <c r="WQE116" s="296"/>
      <c r="WQF116" s="296"/>
      <c r="WQG116" s="296"/>
      <c r="WQH116" s="296"/>
      <c r="WQI116" s="296"/>
      <c r="WQJ116" s="296"/>
      <c r="WQK116" s="296"/>
      <c r="WQL116" s="296"/>
      <c r="WQM116" s="296"/>
      <c r="WQN116" s="296"/>
      <c r="WQO116" s="296"/>
      <c r="WQP116" s="296"/>
      <c r="WQQ116" s="296"/>
      <c r="WQR116" s="296"/>
      <c r="WQS116" s="296"/>
      <c r="WQT116" s="296"/>
      <c r="WQU116" s="296"/>
      <c r="WQV116" s="296"/>
      <c r="WQW116" s="296"/>
      <c r="WQX116" s="296"/>
      <c r="WQY116" s="296"/>
      <c r="WQZ116" s="296"/>
      <c r="WRA116" s="296"/>
      <c r="WRB116" s="296"/>
      <c r="WRC116" s="296"/>
      <c r="WRD116" s="296"/>
      <c r="WRE116" s="296"/>
      <c r="WRF116" s="296"/>
      <c r="WRG116" s="296"/>
      <c r="WRH116" s="296"/>
      <c r="WRI116" s="296"/>
      <c r="WRJ116" s="296"/>
      <c r="WRK116" s="296"/>
      <c r="WRL116" s="296"/>
      <c r="WRM116" s="296"/>
      <c r="WRN116" s="296"/>
      <c r="WRO116" s="296"/>
      <c r="WRP116" s="296"/>
      <c r="WRQ116" s="296"/>
      <c r="WRR116" s="296"/>
      <c r="WRS116" s="296"/>
      <c r="WRT116" s="296"/>
      <c r="WRU116" s="296"/>
      <c r="WRV116" s="296"/>
      <c r="WRW116" s="296"/>
      <c r="WRX116" s="296"/>
      <c r="WRY116" s="296"/>
      <c r="WRZ116" s="296"/>
      <c r="WSA116" s="296"/>
      <c r="WSB116" s="296"/>
      <c r="WSC116" s="296"/>
      <c r="WSD116" s="296"/>
      <c r="WSE116" s="296"/>
      <c r="WSF116" s="296"/>
      <c r="WSG116" s="296"/>
      <c r="WSH116" s="296"/>
      <c r="WSI116" s="296"/>
      <c r="WSJ116" s="296"/>
      <c r="WSK116" s="296"/>
      <c r="WSL116" s="296"/>
      <c r="WSM116" s="296"/>
      <c r="WSN116" s="296"/>
      <c r="WSO116" s="296"/>
      <c r="WSP116" s="296"/>
      <c r="WSQ116" s="296"/>
      <c r="WSR116" s="296"/>
      <c r="WSS116" s="296"/>
      <c r="WST116" s="296"/>
      <c r="WSU116" s="296"/>
      <c r="WSV116" s="296"/>
      <c r="WSW116" s="296"/>
      <c r="WSX116" s="296"/>
      <c r="WSY116" s="296"/>
      <c r="WSZ116" s="296"/>
      <c r="WTA116" s="296"/>
      <c r="WTB116" s="296"/>
      <c r="WTC116" s="296"/>
      <c r="WTD116" s="296"/>
      <c r="WTE116" s="296"/>
      <c r="WTF116" s="296"/>
      <c r="WTG116" s="296"/>
      <c r="WTH116" s="296"/>
      <c r="WTI116" s="296"/>
      <c r="WTJ116" s="296"/>
      <c r="WTK116" s="296"/>
      <c r="WTL116" s="296"/>
      <c r="WTM116" s="296"/>
      <c r="WTN116" s="296"/>
      <c r="WTO116" s="296"/>
      <c r="WTP116" s="296"/>
      <c r="WTQ116" s="296"/>
      <c r="WTR116" s="296"/>
      <c r="WTS116" s="296"/>
      <c r="WTT116" s="296"/>
      <c r="WTU116" s="296"/>
      <c r="WTV116" s="296"/>
      <c r="WTW116" s="296"/>
      <c r="WTX116" s="296"/>
      <c r="WTY116" s="296"/>
      <c r="WTZ116" s="296"/>
      <c r="WUA116" s="296"/>
      <c r="WUB116" s="296"/>
      <c r="WUC116" s="296"/>
      <c r="WUD116" s="296"/>
      <c r="WUE116" s="296"/>
      <c r="WUF116" s="296"/>
      <c r="WUG116" s="296"/>
      <c r="WUH116" s="296"/>
      <c r="WUI116" s="296"/>
      <c r="WUJ116" s="296"/>
      <c r="WUK116" s="296"/>
      <c r="WUL116" s="296"/>
      <c r="WUM116" s="296"/>
      <c r="WUN116" s="296"/>
      <c r="WUO116" s="296"/>
      <c r="WUP116" s="296"/>
      <c r="WUQ116" s="296"/>
      <c r="WUR116" s="296"/>
      <c r="WUS116" s="296"/>
      <c r="WUT116" s="296"/>
      <c r="WUU116" s="296"/>
      <c r="WUV116" s="296"/>
      <c r="WUW116" s="296"/>
      <c r="WUX116" s="296"/>
      <c r="WUY116" s="296"/>
      <c r="WUZ116" s="296"/>
      <c r="WVA116" s="296"/>
      <c r="WVB116" s="296"/>
      <c r="WVC116" s="296"/>
      <c r="WVD116" s="296"/>
      <c r="WVE116" s="296"/>
      <c r="WVF116" s="296"/>
      <c r="WVG116" s="296"/>
      <c r="WVH116" s="296"/>
      <c r="WVI116" s="296"/>
      <c r="WVJ116" s="296"/>
      <c r="WVK116" s="296"/>
      <c r="WVL116" s="296"/>
      <c r="WVM116" s="296"/>
      <c r="WVN116" s="296"/>
      <c r="WVO116" s="296"/>
      <c r="WVP116" s="296"/>
      <c r="WVQ116" s="296"/>
      <c r="WVR116" s="296"/>
      <c r="WVS116" s="296"/>
      <c r="WVT116" s="296"/>
      <c r="WVU116" s="296"/>
      <c r="WVV116" s="296"/>
      <c r="WVW116" s="296"/>
      <c r="WVX116" s="296"/>
      <c r="WVY116" s="296"/>
      <c r="WVZ116" s="296"/>
      <c r="WWA116" s="296"/>
      <c r="WWB116" s="296"/>
      <c r="WWC116" s="296"/>
      <c r="WWD116" s="296"/>
      <c r="WWE116" s="296"/>
      <c r="WWF116" s="296"/>
      <c r="WWG116" s="296"/>
      <c r="WWH116" s="296"/>
      <c r="WWI116" s="296"/>
      <c r="WWJ116" s="296"/>
      <c r="WWK116" s="296"/>
      <c r="WWL116" s="296"/>
      <c r="WWM116" s="296"/>
      <c r="WWN116" s="296"/>
      <c r="WWO116" s="296"/>
      <c r="WWP116" s="296"/>
      <c r="WWQ116" s="296"/>
      <c r="WWR116" s="296"/>
      <c r="WWS116" s="296"/>
      <c r="WWT116" s="296"/>
      <c r="WWU116" s="296"/>
      <c r="WWV116" s="296"/>
      <c r="WWW116" s="296"/>
      <c r="WWX116" s="296"/>
      <c r="WWY116" s="296"/>
      <c r="WWZ116" s="296"/>
      <c r="WXA116" s="296"/>
      <c r="WXB116" s="296"/>
      <c r="WXC116" s="296"/>
      <c r="WXD116" s="296"/>
      <c r="WXE116" s="296"/>
      <c r="WXF116" s="296"/>
      <c r="WXG116" s="296"/>
      <c r="WXH116" s="296"/>
      <c r="WXI116" s="296"/>
      <c r="WXJ116" s="296"/>
      <c r="WXK116" s="296"/>
      <c r="WXL116" s="296"/>
      <c r="WXM116" s="296"/>
      <c r="WXN116" s="296"/>
      <c r="WXO116" s="296"/>
      <c r="WXP116" s="296"/>
      <c r="WXQ116" s="296"/>
      <c r="WXR116" s="296"/>
      <c r="WXS116" s="296"/>
      <c r="WXT116" s="296"/>
      <c r="WXU116" s="296"/>
      <c r="WXV116" s="296"/>
      <c r="WXW116" s="296"/>
      <c r="WXX116" s="296"/>
      <c r="WXY116" s="296"/>
      <c r="WXZ116" s="296"/>
      <c r="WYA116" s="296"/>
      <c r="WYB116" s="296"/>
      <c r="WYC116" s="296"/>
      <c r="WYD116" s="296"/>
      <c r="WYE116" s="296"/>
      <c r="WYF116" s="296"/>
      <c r="WYG116" s="296"/>
      <c r="WYH116" s="296"/>
      <c r="WYI116" s="296"/>
      <c r="WYJ116" s="296"/>
      <c r="WYK116" s="296"/>
      <c r="WYL116" s="296"/>
      <c r="WYM116" s="296"/>
      <c r="WYN116" s="296"/>
      <c r="WYO116" s="296"/>
      <c r="WYP116" s="296"/>
      <c r="WYQ116" s="296"/>
      <c r="WYR116" s="296"/>
      <c r="WYS116" s="296"/>
      <c r="WYT116" s="296"/>
      <c r="WYU116" s="296"/>
      <c r="WYV116" s="296"/>
      <c r="WYW116" s="296"/>
      <c r="WYX116" s="296"/>
      <c r="WYY116" s="296"/>
      <c r="WYZ116" s="296"/>
      <c r="WZA116" s="296"/>
      <c r="WZB116" s="296"/>
      <c r="WZC116" s="296"/>
      <c r="WZD116" s="296"/>
      <c r="WZE116" s="296"/>
      <c r="WZF116" s="296"/>
      <c r="WZG116" s="296"/>
      <c r="WZH116" s="296"/>
      <c r="WZI116" s="296"/>
      <c r="WZJ116" s="296"/>
      <c r="WZK116" s="296"/>
      <c r="WZL116" s="296"/>
      <c r="WZM116" s="296"/>
      <c r="WZN116" s="296"/>
      <c r="WZO116" s="296"/>
      <c r="WZP116" s="296"/>
      <c r="WZQ116" s="296"/>
      <c r="WZR116" s="296"/>
      <c r="WZS116" s="296"/>
      <c r="WZT116" s="296"/>
      <c r="WZU116" s="296"/>
      <c r="WZV116" s="296"/>
      <c r="WZW116" s="296"/>
      <c r="WZX116" s="296"/>
      <c r="WZY116" s="296"/>
      <c r="WZZ116" s="296"/>
      <c r="XAA116" s="296"/>
      <c r="XAB116" s="296"/>
      <c r="XAC116" s="296"/>
      <c r="XAD116" s="296"/>
      <c r="XAE116" s="296"/>
      <c r="XAF116" s="296"/>
      <c r="XAG116" s="296"/>
      <c r="XAH116" s="296"/>
      <c r="XAI116" s="296"/>
      <c r="XAJ116" s="296"/>
      <c r="XAK116" s="296"/>
      <c r="XAL116" s="296"/>
      <c r="XAM116" s="296"/>
      <c r="XAN116" s="296"/>
      <c r="XAO116" s="296"/>
      <c r="XAP116" s="296"/>
      <c r="XAQ116" s="296"/>
      <c r="XAR116" s="296"/>
      <c r="XAS116" s="296"/>
      <c r="XAT116" s="296"/>
      <c r="XAU116" s="296"/>
      <c r="XAV116" s="296"/>
      <c r="XAW116" s="296"/>
      <c r="XAX116" s="296"/>
      <c r="XAY116" s="296"/>
      <c r="XAZ116" s="296"/>
      <c r="XBA116" s="296"/>
      <c r="XBB116" s="296"/>
      <c r="XBC116" s="296"/>
      <c r="XBD116" s="296"/>
      <c r="XBE116" s="296"/>
      <c r="XBF116" s="296"/>
      <c r="XBG116" s="296"/>
      <c r="XBH116" s="296"/>
      <c r="XBI116" s="296"/>
      <c r="XBJ116" s="296"/>
      <c r="XBK116" s="296"/>
      <c r="XBL116" s="296"/>
      <c r="XBM116" s="296"/>
      <c r="XBN116" s="296"/>
      <c r="XBO116" s="296"/>
      <c r="XBP116" s="296"/>
      <c r="XBQ116" s="296"/>
      <c r="XBR116" s="296"/>
      <c r="XBS116" s="296"/>
      <c r="XBT116" s="296"/>
      <c r="XBU116" s="296"/>
      <c r="XBV116" s="296"/>
      <c r="XBW116" s="296"/>
      <c r="XBX116" s="296"/>
      <c r="XBY116" s="296"/>
      <c r="XBZ116" s="296"/>
      <c r="XCA116" s="296"/>
      <c r="XCB116" s="296"/>
      <c r="XCC116" s="296"/>
      <c r="XCD116" s="296"/>
      <c r="XCE116" s="296"/>
      <c r="XCF116" s="296"/>
      <c r="XCG116" s="296"/>
      <c r="XCH116" s="296"/>
      <c r="XCI116" s="296"/>
      <c r="XCJ116" s="296"/>
      <c r="XCK116" s="296"/>
      <c r="XCL116" s="296"/>
      <c r="XCM116" s="296"/>
      <c r="XCN116" s="296"/>
      <c r="XCO116" s="296"/>
      <c r="XCP116" s="296"/>
      <c r="XCQ116" s="296"/>
      <c r="XCR116" s="296"/>
      <c r="XCS116" s="296"/>
      <c r="XCT116" s="296"/>
      <c r="XCU116" s="296"/>
      <c r="XCV116" s="296"/>
      <c r="XCW116" s="296"/>
      <c r="XCX116" s="296"/>
      <c r="XCY116" s="296"/>
      <c r="XCZ116" s="296"/>
      <c r="XDA116" s="296"/>
      <c r="XDB116" s="296"/>
      <c r="XDC116" s="296"/>
      <c r="XDD116" s="296"/>
      <c r="XDE116" s="296"/>
      <c r="XDF116" s="296"/>
      <c r="XDG116" s="296"/>
      <c r="XDH116" s="296"/>
      <c r="XDI116" s="296"/>
      <c r="XDJ116" s="296"/>
      <c r="XDK116" s="296"/>
      <c r="XDL116" s="296"/>
      <c r="XDM116" s="296"/>
      <c r="XDN116" s="296"/>
      <c r="XDO116" s="296"/>
      <c r="XDP116" s="296"/>
      <c r="XDQ116" s="296"/>
      <c r="XDR116" s="296"/>
      <c r="XDS116" s="296"/>
      <c r="XDT116" s="296"/>
      <c r="XDU116" s="296"/>
      <c r="XDV116" s="296"/>
      <c r="XDW116" s="296"/>
      <c r="XDX116" s="296"/>
      <c r="XDY116" s="296"/>
      <c r="XDZ116" s="296"/>
      <c r="XEA116" s="296"/>
      <c r="XEB116" s="296"/>
      <c r="XEC116" s="296"/>
      <c r="XED116" s="296"/>
      <c r="XEE116" s="296"/>
      <c r="XEF116" s="296"/>
      <c r="XEG116" s="296"/>
      <c r="XEH116" s="296"/>
      <c r="XEI116" s="296"/>
      <c r="XEJ116" s="296"/>
      <c r="XEK116" s="296"/>
      <c r="XEL116" s="296"/>
      <c r="XEM116" s="296"/>
      <c r="XEN116" s="296"/>
      <c r="XEO116" s="296"/>
      <c r="XEP116" s="296"/>
      <c r="XEQ116" s="296"/>
      <c r="XER116" s="296"/>
      <c r="XES116" s="296"/>
      <c r="XET116" s="296"/>
      <c r="XEU116" s="296"/>
      <c r="XEV116" s="296"/>
      <c r="XEW116" s="296"/>
      <c r="XEX116" s="296"/>
      <c r="XEY116" s="296"/>
      <c r="XEZ116" s="296"/>
      <c r="XFA116" s="296"/>
    </row>
    <row r="117" spans="1:16381" s="289" customFormat="1" ht="12" customHeight="1">
      <c r="A117" s="337" t="s">
        <v>693</v>
      </c>
      <c r="B117" s="374" t="s">
        <v>694</v>
      </c>
      <c r="C117" s="338">
        <v>9.2899999999999991</v>
      </c>
      <c r="D117" s="338">
        <v>9.31</v>
      </c>
      <c r="E117" s="301">
        <v>10299.030000000001</v>
      </c>
      <c r="F117" s="301">
        <v>10391.770000000002</v>
      </c>
      <c r="G117" s="301">
        <v>10813.6</v>
      </c>
      <c r="H117" s="301">
        <v>11142.599999999999</v>
      </c>
      <c r="I117" s="301">
        <v>11529.61</v>
      </c>
      <c r="J117" s="301">
        <v>11395.240000000002</v>
      </c>
      <c r="K117" s="301">
        <v>11608.95</v>
      </c>
      <c r="L117" s="301">
        <v>11677.960000000001</v>
      </c>
      <c r="M117" s="301">
        <v>11848.85</v>
      </c>
      <c r="N117" s="301">
        <v>11842.310000000001</v>
      </c>
      <c r="O117" s="301">
        <v>11881.900000000001</v>
      </c>
      <c r="P117" s="301">
        <v>11739.96</v>
      </c>
      <c r="Q117" s="301">
        <f t="shared" si="31"/>
        <v>136171.78</v>
      </c>
      <c r="R117" s="382"/>
      <c r="S117" s="339">
        <f t="shared" si="45"/>
        <v>1108.6146393972015</v>
      </c>
      <c r="T117" s="339">
        <f t="shared" si="45"/>
        <v>1118.5974165769649</v>
      </c>
      <c r="U117" s="339">
        <f t="shared" si="45"/>
        <v>1164.0043057050593</v>
      </c>
      <c r="V117" s="339">
        <f t="shared" si="45"/>
        <v>1199.4187298170075</v>
      </c>
      <c r="W117" s="339">
        <f t="shared" si="45"/>
        <v>1241.0775026910658</v>
      </c>
      <c r="X117" s="339">
        <f t="shared" si="45"/>
        <v>1226.6135629709368</v>
      </c>
      <c r="Y117" s="339">
        <f t="shared" si="45"/>
        <v>1249.6178686759959</v>
      </c>
      <c r="Z117" s="339">
        <f t="shared" si="45"/>
        <v>1257.0462863293867</v>
      </c>
      <c r="AA117" s="339">
        <f t="shared" si="46"/>
        <v>1272.7013963480128</v>
      </c>
      <c r="AB117" s="339">
        <f t="shared" si="46"/>
        <v>1271.998925886144</v>
      </c>
      <c r="AC117" s="339">
        <f t="shared" si="46"/>
        <v>1276.2513426423202</v>
      </c>
      <c r="AD117" s="339">
        <f t="shared" si="46"/>
        <v>1261.0053705692801</v>
      </c>
      <c r="AE117" s="329">
        <f t="shared" si="34"/>
        <v>1220.5789456341147</v>
      </c>
      <c r="AF117" s="296"/>
      <c r="AH117" s="296"/>
      <c r="AI117" s="296"/>
      <c r="AJ117" s="296"/>
      <c r="AK117" s="383"/>
      <c r="AL117" s="296"/>
      <c r="AM117" s="296"/>
      <c r="AN117" s="376"/>
      <c r="AO117" s="341">
        <f t="shared" si="36"/>
        <v>9.9787809623347439</v>
      </c>
      <c r="AP117" s="342">
        <f t="shared" si="37"/>
        <v>146158.67934864381</v>
      </c>
      <c r="AQ117" s="342">
        <f t="shared" si="38"/>
        <v>9986.8993486438121</v>
      </c>
      <c r="AR117" s="384">
        <v>9.8702078349904045</v>
      </c>
      <c r="AS117" s="295">
        <f t="shared" si="39"/>
        <v>0.10857312734433933</v>
      </c>
      <c r="AT117" s="296"/>
      <c r="AU117" s="296"/>
      <c r="AV117" s="290">
        <f t="shared" si="40"/>
        <v>10.039059204040283</v>
      </c>
      <c r="AW117" s="291">
        <f t="shared" si="41"/>
        <v>147041.57158111135</v>
      </c>
      <c r="AX117" s="291">
        <f t="shared" si="42"/>
        <v>882.89223246753681</v>
      </c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6"/>
      <c r="BR117" s="296"/>
      <c r="BS117" s="296"/>
      <c r="BT117" s="296"/>
      <c r="BU117" s="296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296"/>
      <c r="DD117" s="296"/>
      <c r="DE117" s="296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6"/>
      <c r="EO117" s="296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6"/>
      <c r="FJ117" s="296"/>
      <c r="FK117" s="296"/>
      <c r="FL117" s="296"/>
      <c r="FM117" s="296"/>
      <c r="FN117" s="296"/>
      <c r="FO117" s="296"/>
      <c r="FP117" s="296"/>
      <c r="FQ117" s="296"/>
      <c r="FR117" s="296"/>
      <c r="FS117" s="296"/>
      <c r="FT117" s="296"/>
      <c r="FU117" s="296"/>
      <c r="FV117" s="296"/>
      <c r="FW117" s="296"/>
      <c r="FX117" s="296"/>
      <c r="FY117" s="296"/>
      <c r="FZ117" s="296"/>
      <c r="GA117" s="296"/>
      <c r="GB117" s="296"/>
      <c r="GC117" s="296"/>
      <c r="GD117" s="296"/>
      <c r="GE117" s="296"/>
      <c r="GF117" s="296"/>
      <c r="GG117" s="296"/>
      <c r="GH117" s="296"/>
      <c r="GI117" s="296"/>
      <c r="GJ117" s="296"/>
      <c r="GK117" s="296"/>
      <c r="GL117" s="296"/>
      <c r="GM117" s="296"/>
      <c r="GN117" s="296"/>
      <c r="GO117" s="296"/>
      <c r="GP117" s="296"/>
      <c r="GQ117" s="296"/>
      <c r="GR117" s="296"/>
      <c r="GS117" s="296"/>
      <c r="GT117" s="296"/>
      <c r="GU117" s="296"/>
      <c r="GV117" s="296"/>
      <c r="GW117" s="296"/>
      <c r="GX117" s="296"/>
      <c r="GY117" s="296"/>
      <c r="GZ117" s="296"/>
      <c r="HA117" s="296"/>
      <c r="HB117" s="296"/>
      <c r="HC117" s="296"/>
      <c r="HD117" s="296"/>
      <c r="HE117" s="296"/>
      <c r="HF117" s="296"/>
      <c r="HG117" s="296"/>
      <c r="HH117" s="296"/>
      <c r="HI117" s="296"/>
      <c r="HJ117" s="296"/>
      <c r="HK117" s="296"/>
      <c r="HL117" s="296"/>
      <c r="HM117" s="296"/>
      <c r="HN117" s="296"/>
      <c r="HO117" s="296"/>
      <c r="HP117" s="296"/>
      <c r="HQ117" s="296"/>
      <c r="HR117" s="296"/>
      <c r="HS117" s="296"/>
      <c r="HT117" s="296"/>
      <c r="HU117" s="296"/>
      <c r="HV117" s="296"/>
      <c r="HW117" s="296"/>
      <c r="HX117" s="296"/>
      <c r="HY117" s="296"/>
      <c r="HZ117" s="296"/>
      <c r="IA117" s="296"/>
      <c r="IB117" s="296"/>
      <c r="IC117" s="296"/>
      <c r="ID117" s="296"/>
      <c r="IE117" s="296"/>
      <c r="IF117" s="296"/>
      <c r="IG117" s="296"/>
      <c r="IH117" s="296"/>
      <c r="II117" s="296"/>
      <c r="IJ117" s="296"/>
      <c r="IK117" s="296"/>
      <c r="IL117" s="296"/>
      <c r="IM117" s="296"/>
      <c r="IN117" s="296"/>
      <c r="IO117" s="296"/>
      <c r="IP117" s="296"/>
      <c r="IQ117" s="296"/>
      <c r="IR117" s="296"/>
      <c r="IS117" s="296"/>
      <c r="IT117" s="296"/>
      <c r="IU117" s="296"/>
      <c r="IV117" s="296"/>
      <c r="IW117" s="296"/>
      <c r="IX117" s="296"/>
      <c r="IY117" s="296"/>
      <c r="IZ117" s="296"/>
      <c r="JA117" s="296"/>
      <c r="JB117" s="296"/>
      <c r="JC117" s="296"/>
      <c r="JD117" s="296"/>
      <c r="JE117" s="296"/>
      <c r="JF117" s="296"/>
      <c r="JG117" s="296"/>
      <c r="JH117" s="296"/>
      <c r="JI117" s="296"/>
      <c r="JJ117" s="296"/>
      <c r="JK117" s="296"/>
      <c r="JL117" s="296"/>
      <c r="JM117" s="296"/>
      <c r="JN117" s="296"/>
      <c r="JO117" s="296"/>
      <c r="JP117" s="296"/>
      <c r="JQ117" s="296"/>
      <c r="JR117" s="296"/>
      <c r="JS117" s="296"/>
      <c r="JT117" s="296"/>
      <c r="JU117" s="296"/>
      <c r="JV117" s="296"/>
      <c r="JW117" s="296"/>
      <c r="JX117" s="296"/>
      <c r="JY117" s="296"/>
      <c r="JZ117" s="296"/>
      <c r="KA117" s="296"/>
      <c r="KB117" s="296"/>
      <c r="KC117" s="296"/>
      <c r="KD117" s="296"/>
      <c r="KE117" s="296"/>
      <c r="KF117" s="296"/>
      <c r="KG117" s="296"/>
      <c r="KH117" s="296"/>
      <c r="KI117" s="296"/>
      <c r="KJ117" s="296"/>
      <c r="KK117" s="296"/>
      <c r="KL117" s="296"/>
      <c r="KM117" s="296"/>
      <c r="KN117" s="296"/>
      <c r="KO117" s="296"/>
      <c r="KP117" s="296"/>
      <c r="KQ117" s="296"/>
      <c r="KR117" s="296"/>
      <c r="KS117" s="296"/>
      <c r="KT117" s="296"/>
      <c r="KU117" s="296"/>
      <c r="KV117" s="296"/>
      <c r="KW117" s="296"/>
      <c r="KX117" s="296"/>
      <c r="KY117" s="296"/>
      <c r="KZ117" s="296"/>
      <c r="LA117" s="296"/>
      <c r="LB117" s="296"/>
      <c r="LC117" s="296"/>
      <c r="LD117" s="296"/>
      <c r="LE117" s="296"/>
      <c r="LF117" s="296"/>
      <c r="LG117" s="296"/>
      <c r="LH117" s="296"/>
      <c r="LI117" s="296"/>
      <c r="LJ117" s="296"/>
      <c r="LK117" s="296"/>
      <c r="LL117" s="296"/>
      <c r="LM117" s="296"/>
      <c r="LN117" s="296"/>
      <c r="LO117" s="296"/>
      <c r="LP117" s="296"/>
      <c r="LQ117" s="296"/>
      <c r="LR117" s="296"/>
      <c r="LS117" s="296"/>
      <c r="LT117" s="296"/>
      <c r="LU117" s="296"/>
      <c r="LV117" s="296"/>
      <c r="LW117" s="296"/>
      <c r="LX117" s="296"/>
      <c r="LY117" s="296"/>
      <c r="LZ117" s="296"/>
      <c r="MA117" s="296"/>
      <c r="MB117" s="296"/>
      <c r="MC117" s="296"/>
      <c r="MD117" s="296"/>
      <c r="ME117" s="296"/>
      <c r="MF117" s="296"/>
      <c r="MG117" s="296"/>
      <c r="MH117" s="296"/>
      <c r="MI117" s="296"/>
      <c r="MJ117" s="296"/>
      <c r="MK117" s="296"/>
      <c r="ML117" s="296"/>
      <c r="MM117" s="296"/>
      <c r="MN117" s="296"/>
      <c r="MO117" s="296"/>
      <c r="MP117" s="296"/>
      <c r="MQ117" s="296"/>
      <c r="MR117" s="296"/>
      <c r="MS117" s="296"/>
      <c r="MT117" s="296"/>
      <c r="MU117" s="296"/>
      <c r="MV117" s="296"/>
      <c r="MW117" s="296"/>
      <c r="MX117" s="296"/>
      <c r="MY117" s="296"/>
      <c r="MZ117" s="296"/>
      <c r="NA117" s="296"/>
      <c r="NB117" s="296"/>
      <c r="NC117" s="296"/>
      <c r="ND117" s="296"/>
      <c r="NE117" s="296"/>
      <c r="NF117" s="296"/>
      <c r="NG117" s="296"/>
      <c r="NH117" s="296"/>
      <c r="NI117" s="296"/>
      <c r="NJ117" s="296"/>
      <c r="NK117" s="296"/>
      <c r="NL117" s="296"/>
      <c r="NM117" s="296"/>
      <c r="NN117" s="296"/>
      <c r="NO117" s="296"/>
      <c r="NP117" s="296"/>
      <c r="NQ117" s="296"/>
      <c r="NR117" s="296"/>
      <c r="NS117" s="296"/>
      <c r="NT117" s="296"/>
      <c r="NU117" s="296"/>
      <c r="NV117" s="296"/>
      <c r="NW117" s="296"/>
      <c r="NX117" s="296"/>
      <c r="NY117" s="296"/>
      <c r="NZ117" s="296"/>
      <c r="OA117" s="296"/>
      <c r="OB117" s="296"/>
      <c r="OC117" s="296"/>
      <c r="OD117" s="296"/>
      <c r="OE117" s="296"/>
      <c r="OF117" s="296"/>
      <c r="OG117" s="296"/>
      <c r="OH117" s="296"/>
      <c r="OI117" s="296"/>
      <c r="OJ117" s="296"/>
      <c r="OK117" s="296"/>
      <c r="OL117" s="296"/>
      <c r="OM117" s="296"/>
      <c r="ON117" s="296"/>
      <c r="OO117" s="296"/>
      <c r="OP117" s="296"/>
      <c r="OQ117" s="296"/>
      <c r="OR117" s="296"/>
      <c r="OS117" s="296"/>
      <c r="OT117" s="296"/>
      <c r="OU117" s="296"/>
      <c r="OV117" s="296"/>
      <c r="OW117" s="296"/>
      <c r="OX117" s="296"/>
      <c r="OY117" s="296"/>
      <c r="OZ117" s="296"/>
      <c r="PA117" s="296"/>
      <c r="PB117" s="296"/>
      <c r="PC117" s="296"/>
      <c r="PD117" s="296"/>
      <c r="PE117" s="296"/>
      <c r="PF117" s="296"/>
      <c r="PG117" s="296"/>
      <c r="PH117" s="296"/>
      <c r="PI117" s="296"/>
      <c r="PJ117" s="296"/>
      <c r="PK117" s="296"/>
      <c r="PL117" s="296"/>
      <c r="PM117" s="296"/>
      <c r="PN117" s="296"/>
      <c r="PO117" s="296"/>
      <c r="PP117" s="296"/>
      <c r="PQ117" s="296"/>
      <c r="PR117" s="296"/>
      <c r="PS117" s="296"/>
      <c r="PT117" s="296"/>
      <c r="PU117" s="296"/>
      <c r="PV117" s="296"/>
      <c r="PW117" s="296"/>
      <c r="PX117" s="296"/>
      <c r="PY117" s="296"/>
      <c r="PZ117" s="296"/>
      <c r="QA117" s="296"/>
      <c r="QB117" s="296"/>
      <c r="QC117" s="296"/>
      <c r="QD117" s="296"/>
      <c r="QE117" s="296"/>
      <c r="QF117" s="296"/>
      <c r="QG117" s="296"/>
      <c r="QH117" s="296"/>
      <c r="QI117" s="296"/>
      <c r="QJ117" s="296"/>
      <c r="QK117" s="296"/>
      <c r="QL117" s="296"/>
      <c r="QM117" s="296"/>
      <c r="QN117" s="296"/>
      <c r="QO117" s="296"/>
      <c r="QP117" s="296"/>
      <c r="QQ117" s="296"/>
      <c r="QR117" s="296"/>
      <c r="QS117" s="296"/>
      <c r="QT117" s="296"/>
      <c r="QU117" s="296"/>
      <c r="QV117" s="296"/>
      <c r="QW117" s="296"/>
      <c r="QX117" s="296"/>
      <c r="QY117" s="296"/>
      <c r="QZ117" s="296"/>
      <c r="RA117" s="296"/>
      <c r="RB117" s="296"/>
      <c r="RC117" s="296"/>
      <c r="RD117" s="296"/>
      <c r="RE117" s="296"/>
      <c r="RF117" s="296"/>
      <c r="RG117" s="296"/>
      <c r="RH117" s="296"/>
      <c r="RI117" s="296"/>
      <c r="RJ117" s="296"/>
      <c r="RK117" s="296"/>
      <c r="RL117" s="296"/>
      <c r="RM117" s="296"/>
      <c r="RN117" s="296"/>
      <c r="RO117" s="296"/>
      <c r="RP117" s="296"/>
      <c r="RQ117" s="296"/>
      <c r="RR117" s="296"/>
      <c r="RS117" s="296"/>
      <c r="RT117" s="296"/>
      <c r="RU117" s="296"/>
      <c r="RV117" s="296"/>
      <c r="RW117" s="296"/>
      <c r="RX117" s="296"/>
      <c r="RY117" s="296"/>
      <c r="RZ117" s="296"/>
      <c r="SA117" s="296"/>
      <c r="SB117" s="296"/>
      <c r="SC117" s="296"/>
      <c r="SD117" s="296"/>
      <c r="SE117" s="296"/>
      <c r="SF117" s="296"/>
      <c r="SG117" s="296"/>
      <c r="SH117" s="296"/>
      <c r="SI117" s="296"/>
      <c r="SJ117" s="296"/>
      <c r="SK117" s="296"/>
      <c r="SL117" s="296"/>
      <c r="SM117" s="296"/>
      <c r="SN117" s="296"/>
      <c r="SO117" s="296"/>
      <c r="SP117" s="296"/>
      <c r="SQ117" s="296"/>
      <c r="SR117" s="296"/>
      <c r="SS117" s="296"/>
      <c r="ST117" s="296"/>
      <c r="SU117" s="296"/>
      <c r="SV117" s="296"/>
      <c r="SW117" s="296"/>
      <c r="SX117" s="296"/>
      <c r="SY117" s="296"/>
      <c r="SZ117" s="296"/>
      <c r="TA117" s="296"/>
      <c r="TB117" s="296"/>
      <c r="TC117" s="296"/>
      <c r="TD117" s="296"/>
      <c r="TE117" s="296"/>
      <c r="TF117" s="296"/>
      <c r="TG117" s="296"/>
      <c r="TH117" s="296"/>
      <c r="TI117" s="296"/>
      <c r="TJ117" s="296"/>
      <c r="TK117" s="296"/>
      <c r="TL117" s="296"/>
      <c r="TM117" s="296"/>
      <c r="TN117" s="296"/>
      <c r="TO117" s="296"/>
      <c r="TP117" s="296"/>
      <c r="TQ117" s="296"/>
      <c r="TR117" s="296"/>
      <c r="TS117" s="296"/>
      <c r="TT117" s="296"/>
      <c r="TU117" s="296"/>
      <c r="TV117" s="296"/>
      <c r="TW117" s="296"/>
      <c r="TX117" s="296"/>
      <c r="TY117" s="296"/>
      <c r="TZ117" s="296"/>
      <c r="UA117" s="296"/>
      <c r="UB117" s="296"/>
      <c r="UC117" s="296"/>
      <c r="UD117" s="296"/>
      <c r="UE117" s="296"/>
      <c r="UF117" s="296"/>
      <c r="UG117" s="296"/>
      <c r="UH117" s="296"/>
      <c r="UI117" s="296"/>
      <c r="UJ117" s="296"/>
      <c r="UK117" s="296"/>
      <c r="UL117" s="296"/>
      <c r="UM117" s="296"/>
      <c r="UN117" s="296"/>
      <c r="UO117" s="296"/>
      <c r="UP117" s="296"/>
      <c r="UQ117" s="296"/>
      <c r="UR117" s="296"/>
      <c r="US117" s="296"/>
      <c r="UT117" s="296"/>
      <c r="UU117" s="296"/>
      <c r="UV117" s="296"/>
      <c r="UW117" s="296"/>
      <c r="UX117" s="296"/>
      <c r="UY117" s="296"/>
      <c r="UZ117" s="296"/>
      <c r="VA117" s="296"/>
      <c r="VB117" s="296"/>
      <c r="VC117" s="296"/>
      <c r="VD117" s="296"/>
      <c r="VE117" s="296"/>
      <c r="VF117" s="296"/>
      <c r="VG117" s="296"/>
      <c r="VH117" s="296"/>
      <c r="VI117" s="296"/>
      <c r="VJ117" s="296"/>
      <c r="VK117" s="296"/>
      <c r="VL117" s="296"/>
      <c r="VM117" s="296"/>
      <c r="VN117" s="296"/>
      <c r="VO117" s="296"/>
      <c r="VP117" s="296"/>
      <c r="VQ117" s="296"/>
      <c r="VR117" s="296"/>
      <c r="VS117" s="296"/>
      <c r="VT117" s="296"/>
      <c r="VU117" s="296"/>
      <c r="VV117" s="296"/>
      <c r="VW117" s="296"/>
      <c r="VX117" s="296"/>
      <c r="VY117" s="296"/>
      <c r="VZ117" s="296"/>
      <c r="WA117" s="296"/>
      <c r="WB117" s="296"/>
      <c r="WC117" s="296"/>
      <c r="WD117" s="296"/>
      <c r="WE117" s="296"/>
      <c r="WF117" s="296"/>
      <c r="WG117" s="296"/>
      <c r="WH117" s="296"/>
      <c r="WI117" s="296"/>
      <c r="WJ117" s="296"/>
      <c r="WK117" s="296"/>
      <c r="WL117" s="296"/>
      <c r="WM117" s="296"/>
      <c r="WN117" s="296"/>
      <c r="WO117" s="296"/>
      <c r="WP117" s="296"/>
      <c r="WQ117" s="296"/>
      <c r="WR117" s="296"/>
      <c r="WS117" s="296"/>
      <c r="WT117" s="296"/>
      <c r="WU117" s="296"/>
      <c r="WV117" s="296"/>
      <c r="WW117" s="296"/>
      <c r="WX117" s="296"/>
      <c r="WY117" s="296"/>
      <c r="WZ117" s="296"/>
      <c r="XA117" s="296"/>
      <c r="XB117" s="296"/>
      <c r="XC117" s="296"/>
      <c r="XD117" s="296"/>
      <c r="XE117" s="296"/>
      <c r="XF117" s="296"/>
      <c r="XG117" s="296"/>
      <c r="XH117" s="296"/>
      <c r="XI117" s="296"/>
      <c r="XJ117" s="296"/>
      <c r="XK117" s="296"/>
      <c r="XL117" s="296"/>
      <c r="XM117" s="296"/>
      <c r="XN117" s="296"/>
      <c r="XO117" s="296"/>
      <c r="XP117" s="296"/>
      <c r="XQ117" s="296"/>
      <c r="XR117" s="296"/>
      <c r="XS117" s="296"/>
      <c r="XT117" s="296"/>
      <c r="XU117" s="296"/>
      <c r="XV117" s="296"/>
      <c r="XW117" s="296"/>
      <c r="XX117" s="296"/>
      <c r="XY117" s="296"/>
      <c r="XZ117" s="296"/>
      <c r="YA117" s="296"/>
      <c r="YB117" s="296"/>
      <c r="YC117" s="296"/>
      <c r="YD117" s="296"/>
      <c r="YE117" s="296"/>
      <c r="YF117" s="296"/>
      <c r="YG117" s="296"/>
      <c r="YH117" s="296"/>
      <c r="YI117" s="296"/>
      <c r="YJ117" s="296"/>
      <c r="YK117" s="296"/>
      <c r="YL117" s="296"/>
      <c r="YM117" s="296"/>
      <c r="YN117" s="296"/>
      <c r="YO117" s="296"/>
      <c r="YP117" s="296"/>
      <c r="YQ117" s="296"/>
      <c r="YR117" s="296"/>
      <c r="YS117" s="296"/>
      <c r="YT117" s="296"/>
      <c r="YU117" s="296"/>
      <c r="YV117" s="296"/>
      <c r="YW117" s="296"/>
      <c r="YX117" s="296"/>
      <c r="YY117" s="296"/>
      <c r="YZ117" s="296"/>
      <c r="ZA117" s="296"/>
      <c r="ZB117" s="296"/>
      <c r="ZC117" s="296"/>
      <c r="ZD117" s="296"/>
      <c r="ZE117" s="296"/>
      <c r="ZF117" s="296"/>
      <c r="ZG117" s="296"/>
      <c r="ZH117" s="296"/>
      <c r="ZI117" s="296"/>
      <c r="ZJ117" s="296"/>
      <c r="ZK117" s="296"/>
      <c r="ZL117" s="296"/>
      <c r="ZM117" s="296"/>
      <c r="ZN117" s="296"/>
      <c r="ZO117" s="296"/>
      <c r="ZP117" s="296"/>
      <c r="ZQ117" s="296"/>
      <c r="ZR117" s="296"/>
      <c r="ZS117" s="296"/>
      <c r="ZT117" s="296"/>
      <c r="ZU117" s="296"/>
      <c r="ZV117" s="296"/>
      <c r="ZW117" s="296"/>
      <c r="ZX117" s="296"/>
      <c r="ZY117" s="296"/>
      <c r="ZZ117" s="296"/>
      <c r="AAA117" s="296"/>
      <c r="AAB117" s="296"/>
      <c r="AAC117" s="296"/>
      <c r="AAD117" s="296"/>
      <c r="AAE117" s="296"/>
      <c r="AAF117" s="296"/>
      <c r="AAG117" s="296"/>
      <c r="AAH117" s="296"/>
      <c r="AAI117" s="296"/>
      <c r="AAJ117" s="296"/>
      <c r="AAK117" s="296"/>
      <c r="AAL117" s="296"/>
      <c r="AAM117" s="296"/>
      <c r="AAN117" s="296"/>
      <c r="AAO117" s="296"/>
      <c r="AAP117" s="296"/>
      <c r="AAQ117" s="296"/>
      <c r="AAR117" s="296"/>
      <c r="AAS117" s="296"/>
      <c r="AAT117" s="296"/>
      <c r="AAU117" s="296"/>
      <c r="AAV117" s="296"/>
      <c r="AAW117" s="296"/>
      <c r="AAX117" s="296"/>
      <c r="AAY117" s="296"/>
      <c r="AAZ117" s="296"/>
      <c r="ABA117" s="296"/>
      <c r="ABB117" s="296"/>
      <c r="ABC117" s="296"/>
      <c r="ABD117" s="296"/>
      <c r="ABE117" s="296"/>
      <c r="ABF117" s="296"/>
      <c r="ABG117" s="296"/>
      <c r="ABH117" s="296"/>
      <c r="ABI117" s="296"/>
      <c r="ABJ117" s="296"/>
      <c r="ABK117" s="296"/>
      <c r="ABL117" s="296"/>
      <c r="ABM117" s="296"/>
      <c r="ABN117" s="296"/>
      <c r="ABO117" s="296"/>
      <c r="ABP117" s="296"/>
      <c r="ABQ117" s="296"/>
      <c r="ABR117" s="296"/>
      <c r="ABS117" s="296"/>
      <c r="ABT117" s="296"/>
      <c r="ABU117" s="296"/>
      <c r="ABV117" s="296"/>
      <c r="ABW117" s="296"/>
      <c r="ABX117" s="296"/>
      <c r="ABY117" s="296"/>
      <c r="ABZ117" s="296"/>
      <c r="ACA117" s="296"/>
      <c r="ACB117" s="296"/>
      <c r="ACC117" s="296"/>
      <c r="ACD117" s="296"/>
      <c r="ACE117" s="296"/>
      <c r="ACF117" s="296"/>
      <c r="ACG117" s="296"/>
      <c r="ACH117" s="296"/>
      <c r="ACI117" s="296"/>
      <c r="ACJ117" s="296"/>
      <c r="ACK117" s="296"/>
      <c r="ACL117" s="296"/>
      <c r="ACM117" s="296"/>
      <c r="ACN117" s="296"/>
      <c r="ACO117" s="296"/>
      <c r="ACP117" s="296"/>
      <c r="ACQ117" s="296"/>
      <c r="ACR117" s="296"/>
      <c r="ACS117" s="296"/>
      <c r="ACT117" s="296"/>
      <c r="ACU117" s="296"/>
      <c r="ACV117" s="296"/>
      <c r="ACW117" s="296"/>
      <c r="ACX117" s="296"/>
      <c r="ACY117" s="296"/>
      <c r="ACZ117" s="296"/>
      <c r="ADA117" s="296"/>
      <c r="ADB117" s="296"/>
      <c r="ADC117" s="296"/>
      <c r="ADD117" s="296"/>
      <c r="ADE117" s="296"/>
      <c r="ADF117" s="296"/>
      <c r="ADG117" s="296"/>
      <c r="ADH117" s="296"/>
      <c r="ADI117" s="296"/>
      <c r="ADJ117" s="296"/>
      <c r="ADK117" s="296"/>
      <c r="ADL117" s="296"/>
      <c r="ADM117" s="296"/>
      <c r="ADN117" s="296"/>
      <c r="ADO117" s="296"/>
      <c r="ADP117" s="296"/>
      <c r="ADQ117" s="296"/>
      <c r="ADR117" s="296"/>
      <c r="ADS117" s="296"/>
      <c r="ADT117" s="296"/>
      <c r="ADU117" s="296"/>
      <c r="ADV117" s="296"/>
      <c r="ADW117" s="296"/>
      <c r="ADX117" s="296"/>
      <c r="ADY117" s="296"/>
      <c r="ADZ117" s="296"/>
      <c r="AEA117" s="296"/>
      <c r="AEB117" s="296"/>
      <c r="AEC117" s="296"/>
      <c r="AED117" s="296"/>
      <c r="AEE117" s="296"/>
      <c r="AEF117" s="296"/>
      <c r="AEG117" s="296"/>
      <c r="AEH117" s="296"/>
      <c r="AEI117" s="296"/>
      <c r="AEJ117" s="296"/>
      <c r="AEK117" s="296"/>
      <c r="AEL117" s="296"/>
      <c r="AEM117" s="296"/>
      <c r="AEN117" s="296"/>
      <c r="AEO117" s="296"/>
      <c r="AEP117" s="296"/>
      <c r="AEQ117" s="296"/>
      <c r="AER117" s="296"/>
      <c r="AES117" s="296"/>
      <c r="AET117" s="296"/>
      <c r="AEU117" s="296"/>
      <c r="AEV117" s="296"/>
      <c r="AEW117" s="296"/>
      <c r="AEX117" s="296"/>
      <c r="AEY117" s="296"/>
      <c r="AEZ117" s="296"/>
      <c r="AFA117" s="296"/>
      <c r="AFB117" s="296"/>
      <c r="AFC117" s="296"/>
      <c r="AFD117" s="296"/>
      <c r="AFE117" s="296"/>
      <c r="AFF117" s="296"/>
      <c r="AFG117" s="296"/>
      <c r="AFH117" s="296"/>
      <c r="AFI117" s="296"/>
      <c r="AFJ117" s="296"/>
      <c r="AFK117" s="296"/>
      <c r="AFL117" s="296"/>
      <c r="AFM117" s="296"/>
      <c r="AFN117" s="296"/>
      <c r="AFO117" s="296"/>
      <c r="AFP117" s="296"/>
      <c r="AFQ117" s="296"/>
      <c r="AFR117" s="296"/>
      <c r="AFS117" s="296"/>
      <c r="AFT117" s="296"/>
      <c r="AFU117" s="296"/>
      <c r="AFV117" s="296"/>
      <c r="AFW117" s="296"/>
      <c r="AFX117" s="296"/>
      <c r="AFY117" s="296"/>
      <c r="AFZ117" s="296"/>
      <c r="AGA117" s="296"/>
      <c r="AGB117" s="296"/>
      <c r="AGC117" s="296"/>
      <c r="AGD117" s="296"/>
      <c r="AGE117" s="296"/>
      <c r="AGF117" s="296"/>
      <c r="AGG117" s="296"/>
      <c r="AGH117" s="296"/>
      <c r="AGI117" s="296"/>
      <c r="AGJ117" s="296"/>
      <c r="AGK117" s="296"/>
      <c r="AGL117" s="296"/>
      <c r="AGM117" s="296"/>
      <c r="AGN117" s="296"/>
      <c r="AGO117" s="296"/>
      <c r="AGP117" s="296"/>
      <c r="AGQ117" s="296"/>
      <c r="AGR117" s="296"/>
      <c r="AGS117" s="296"/>
      <c r="AGT117" s="296"/>
      <c r="AGU117" s="296"/>
      <c r="AGV117" s="296"/>
      <c r="AGW117" s="296"/>
      <c r="AGX117" s="296"/>
      <c r="AGY117" s="296"/>
      <c r="AGZ117" s="296"/>
      <c r="AHA117" s="296"/>
      <c r="AHB117" s="296"/>
      <c r="AHC117" s="296"/>
      <c r="AHD117" s="296"/>
      <c r="AHE117" s="296"/>
      <c r="AHF117" s="296"/>
      <c r="AHG117" s="296"/>
      <c r="AHH117" s="296"/>
      <c r="AHI117" s="296"/>
      <c r="AHJ117" s="296"/>
      <c r="AHK117" s="296"/>
      <c r="AHL117" s="296"/>
      <c r="AHM117" s="296"/>
      <c r="AHN117" s="296"/>
      <c r="AHO117" s="296"/>
      <c r="AHP117" s="296"/>
      <c r="AHQ117" s="296"/>
      <c r="AHR117" s="296"/>
      <c r="AHS117" s="296"/>
      <c r="AHT117" s="296"/>
      <c r="AHU117" s="296"/>
      <c r="AHV117" s="296"/>
      <c r="AHW117" s="296"/>
      <c r="AHX117" s="296"/>
      <c r="AHY117" s="296"/>
      <c r="AHZ117" s="296"/>
      <c r="AIA117" s="296"/>
      <c r="AIB117" s="296"/>
      <c r="AIC117" s="296"/>
      <c r="AID117" s="296"/>
      <c r="AIE117" s="296"/>
      <c r="AIF117" s="296"/>
      <c r="AIG117" s="296"/>
      <c r="AIH117" s="296"/>
      <c r="AII117" s="296"/>
      <c r="AIJ117" s="296"/>
      <c r="AIK117" s="296"/>
      <c r="AIL117" s="296"/>
      <c r="AIM117" s="296"/>
      <c r="AIN117" s="296"/>
      <c r="AIO117" s="296"/>
      <c r="AIP117" s="296"/>
      <c r="AIQ117" s="296"/>
      <c r="AIR117" s="296"/>
      <c r="AIS117" s="296"/>
      <c r="AIT117" s="296"/>
      <c r="AIU117" s="296"/>
      <c r="AIV117" s="296"/>
      <c r="AIW117" s="296"/>
      <c r="AIX117" s="296"/>
      <c r="AIY117" s="296"/>
      <c r="AIZ117" s="296"/>
      <c r="AJA117" s="296"/>
      <c r="AJB117" s="296"/>
      <c r="AJC117" s="296"/>
      <c r="AJD117" s="296"/>
      <c r="AJE117" s="296"/>
      <c r="AJF117" s="296"/>
      <c r="AJG117" s="296"/>
      <c r="AJH117" s="296"/>
      <c r="AJI117" s="296"/>
      <c r="AJJ117" s="296"/>
      <c r="AJK117" s="296"/>
      <c r="AJL117" s="296"/>
      <c r="AJM117" s="296"/>
      <c r="AJN117" s="296"/>
      <c r="AJO117" s="296"/>
      <c r="AJP117" s="296"/>
      <c r="AJQ117" s="296"/>
      <c r="AJR117" s="296"/>
      <c r="AJS117" s="296"/>
      <c r="AJT117" s="296"/>
      <c r="AJU117" s="296"/>
      <c r="AJV117" s="296"/>
      <c r="AJW117" s="296"/>
      <c r="AJX117" s="296"/>
      <c r="AJY117" s="296"/>
      <c r="AJZ117" s="296"/>
      <c r="AKA117" s="296"/>
      <c r="AKB117" s="296"/>
      <c r="AKC117" s="296"/>
      <c r="AKD117" s="296"/>
      <c r="AKE117" s="296"/>
      <c r="AKF117" s="296"/>
      <c r="AKG117" s="296"/>
      <c r="AKH117" s="296"/>
      <c r="AKI117" s="296"/>
      <c r="AKJ117" s="296"/>
      <c r="AKK117" s="296"/>
      <c r="AKL117" s="296"/>
      <c r="AKM117" s="296"/>
      <c r="AKN117" s="296"/>
      <c r="AKO117" s="296"/>
      <c r="AKP117" s="296"/>
      <c r="AKQ117" s="296"/>
      <c r="AKR117" s="296"/>
      <c r="AKS117" s="296"/>
      <c r="AKT117" s="296"/>
      <c r="AKU117" s="296"/>
      <c r="AKV117" s="296"/>
      <c r="AKW117" s="296"/>
      <c r="AKX117" s="296"/>
      <c r="AKY117" s="296"/>
      <c r="AKZ117" s="296"/>
      <c r="ALA117" s="296"/>
      <c r="ALB117" s="296"/>
      <c r="ALC117" s="296"/>
      <c r="ALD117" s="296"/>
      <c r="ALE117" s="296"/>
      <c r="ALF117" s="296"/>
      <c r="ALG117" s="296"/>
      <c r="ALH117" s="296"/>
      <c r="ALI117" s="296"/>
      <c r="ALJ117" s="296"/>
      <c r="ALK117" s="296"/>
      <c r="ALL117" s="296"/>
      <c r="ALM117" s="296"/>
      <c r="ALN117" s="296"/>
      <c r="ALO117" s="296"/>
      <c r="ALP117" s="296"/>
      <c r="ALQ117" s="296"/>
      <c r="ALR117" s="296"/>
      <c r="ALS117" s="296"/>
      <c r="ALT117" s="296"/>
      <c r="ALU117" s="296"/>
      <c r="ALV117" s="296"/>
      <c r="ALW117" s="296"/>
      <c r="ALX117" s="296"/>
      <c r="ALY117" s="296"/>
      <c r="ALZ117" s="296"/>
      <c r="AMA117" s="296"/>
      <c r="AMB117" s="296"/>
      <c r="AMC117" s="296"/>
      <c r="AMD117" s="296"/>
      <c r="AME117" s="296"/>
      <c r="AMF117" s="296"/>
      <c r="AMG117" s="296"/>
      <c r="AMH117" s="296"/>
      <c r="AMI117" s="296"/>
      <c r="AMJ117" s="296"/>
      <c r="AMK117" s="296"/>
      <c r="AML117" s="296"/>
      <c r="AMM117" s="296"/>
      <c r="AMN117" s="296"/>
      <c r="AMO117" s="296"/>
      <c r="AMP117" s="296"/>
      <c r="AMQ117" s="296"/>
      <c r="AMR117" s="296"/>
      <c r="AMS117" s="296"/>
      <c r="AMT117" s="296"/>
      <c r="AMU117" s="296"/>
      <c r="AMV117" s="296"/>
      <c r="AMW117" s="296"/>
      <c r="AMX117" s="296"/>
      <c r="AMY117" s="296"/>
      <c r="AMZ117" s="296"/>
      <c r="ANA117" s="296"/>
      <c r="ANB117" s="296"/>
      <c r="ANC117" s="296"/>
      <c r="AND117" s="296"/>
      <c r="ANE117" s="296"/>
      <c r="ANF117" s="296"/>
      <c r="ANG117" s="296"/>
      <c r="ANH117" s="296"/>
      <c r="ANI117" s="296"/>
      <c r="ANJ117" s="296"/>
      <c r="ANK117" s="296"/>
      <c r="ANL117" s="296"/>
      <c r="ANM117" s="296"/>
      <c r="ANN117" s="296"/>
      <c r="ANO117" s="296"/>
      <c r="ANP117" s="296"/>
      <c r="ANQ117" s="296"/>
      <c r="ANR117" s="296"/>
      <c r="ANS117" s="296"/>
      <c r="ANT117" s="296"/>
      <c r="ANU117" s="296"/>
      <c r="ANV117" s="296"/>
      <c r="ANW117" s="296"/>
      <c r="ANX117" s="296"/>
      <c r="ANY117" s="296"/>
      <c r="ANZ117" s="296"/>
      <c r="AOA117" s="296"/>
      <c r="AOB117" s="296"/>
      <c r="AOC117" s="296"/>
      <c r="AOD117" s="296"/>
      <c r="AOE117" s="296"/>
      <c r="AOF117" s="296"/>
      <c r="AOG117" s="296"/>
      <c r="AOH117" s="296"/>
      <c r="AOI117" s="296"/>
      <c r="AOJ117" s="296"/>
      <c r="AOK117" s="296"/>
      <c r="AOL117" s="296"/>
      <c r="AOM117" s="296"/>
      <c r="AON117" s="296"/>
      <c r="AOO117" s="296"/>
      <c r="AOP117" s="296"/>
      <c r="AOQ117" s="296"/>
      <c r="AOR117" s="296"/>
      <c r="AOS117" s="296"/>
      <c r="AOT117" s="296"/>
      <c r="AOU117" s="296"/>
      <c r="AOV117" s="296"/>
      <c r="AOW117" s="296"/>
      <c r="AOX117" s="296"/>
      <c r="AOY117" s="296"/>
      <c r="AOZ117" s="296"/>
      <c r="APA117" s="296"/>
      <c r="APB117" s="296"/>
      <c r="APC117" s="296"/>
      <c r="APD117" s="296"/>
      <c r="APE117" s="296"/>
      <c r="APF117" s="296"/>
      <c r="APG117" s="296"/>
      <c r="APH117" s="296"/>
      <c r="API117" s="296"/>
      <c r="APJ117" s="296"/>
      <c r="APK117" s="296"/>
      <c r="APL117" s="296"/>
      <c r="APM117" s="296"/>
      <c r="APN117" s="296"/>
      <c r="APO117" s="296"/>
      <c r="APP117" s="296"/>
      <c r="APQ117" s="296"/>
      <c r="APR117" s="296"/>
      <c r="APS117" s="296"/>
      <c r="APT117" s="296"/>
      <c r="APU117" s="296"/>
      <c r="APV117" s="296"/>
      <c r="APW117" s="296"/>
      <c r="APX117" s="296"/>
      <c r="APY117" s="296"/>
      <c r="APZ117" s="296"/>
      <c r="AQA117" s="296"/>
      <c r="AQB117" s="296"/>
      <c r="AQC117" s="296"/>
      <c r="AQD117" s="296"/>
      <c r="AQE117" s="296"/>
      <c r="AQF117" s="296"/>
      <c r="AQG117" s="296"/>
      <c r="AQH117" s="296"/>
      <c r="AQI117" s="296"/>
      <c r="AQJ117" s="296"/>
      <c r="AQK117" s="296"/>
      <c r="AQL117" s="296"/>
      <c r="AQM117" s="296"/>
      <c r="AQN117" s="296"/>
      <c r="AQO117" s="296"/>
      <c r="AQP117" s="296"/>
      <c r="AQQ117" s="296"/>
      <c r="AQR117" s="296"/>
      <c r="AQS117" s="296"/>
      <c r="AQT117" s="296"/>
      <c r="AQU117" s="296"/>
      <c r="AQV117" s="296"/>
      <c r="AQW117" s="296"/>
      <c r="AQX117" s="296"/>
      <c r="AQY117" s="296"/>
      <c r="AQZ117" s="296"/>
      <c r="ARA117" s="296"/>
      <c r="ARB117" s="296"/>
      <c r="ARC117" s="296"/>
      <c r="ARD117" s="296"/>
      <c r="ARE117" s="296"/>
      <c r="ARF117" s="296"/>
      <c r="ARG117" s="296"/>
      <c r="ARH117" s="296"/>
      <c r="ARI117" s="296"/>
      <c r="ARJ117" s="296"/>
      <c r="ARK117" s="296"/>
      <c r="ARL117" s="296"/>
      <c r="ARM117" s="296"/>
      <c r="ARN117" s="296"/>
      <c r="ARO117" s="296"/>
      <c r="ARP117" s="296"/>
      <c r="ARQ117" s="296"/>
      <c r="ARR117" s="296"/>
      <c r="ARS117" s="296"/>
      <c r="ART117" s="296"/>
      <c r="ARU117" s="296"/>
      <c r="ARV117" s="296"/>
      <c r="ARW117" s="296"/>
      <c r="ARX117" s="296"/>
      <c r="ARY117" s="296"/>
      <c r="ARZ117" s="296"/>
      <c r="ASA117" s="296"/>
      <c r="ASB117" s="296"/>
      <c r="ASC117" s="296"/>
      <c r="ASD117" s="296"/>
      <c r="ASE117" s="296"/>
      <c r="ASF117" s="296"/>
      <c r="ASG117" s="296"/>
      <c r="ASH117" s="296"/>
      <c r="ASI117" s="296"/>
      <c r="ASJ117" s="296"/>
      <c r="ASK117" s="296"/>
      <c r="ASL117" s="296"/>
      <c r="ASM117" s="296"/>
      <c r="ASN117" s="296"/>
      <c r="ASO117" s="296"/>
      <c r="ASP117" s="296"/>
      <c r="ASQ117" s="296"/>
      <c r="ASR117" s="296"/>
      <c r="ASS117" s="296"/>
      <c r="AST117" s="296"/>
      <c r="ASU117" s="296"/>
      <c r="ASV117" s="296"/>
      <c r="ASW117" s="296"/>
      <c r="ASX117" s="296"/>
      <c r="ASY117" s="296"/>
      <c r="ASZ117" s="296"/>
      <c r="ATA117" s="296"/>
      <c r="ATB117" s="296"/>
      <c r="ATC117" s="296"/>
      <c r="ATD117" s="296"/>
      <c r="ATE117" s="296"/>
      <c r="ATF117" s="296"/>
      <c r="ATG117" s="296"/>
      <c r="ATH117" s="296"/>
      <c r="ATI117" s="296"/>
      <c r="ATJ117" s="296"/>
      <c r="ATK117" s="296"/>
      <c r="ATL117" s="296"/>
      <c r="ATM117" s="296"/>
      <c r="ATN117" s="296"/>
      <c r="ATO117" s="296"/>
      <c r="ATP117" s="296"/>
      <c r="ATQ117" s="296"/>
      <c r="ATR117" s="296"/>
      <c r="ATS117" s="296"/>
      <c r="ATT117" s="296"/>
      <c r="ATU117" s="296"/>
      <c r="ATV117" s="296"/>
      <c r="ATW117" s="296"/>
      <c r="ATX117" s="296"/>
      <c r="ATY117" s="296"/>
      <c r="ATZ117" s="296"/>
      <c r="AUA117" s="296"/>
      <c r="AUB117" s="296"/>
      <c r="AUC117" s="296"/>
      <c r="AUD117" s="296"/>
      <c r="AUE117" s="296"/>
      <c r="AUF117" s="296"/>
      <c r="AUG117" s="296"/>
      <c r="AUH117" s="296"/>
      <c r="AUI117" s="296"/>
      <c r="AUJ117" s="296"/>
      <c r="AUK117" s="296"/>
      <c r="AUL117" s="296"/>
      <c r="AUM117" s="296"/>
      <c r="AUN117" s="296"/>
      <c r="AUO117" s="296"/>
      <c r="AUP117" s="296"/>
      <c r="AUQ117" s="296"/>
      <c r="AUR117" s="296"/>
      <c r="AUS117" s="296"/>
      <c r="AUT117" s="296"/>
      <c r="AUU117" s="296"/>
      <c r="AUV117" s="296"/>
      <c r="AUW117" s="296"/>
      <c r="AUX117" s="296"/>
      <c r="AUY117" s="296"/>
      <c r="AUZ117" s="296"/>
      <c r="AVA117" s="296"/>
      <c r="AVB117" s="296"/>
      <c r="AVC117" s="296"/>
      <c r="AVD117" s="296"/>
      <c r="AVE117" s="296"/>
      <c r="AVF117" s="296"/>
      <c r="AVG117" s="296"/>
      <c r="AVH117" s="296"/>
      <c r="AVI117" s="296"/>
      <c r="AVJ117" s="296"/>
      <c r="AVK117" s="296"/>
      <c r="AVL117" s="296"/>
      <c r="AVM117" s="296"/>
      <c r="AVN117" s="296"/>
      <c r="AVO117" s="296"/>
      <c r="AVP117" s="296"/>
      <c r="AVQ117" s="296"/>
      <c r="AVR117" s="296"/>
      <c r="AVS117" s="296"/>
      <c r="AVT117" s="296"/>
      <c r="AVU117" s="296"/>
      <c r="AVV117" s="296"/>
      <c r="AVW117" s="296"/>
      <c r="AVX117" s="296"/>
      <c r="AVY117" s="296"/>
      <c r="AVZ117" s="296"/>
      <c r="AWA117" s="296"/>
      <c r="AWB117" s="296"/>
      <c r="AWC117" s="296"/>
      <c r="AWD117" s="296"/>
      <c r="AWE117" s="296"/>
      <c r="AWF117" s="296"/>
      <c r="AWG117" s="296"/>
      <c r="AWH117" s="296"/>
      <c r="AWI117" s="296"/>
      <c r="AWJ117" s="296"/>
      <c r="AWK117" s="296"/>
      <c r="AWL117" s="296"/>
      <c r="AWM117" s="296"/>
      <c r="AWN117" s="296"/>
      <c r="AWO117" s="296"/>
      <c r="AWP117" s="296"/>
      <c r="AWQ117" s="296"/>
      <c r="AWR117" s="296"/>
      <c r="AWS117" s="296"/>
      <c r="AWT117" s="296"/>
      <c r="AWU117" s="296"/>
      <c r="AWV117" s="296"/>
      <c r="AWW117" s="296"/>
      <c r="AWX117" s="296"/>
      <c r="AWY117" s="296"/>
      <c r="AWZ117" s="296"/>
      <c r="AXA117" s="296"/>
      <c r="AXB117" s="296"/>
      <c r="AXC117" s="296"/>
      <c r="AXD117" s="296"/>
      <c r="AXE117" s="296"/>
      <c r="AXF117" s="296"/>
      <c r="AXG117" s="296"/>
      <c r="AXH117" s="296"/>
      <c r="AXI117" s="296"/>
      <c r="AXJ117" s="296"/>
      <c r="AXK117" s="296"/>
      <c r="AXL117" s="296"/>
      <c r="AXM117" s="296"/>
      <c r="AXN117" s="296"/>
      <c r="AXO117" s="296"/>
      <c r="AXP117" s="296"/>
      <c r="AXQ117" s="296"/>
      <c r="AXR117" s="296"/>
      <c r="AXS117" s="296"/>
      <c r="AXT117" s="296"/>
      <c r="AXU117" s="296"/>
      <c r="AXV117" s="296"/>
      <c r="AXW117" s="296"/>
      <c r="AXX117" s="296"/>
      <c r="AXY117" s="296"/>
      <c r="AXZ117" s="296"/>
      <c r="AYA117" s="296"/>
      <c r="AYB117" s="296"/>
      <c r="AYC117" s="296"/>
      <c r="AYD117" s="296"/>
      <c r="AYE117" s="296"/>
      <c r="AYF117" s="296"/>
      <c r="AYG117" s="296"/>
      <c r="AYH117" s="296"/>
      <c r="AYI117" s="296"/>
      <c r="AYJ117" s="296"/>
      <c r="AYK117" s="296"/>
      <c r="AYL117" s="296"/>
      <c r="AYM117" s="296"/>
      <c r="AYN117" s="296"/>
      <c r="AYO117" s="296"/>
      <c r="AYP117" s="296"/>
      <c r="AYQ117" s="296"/>
      <c r="AYR117" s="296"/>
      <c r="AYS117" s="296"/>
      <c r="AYT117" s="296"/>
      <c r="AYU117" s="296"/>
      <c r="AYV117" s="296"/>
      <c r="AYW117" s="296"/>
      <c r="AYX117" s="296"/>
      <c r="AYY117" s="296"/>
      <c r="AYZ117" s="296"/>
      <c r="AZA117" s="296"/>
      <c r="AZB117" s="296"/>
      <c r="AZC117" s="296"/>
      <c r="AZD117" s="296"/>
      <c r="AZE117" s="296"/>
      <c r="AZF117" s="296"/>
      <c r="AZG117" s="296"/>
      <c r="AZH117" s="296"/>
      <c r="AZI117" s="296"/>
      <c r="AZJ117" s="296"/>
      <c r="AZK117" s="296"/>
      <c r="AZL117" s="296"/>
      <c r="AZM117" s="296"/>
      <c r="AZN117" s="296"/>
      <c r="AZO117" s="296"/>
      <c r="AZP117" s="296"/>
      <c r="AZQ117" s="296"/>
      <c r="AZR117" s="296"/>
      <c r="AZS117" s="296"/>
      <c r="AZT117" s="296"/>
      <c r="AZU117" s="296"/>
      <c r="AZV117" s="296"/>
      <c r="AZW117" s="296"/>
      <c r="AZX117" s="296"/>
      <c r="AZY117" s="296"/>
      <c r="AZZ117" s="296"/>
      <c r="BAA117" s="296"/>
      <c r="BAB117" s="296"/>
      <c r="BAC117" s="296"/>
      <c r="BAD117" s="296"/>
      <c r="BAE117" s="296"/>
      <c r="BAF117" s="296"/>
      <c r="BAG117" s="296"/>
      <c r="BAH117" s="296"/>
      <c r="BAI117" s="296"/>
      <c r="BAJ117" s="296"/>
      <c r="BAK117" s="296"/>
      <c r="BAL117" s="296"/>
      <c r="BAM117" s="296"/>
      <c r="BAN117" s="296"/>
      <c r="BAO117" s="296"/>
      <c r="BAP117" s="296"/>
      <c r="BAQ117" s="296"/>
      <c r="BAR117" s="296"/>
      <c r="BAS117" s="296"/>
      <c r="BAT117" s="296"/>
      <c r="BAU117" s="296"/>
      <c r="BAV117" s="296"/>
      <c r="BAW117" s="296"/>
      <c r="BAX117" s="296"/>
      <c r="BAY117" s="296"/>
      <c r="BAZ117" s="296"/>
      <c r="BBA117" s="296"/>
      <c r="BBB117" s="296"/>
      <c r="BBC117" s="296"/>
      <c r="BBD117" s="296"/>
      <c r="BBE117" s="296"/>
      <c r="BBF117" s="296"/>
      <c r="BBG117" s="296"/>
      <c r="BBH117" s="296"/>
      <c r="BBI117" s="296"/>
      <c r="BBJ117" s="296"/>
      <c r="BBK117" s="296"/>
      <c r="BBL117" s="296"/>
      <c r="BBM117" s="296"/>
      <c r="BBN117" s="296"/>
      <c r="BBO117" s="296"/>
      <c r="BBP117" s="296"/>
      <c r="BBQ117" s="296"/>
      <c r="BBR117" s="296"/>
      <c r="BBS117" s="296"/>
      <c r="BBT117" s="296"/>
      <c r="BBU117" s="296"/>
      <c r="BBV117" s="296"/>
      <c r="BBW117" s="296"/>
      <c r="BBX117" s="296"/>
      <c r="BBY117" s="296"/>
      <c r="BBZ117" s="296"/>
      <c r="BCA117" s="296"/>
      <c r="BCB117" s="296"/>
      <c r="BCC117" s="296"/>
      <c r="BCD117" s="296"/>
      <c r="BCE117" s="296"/>
      <c r="BCF117" s="296"/>
      <c r="BCG117" s="296"/>
      <c r="BCH117" s="296"/>
      <c r="BCI117" s="296"/>
      <c r="BCJ117" s="296"/>
      <c r="BCK117" s="296"/>
      <c r="BCL117" s="296"/>
      <c r="BCM117" s="296"/>
      <c r="BCN117" s="296"/>
      <c r="BCO117" s="296"/>
      <c r="BCP117" s="296"/>
      <c r="BCQ117" s="296"/>
      <c r="BCR117" s="296"/>
      <c r="BCS117" s="296"/>
      <c r="BCT117" s="296"/>
      <c r="BCU117" s="296"/>
      <c r="BCV117" s="296"/>
      <c r="BCW117" s="296"/>
      <c r="BCX117" s="296"/>
      <c r="BCY117" s="296"/>
      <c r="BCZ117" s="296"/>
      <c r="BDA117" s="296"/>
      <c r="BDB117" s="296"/>
      <c r="BDC117" s="296"/>
      <c r="BDD117" s="296"/>
      <c r="BDE117" s="296"/>
      <c r="BDF117" s="296"/>
      <c r="BDG117" s="296"/>
      <c r="BDH117" s="296"/>
      <c r="BDI117" s="296"/>
      <c r="BDJ117" s="296"/>
      <c r="BDK117" s="296"/>
      <c r="BDL117" s="296"/>
      <c r="BDM117" s="296"/>
      <c r="BDN117" s="296"/>
      <c r="BDO117" s="296"/>
      <c r="BDP117" s="296"/>
      <c r="BDQ117" s="296"/>
      <c r="BDR117" s="296"/>
      <c r="BDS117" s="296"/>
      <c r="BDT117" s="296"/>
      <c r="BDU117" s="296"/>
      <c r="BDV117" s="296"/>
      <c r="BDW117" s="296"/>
      <c r="BDX117" s="296"/>
      <c r="BDY117" s="296"/>
      <c r="BDZ117" s="296"/>
      <c r="BEA117" s="296"/>
      <c r="BEB117" s="296"/>
      <c r="BEC117" s="296"/>
      <c r="BED117" s="296"/>
      <c r="BEE117" s="296"/>
      <c r="BEF117" s="296"/>
      <c r="BEG117" s="296"/>
      <c r="BEH117" s="296"/>
      <c r="BEI117" s="296"/>
      <c r="BEJ117" s="296"/>
      <c r="BEK117" s="296"/>
      <c r="BEL117" s="296"/>
      <c r="BEM117" s="296"/>
      <c r="BEN117" s="296"/>
      <c r="BEO117" s="296"/>
      <c r="BEP117" s="296"/>
      <c r="BEQ117" s="296"/>
      <c r="BER117" s="296"/>
      <c r="BES117" s="296"/>
      <c r="BET117" s="296"/>
      <c r="BEU117" s="296"/>
      <c r="BEV117" s="296"/>
      <c r="BEW117" s="296"/>
      <c r="BEX117" s="296"/>
      <c r="BEY117" s="296"/>
      <c r="BEZ117" s="296"/>
      <c r="BFA117" s="296"/>
      <c r="BFB117" s="296"/>
      <c r="BFC117" s="296"/>
      <c r="BFD117" s="296"/>
      <c r="BFE117" s="296"/>
      <c r="BFF117" s="296"/>
      <c r="BFG117" s="296"/>
      <c r="BFH117" s="296"/>
      <c r="BFI117" s="296"/>
      <c r="BFJ117" s="296"/>
      <c r="BFK117" s="296"/>
      <c r="BFL117" s="296"/>
      <c r="BFM117" s="296"/>
      <c r="BFN117" s="296"/>
      <c r="BFO117" s="296"/>
      <c r="BFP117" s="296"/>
      <c r="BFQ117" s="296"/>
      <c r="BFR117" s="296"/>
      <c r="BFS117" s="296"/>
      <c r="BFT117" s="296"/>
      <c r="BFU117" s="296"/>
      <c r="BFV117" s="296"/>
      <c r="BFW117" s="296"/>
      <c r="BFX117" s="296"/>
      <c r="BFY117" s="296"/>
      <c r="BFZ117" s="296"/>
      <c r="BGA117" s="296"/>
      <c r="BGB117" s="296"/>
      <c r="BGC117" s="296"/>
      <c r="BGD117" s="296"/>
      <c r="BGE117" s="296"/>
      <c r="BGF117" s="296"/>
      <c r="BGG117" s="296"/>
      <c r="BGH117" s="296"/>
      <c r="BGI117" s="296"/>
      <c r="BGJ117" s="296"/>
      <c r="BGK117" s="296"/>
      <c r="BGL117" s="296"/>
      <c r="BGM117" s="296"/>
      <c r="BGN117" s="296"/>
      <c r="BGO117" s="296"/>
      <c r="BGP117" s="296"/>
      <c r="BGQ117" s="296"/>
      <c r="BGR117" s="296"/>
      <c r="BGS117" s="296"/>
      <c r="BGT117" s="296"/>
      <c r="BGU117" s="296"/>
      <c r="BGV117" s="296"/>
      <c r="BGW117" s="296"/>
      <c r="BGX117" s="296"/>
      <c r="BGY117" s="296"/>
      <c r="BGZ117" s="296"/>
      <c r="BHA117" s="296"/>
      <c r="BHB117" s="296"/>
      <c r="BHC117" s="296"/>
      <c r="BHD117" s="296"/>
      <c r="BHE117" s="296"/>
      <c r="BHF117" s="296"/>
      <c r="BHG117" s="296"/>
      <c r="BHH117" s="296"/>
      <c r="BHI117" s="296"/>
      <c r="BHJ117" s="296"/>
      <c r="BHK117" s="296"/>
      <c r="BHL117" s="296"/>
      <c r="BHM117" s="296"/>
      <c r="BHN117" s="296"/>
      <c r="BHO117" s="296"/>
      <c r="BHP117" s="296"/>
      <c r="BHQ117" s="296"/>
      <c r="BHR117" s="296"/>
      <c r="BHS117" s="296"/>
      <c r="BHT117" s="296"/>
      <c r="BHU117" s="296"/>
      <c r="BHV117" s="296"/>
      <c r="BHW117" s="296"/>
      <c r="BHX117" s="296"/>
      <c r="BHY117" s="296"/>
      <c r="BHZ117" s="296"/>
      <c r="BIA117" s="296"/>
      <c r="BIB117" s="296"/>
      <c r="BIC117" s="296"/>
      <c r="BID117" s="296"/>
      <c r="BIE117" s="296"/>
      <c r="BIF117" s="296"/>
      <c r="BIG117" s="296"/>
      <c r="BIH117" s="296"/>
      <c r="BII117" s="296"/>
      <c r="BIJ117" s="296"/>
      <c r="BIK117" s="296"/>
      <c r="BIL117" s="296"/>
      <c r="BIM117" s="296"/>
      <c r="BIN117" s="296"/>
      <c r="BIO117" s="296"/>
      <c r="BIP117" s="296"/>
      <c r="BIQ117" s="296"/>
      <c r="BIR117" s="296"/>
      <c r="BIS117" s="296"/>
      <c r="BIT117" s="296"/>
      <c r="BIU117" s="296"/>
      <c r="BIV117" s="296"/>
      <c r="BIW117" s="296"/>
      <c r="BIX117" s="296"/>
      <c r="BIY117" s="296"/>
      <c r="BIZ117" s="296"/>
      <c r="BJA117" s="296"/>
      <c r="BJB117" s="296"/>
      <c r="BJC117" s="296"/>
      <c r="BJD117" s="296"/>
      <c r="BJE117" s="296"/>
      <c r="BJF117" s="296"/>
      <c r="BJG117" s="296"/>
      <c r="BJH117" s="296"/>
      <c r="BJI117" s="296"/>
      <c r="BJJ117" s="296"/>
      <c r="BJK117" s="296"/>
      <c r="BJL117" s="296"/>
      <c r="BJM117" s="296"/>
      <c r="BJN117" s="296"/>
      <c r="BJO117" s="296"/>
      <c r="BJP117" s="296"/>
      <c r="BJQ117" s="296"/>
      <c r="BJR117" s="296"/>
      <c r="BJS117" s="296"/>
      <c r="BJT117" s="296"/>
      <c r="BJU117" s="296"/>
      <c r="BJV117" s="296"/>
      <c r="BJW117" s="296"/>
      <c r="BJX117" s="296"/>
      <c r="BJY117" s="296"/>
      <c r="BJZ117" s="296"/>
      <c r="BKA117" s="296"/>
      <c r="BKB117" s="296"/>
      <c r="BKC117" s="296"/>
      <c r="BKD117" s="296"/>
      <c r="BKE117" s="296"/>
      <c r="BKF117" s="296"/>
      <c r="BKG117" s="296"/>
      <c r="BKH117" s="296"/>
      <c r="BKI117" s="296"/>
      <c r="BKJ117" s="296"/>
      <c r="BKK117" s="296"/>
      <c r="BKL117" s="296"/>
      <c r="BKM117" s="296"/>
      <c r="BKN117" s="296"/>
      <c r="BKO117" s="296"/>
      <c r="BKP117" s="296"/>
      <c r="BKQ117" s="296"/>
      <c r="BKR117" s="296"/>
      <c r="BKS117" s="296"/>
      <c r="BKT117" s="296"/>
      <c r="BKU117" s="296"/>
      <c r="BKV117" s="296"/>
      <c r="BKW117" s="296"/>
      <c r="BKX117" s="296"/>
      <c r="BKY117" s="296"/>
      <c r="BKZ117" s="296"/>
      <c r="BLA117" s="296"/>
      <c r="BLB117" s="296"/>
      <c r="BLC117" s="296"/>
      <c r="BLD117" s="296"/>
      <c r="BLE117" s="296"/>
      <c r="BLF117" s="296"/>
      <c r="BLG117" s="296"/>
      <c r="BLH117" s="296"/>
      <c r="BLI117" s="296"/>
      <c r="BLJ117" s="296"/>
      <c r="BLK117" s="296"/>
      <c r="BLL117" s="296"/>
      <c r="BLM117" s="296"/>
      <c r="BLN117" s="296"/>
      <c r="BLO117" s="296"/>
      <c r="BLP117" s="296"/>
      <c r="BLQ117" s="296"/>
      <c r="BLR117" s="296"/>
      <c r="BLS117" s="296"/>
      <c r="BLT117" s="296"/>
      <c r="BLU117" s="296"/>
      <c r="BLV117" s="296"/>
      <c r="BLW117" s="296"/>
      <c r="BLX117" s="296"/>
      <c r="BLY117" s="296"/>
      <c r="BLZ117" s="296"/>
      <c r="BMA117" s="296"/>
      <c r="BMB117" s="296"/>
      <c r="BMC117" s="296"/>
      <c r="BMD117" s="296"/>
      <c r="BME117" s="296"/>
      <c r="BMF117" s="296"/>
      <c r="BMG117" s="296"/>
      <c r="BMH117" s="296"/>
      <c r="BMI117" s="296"/>
      <c r="BMJ117" s="296"/>
      <c r="BMK117" s="296"/>
      <c r="BML117" s="296"/>
      <c r="BMM117" s="296"/>
      <c r="BMN117" s="296"/>
      <c r="BMO117" s="296"/>
      <c r="BMP117" s="296"/>
      <c r="BMQ117" s="296"/>
      <c r="BMR117" s="296"/>
      <c r="BMS117" s="296"/>
      <c r="BMT117" s="296"/>
      <c r="BMU117" s="296"/>
      <c r="BMV117" s="296"/>
      <c r="BMW117" s="296"/>
      <c r="BMX117" s="296"/>
      <c r="BMY117" s="296"/>
      <c r="BMZ117" s="296"/>
      <c r="BNA117" s="296"/>
      <c r="BNB117" s="296"/>
      <c r="BNC117" s="296"/>
      <c r="BND117" s="296"/>
      <c r="BNE117" s="296"/>
      <c r="BNF117" s="296"/>
      <c r="BNG117" s="296"/>
      <c r="BNH117" s="296"/>
      <c r="BNI117" s="296"/>
      <c r="BNJ117" s="296"/>
      <c r="BNK117" s="296"/>
      <c r="BNL117" s="296"/>
      <c r="BNM117" s="296"/>
      <c r="BNN117" s="296"/>
      <c r="BNO117" s="296"/>
      <c r="BNP117" s="296"/>
      <c r="BNQ117" s="296"/>
      <c r="BNR117" s="296"/>
      <c r="BNS117" s="296"/>
      <c r="BNT117" s="296"/>
      <c r="BNU117" s="296"/>
      <c r="BNV117" s="296"/>
      <c r="BNW117" s="296"/>
      <c r="BNX117" s="296"/>
      <c r="BNY117" s="296"/>
      <c r="BNZ117" s="296"/>
      <c r="BOA117" s="296"/>
      <c r="BOB117" s="296"/>
      <c r="BOC117" s="296"/>
      <c r="BOD117" s="296"/>
      <c r="BOE117" s="296"/>
      <c r="BOF117" s="296"/>
      <c r="BOG117" s="296"/>
      <c r="BOH117" s="296"/>
      <c r="BOI117" s="296"/>
      <c r="BOJ117" s="296"/>
      <c r="BOK117" s="296"/>
      <c r="BOL117" s="296"/>
      <c r="BOM117" s="296"/>
      <c r="BON117" s="296"/>
      <c r="BOO117" s="296"/>
      <c r="BOP117" s="296"/>
      <c r="BOQ117" s="296"/>
      <c r="BOR117" s="296"/>
      <c r="BOS117" s="296"/>
      <c r="BOT117" s="296"/>
      <c r="BOU117" s="296"/>
      <c r="BOV117" s="296"/>
      <c r="BOW117" s="296"/>
      <c r="BOX117" s="296"/>
      <c r="BOY117" s="296"/>
      <c r="BOZ117" s="296"/>
      <c r="BPA117" s="296"/>
      <c r="BPB117" s="296"/>
      <c r="BPC117" s="296"/>
      <c r="BPD117" s="296"/>
      <c r="BPE117" s="296"/>
      <c r="BPF117" s="296"/>
      <c r="BPG117" s="296"/>
      <c r="BPH117" s="296"/>
      <c r="BPI117" s="296"/>
      <c r="BPJ117" s="296"/>
      <c r="BPK117" s="296"/>
      <c r="BPL117" s="296"/>
      <c r="BPM117" s="296"/>
      <c r="BPN117" s="296"/>
      <c r="BPO117" s="296"/>
      <c r="BPP117" s="296"/>
      <c r="BPQ117" s="296"/>
      <c r="BPR117" s="296"/>
      <c r="BPS117" s="296"/>
      <c r="BPT117" s="296"/>
      <c r="BPU117" s="296"/>
      <c r="BPV117" s="296"/>
      <c r="BPW117" s="296"/>
      <c r="BPX117" s="296"/>
      <c r="BPY117" s="296"/>
      <c r="BPZ117" s="296"/>
      <c r="BQA117" s="296"/>
      <c r="BQB117" s="296"/>
      <c r="BQC117" s="296"/>
      <c r="BQD117" s="296"/>
      <c r="BQE117" s="296"/>
      <c r="BQF117" s="296"/>
      <c r="BQG117" s="296"/>
      <c r="BQH117" s="296"/>
      <c r="BQI117" s="296"/>
      <c r="BQJ117" s="296"/>
      <c r="BQK117" s="296"/>
      <c r="BQL117" s="296"/>
      <c r="BQM117" s="296"/>
      <c r="BQN117" s="296"/>
      <c r="BQO117" s="296"/>
      <c r="BQP117" s="296"/>
      <c r="BQQ117" s="296"/>
      <c r="BQR117" s="296"/>
      <c r="BQS117" s="296"/>
      <c r="BQT117" s="296"/>
      <c r="BQU117" s="296"/>
      <c r="BQV117" s="296"/>
      <c r="BQW117" s="296"/>
      <c r="BQX117" s="296"/>
      <c r="BQY117" s="296"/>
      <c r="BQZ117" s="296"/>
      <c r="BRA117" s="296"/>
      <c r="BRB117" s="296"/>
      <c r="BRC117" s="296"/>
      <c r="BRD117" s="296"/>
      <c r="BRE117" s="296"/>
      <c r="BRF117" s="296"/>
      <c r="BRG117" s="296"/>
      <c r="BRH117" s="296"/>
      <c r="BRI117" s="296"/>
      <c r="BRJ117" s="296"/>
      <c r="BRK117" s="296"/>
      <c r="BRL117" s="296"/>
      <c r="BRM117" s="296"/>
      <c r="BRN117" s="296"/>
      <c r="BRO117" s="296"/>
      <c r="BRP117" s="296"/>
      <c r="BRQ117" s="296"/>
      <c r="BRR117" s="296"/>
      <c r="BRS117" s="296"/>
      <c r="BRT117" s="296"/>
      <c r="BRU117" s="296"/>
      <c r="BRV117" s="296"/>
      <c r="BRW117" s="296"/>
      <c r="BRX117" s="296"/>
      <c r="BRY117" s="296"/>
      <c r="BRZ117" s="296"/>
      <c r="BSA117" s="296"/>
      <c r="BSB117" s="296"/>
      <c r="BSC117" s="296"/>
      <c r="BSD117" s="296"/>
      <c r="BSE117" s="296"/>
      <c r="BSF117" s="296"/>
      <c r="BSG117" s="296"/>
      <c r="BSH117" s="296"/>
      <c r="BSI117" s="296"/>
      <c r="BSJ117" s="296"/>
      <c r="BSK117" s="296"/>
      <c r="BSL117" s="296"/>
      <c r="BSM117" s="296"/>
      <c r="BSN117" s="296"/>
      <c r="BSO117" s="296"/>
      <c r="BSP117" s="296"/>
      <c r="BSQ117" s="296"/>
      <c r="BSR117" s="296"/>
      <c r="BSS117" s="296"/>
      <c r="BST117" s="296"/>
      <c r="BSU117" s="296"/>
      <c r="BSV117" s="296"/>
      <c r="BSW117" s="296"/>
      <c r="BSX117" s="296"/>
      <c r="BSY117" s="296"/>
      <c r="BSZ117" s="296"/>
      <c r="BTA117" s="296"/>
      <c r="BTB117" s="296"/>
      <c r="BTC117" s="296"/>
      <c r="BTD117" s="296"/>
      <c r="BTE117" s="296"/>
      <c r="BTF117" s="296"/>
      <c r="BTG117" s="296"/>
      <c r="BTH117" s="296"/>
      <c r="BTI117" s="296"/>
      <c r="BTJ117" s="296"/>
      <c r="BTK117" s="296"/>
      <c r="BTL117" s="296"/>
      <c r="BTM117" s="296"/>
      <c r="BTN117" s="296"/>
      <c r="BTO117" s="296"/>
      <c r="BTP117" s="296"/>
      <c r="BTQ117" s="296"/>
      <c r="BTR117" s="296"/>
      <c r="BTS117" s="296"/>
      <c r="BTT117" s="296"/>
      <c r="BTU117" s="296"/>
      <c r="BTV117" s="296"/>
      <c r="BTW117" s="296"/>
      <c r="BTX117" s="296"/>
      <c r="BTY117" s="296"/>
      <c r="BTZ117" s="296"/>
      <c r="BUA117" s="296"/>
      <c r="BUB117" s="296"/>
      <c r="BUC117" s="296"/>
      <c r="BUD117" s="296"/>
      <c r="BUE117" s="296"/>
      <c r="BUF117" s="296"/>
      <c r="BUG117" s="296"/>
      <c r="BUH117" s="296"/>
      <c r="BUI117" s="296"/>
      <c r="BUJ117" s="296"/>
      <c r="BUK117" s="296"/>
      <c r="BUL117" s="296"/>
      <c r="BUM117" s="296"/>
      <c r="BUN117" s="296"/>
      <c r="BUO117" s="296"/>
      <c r="BUP117" s="296"/>
      <c r="BUQ117" s="296"/>
      <c r="BUR117" s="296"/>
      <c r="BUS117" s="296"/>
      <c r="BUT117" s="296"/>
      <c r="BUU117" s="296"/>
      <c r="BUV117" s="296"/>
      <c r="BUW117" s="296"/>
      <c r="BUX117" s="296"/>
      <c r="BUY117" s="296"/>
      <c r="BUZ117" s="296"/>
      <c r="BVA117" s="296"/>
      <c r="BVB117" s="296"/>
      <c r="BVC117" s="296"/>
      <c r="BVD117" s="296"/>
      <c r="BVE117" s="296"/>
      <c r="BVF117" s="296"/>
      <c r="BVG117" s="296"/>
      <c r="BVH117" s="296"/>
      <c r="BVI117" s="296"/>
      <c r="BVJ117" s="296"/>
      <c r="BVK117" s="296"/>
      <c r="BVL117" s="296"/>
      <c r="BVM117" s="296"/>
      <c r="BVN117" s="296"/>
      <c r="BVO117" s="296"/>
      <c r="BVP117" s="296"/>
      <c r="BVQ117" s="296"/>
      <c r="BVR117" s="296"/>
      <c r="BVS117" s="296"/>
      <c r="BVT117" s="296"/>
      <c r="BVU117" s="296"/>
      <c r="BVV117" s="296"/>
      <c r="BVW117" s="296"/>
      <c r="BVX117" s="296"/>
      <c r="BVY117" s="296"/>
      <c r="BVZ117" s="296"/>
      <c r="BWA117" s="296"/>
      <c r="BWB117" s="296"/>
      <c r="BWC117" s="296"/>
      <c r="BWD117" s="296"/>
      <c r="BWE117" s="296"/>
      <c r="BWF117" s="296"/>
      <c r="BWG117" s="296"/>
      <c r="BWH117" s="296"/>
      <c r="BWI117" s="296"/>
      <c r="BWJ117" s="296"/>
      <c r="BWK117" s="296"/>
      <c r="BWL117" s="296"/>
      <c r="BWM117" s="296"/>
      <c r="BWN117" s="296"/>
      <c r="BWO117" s="296"/>
      <c r="BWP117" s="296"/>
      <c r="BWQ117" s="296"/>
      <c r="BWR117" s="296"/>
      <c r="BWS117" s="296"/>
      <c r="BWT117" s="296"/>
      <c r="BWU117" s="296"/>
      <c r="BWV117" s="296"/>
      <c r="BWW117" s="296"/>
      <c r="BWX117" s="296"/>
      <c r="BWY117" s="296"/>
      <c r="BWZ117" s="296"/>
      <c r="BXA117" s="296"/>
      <c r="BXB117" s="296"/>
      <c r="BXC117" s="296"/>
      <c r="BXD117" s="296"/>
      <c r="BXE117" s="296"/>
      <c r="BXF117" s="296"/>
      <c r="BXG117" s="296"/>
      <c r="BXH117" s="296"/>
      <c r="BXI117" s="296"/>
      <c r="BXJ117" s="296"/>
      <c r="BXK117" s="296"/>
      <c r="BXL117" s="296"/>
      <c r="BXM117" s="296"/>
      <c r="BXN117" s="296"/>
      <c r="BXO117" s="296"/>
      <c r="BXP117" s="296"/>
      <c r="BXQ117" s="296"/>
      <c r="BXR117" s="296"/>
      <c r="BXS117" s="296"/>
      <c r="BXT117" s="296"/>
      <c r="BXU117" s="296"/>
      <c r="BXV117" s="296"/>
      <c r="BXW117" s="296"/>
      <c r="BXX117" s="296"/>
      <c r="BXY117" s="296"/>
      <c r="BXZ117" s="296"/>
      <c r="BYA117" s="296"/>
      <c r="BYB117" s="296"/>
      <c r="BYC117" s="296"/>
      <c r="BYD117" s="296"/>
      <c r="BYE117" s="296"/>
      <c r="BYF117" s="296"/>
      <c r="BYG117" s="296"/>
      <c r="BYH117" s="296"/>
      <c r="BYI117" s="296"/>
      <c r="BYJ117" s="296"/>
      <c r="BYK117" s="296"/>
      <c r="BYL117" s="296"/>
      <c r="BYM117" s="296"/>
      <c r="BYN117" s="296"/>
      <c r="BYO117" s="296"/>
      <c r="BYP117" s="296"/>
      <c r="BYQ117" s="296"/>
      <c r="BYR117" s="296"/>
      <c r="BYS117" s="296"/>
      <c r="BYT117" s="296"/>
      <c r="BYU117" s="296"/>
      <c r="BYV117" s="296"/>
      <c r="BYW117" s="296"/>
      <c r="BYX117" s="296"/>
      <c r="BYY117" s="296"/>
      <c r="BYZ117" s="296"/>
      <c r="BZA117" s="296"/>
      <c r="BZB117" s="296"/>
      <c r="BZC117" s="296"/>
      <c r="BZD117" s="296"/>
      <c r="BZE117" s="296"/>
      <c r="BZF117" s="296"/>
      <c r="BZG117" s="296"/>
      <c r="BZH117" s="296"/>
      <c r="BZI117" s="296"/>
      <c r="BZJ117" s="296"/>
      <c r="BZK117" s="296"/>
      <c r="BZL117" s="296"/>
      <c r="BZM117" s="296"/>
      <c r="BZN117" s="296"/>
      <c r="BZO117" s="296"/>
      <c r="BZP117" s="296"/>
      <c r="BZQ117" s="296"/>
      <c r="BZR117" s="296"/>
      <c r="BZS117" s="296"/>
      <c r="BZT117" s="296"/>
      <c r="BZU117" s="296"/>
      <c r="BZV117" s="296"/>
      <c r="BZW117" s="296"/>
      <c r="BZX117" s="296"/>
      <c r="BZY117" s="296"/>
      <c r="BZZ117" s="296"/>
      <c r="CAA117" s="296"/>
      <c r="CAB117" s="296"/>
      <c r="CAC117" s="296"/>
      <c r="CAD117" s="296"/>
      <c r="CAE117" s="296"/>
      <c r="CAF117" s="296"/>
      <c r="CAG117" s="296"/>
      <c r="CAH117" s="296"/>
      <c r="CAI117" s="296"/>
      <c r="CAJ117" s="296"/>
      <c r="CAK117" s="296"/>
      <c r="CAL117" s="296"/>
      <c r="CAM117" s="296"/>
      <c r="CAN117" s="296"/>
      <c r="CAO117" s="296"/>
      <c r="CAP117" s="296"/>
      <c r="CAQ117" s="296"/>
      <c r="CAR117" s="296"/>
      <c r="CAS117" s="296"/>
      <c r="CAT117" s="296"/>
      <c r="CAU117" s="296"/>
      <c r="CAV117" s="296"/>
      <c r="CAW117" s="296"/>
      <c r="CAX117" s="296"/>
      <c r="CAY117" s="296"/>
      <c r="CAZ117" s="296"/>
      <c r="CBA117" s="296"/>
      <c r="CBB117" s="296"/>
      <c r="CBC117" s="296"/>
      <c r="CBD117" s="296"/>
      <c r="CBE117" s="296"/>
      <c r="CBF117" s="296"/>
      <c r="CBG117" s="296"/>
      <c r="CBH117" s="296"/>
      <c r="CBI117" s="296"/>
      <c r="CBJ117" s="296"/>
      <c r="CBK117" s="296"/>
      <c r="CBL117" s="296"/>
      <c r="CBM117" s="296"/>
      <c r="CBN117" s="296"/>
      <c r="CBO117" s="296"/>
      <c r="CBP117" s="296"/>
      <c r="CBQ117" s="296"/>
      <c r="CBR117" s="296"/>
      <c r="CBS117" s="296"/>
      <c r="CBT117" s="296"/>
      <c r="CBU117" s="296"/>
      <c r="CBV117" s="296"/>
      <c r="CBW117" s="296"/>
      <c r="CBX117" s="296"/>
      <c r="CBY117" s="296"/>
      <c r="CBZ117" s="296"/>
      <c r="CCA117" s="296"/>
      <c r="CCB117" s="296"/>
      <c r="CCC117" s="296"/>
      <c r="CCD117" s="296"/>
      <c r="CCE117" s="296"/>
      <c r="CCF117" s="296"/>
      <c r="CCG117" s="296"/>
      <c r="CCH117" s="296"/>
      <c r="CCI117" s="296"/>
      <c r="CCJ117" s="296"/>
      <c r="CCK117" s="296"/>
      <c r="CCL117" s="296"/>
      <c r="CCM117" s="296"/>
      <c r="CCN117" s="296"/>
      <c r="CCO117" s="296"/>
      <c r="CCP117" s="296"/>
      <c r="CCQ117" s="296"/>
      <c r="CCR117" s="296"/>
      <c r="CCS117" s="296"/>
      <c r="CCT117" s="296"/>
      <c r="CCU117" s="296"/>
      <c r="CCV117" s="296"/>
      <c r="CCW117" s="296"/>
      <c r="CCX117" s="296"/>
      <c r="CCY117" s="296"/>
      <c r="CCZ117" s="296"/>
      <c r="CDA117" s="296"/>
      <c r="CDB117" s="296"/>
      <c r="CDC117" s="296"/>
      <c r="CDD117" s="296"/>
      <c r="CDE117" s="296"/>
      <c r="CDF117" s="296"/>
      <c r="CDG117" s="296"/>
      <c r="CDH117" s="296"/>
      <c r="CDI117" s="296"/>
      <c r="CDJ117" s="296"/>
      <c r="CDK117" s="296"/>
      <c r="CDL117" s="296"/>
      <c r="CDM117" s="296"/>
      <c r="CDN117" s="296"/>
      <c r="CDO117" s="296"/>
      <c r="CDP117" s="296"/>
      <c r="CDQ117" s="296"/>
      <c r="CDR117" s="296"/>
      <c r="CDS117" s="296"/>
      <c r="CDT117" s="296"/>
      <c r="CDU117" s="296"/>
      <c r="CDV117" s="296"/>
      <c r="CDW117" s="296"/>
      <c r="CDX117" s="296"/>
      <c r="CDY117" s="296"/>
      <c r="CDZ117" s="296"/>
      <c r="CEA117" s="296"/>
      <c r="CEB117" s="296"/>
      <c r="CEC117" s="296"/>
      <c r="CED117" s="296"/>
      <c r="CEE117" s="296"/>
      <c r="CEF117" s="296"/>
      <c r="CEG117" s="296"/>
      <c r="CEH117" s="296"/>
      <c r="CEI117" s="296"/>
      <c r="CEJ117" s="296"/>
      <c r="CEK117" s="296"/>
      <c r="CEL117" s="296"/>
      <c r="CEM117" s="296"/>
      <c r="CEN117" s="296"/>
      <c r="CEO117" s="296"/>
      <c r="CEP117" s="296"/>
      <c r="CEQ117" s="296"/>
      <c r="CER117" s="296"/>
      <c r="CES117" s="296"/>
      <c r="CET117" s="296"/>
      <c r="CEU117" s="296"/>
      <c r="CEV117" s="296"/>
      <c r="CEW117" s="296"/>
      <c r="CEX117" s="296"/>
      <c r="CEY117" s="296"/>
      <c r="CEZ117" s="296"/>
      <c r="CFA117" s="296"/>
      <c r="CFB117" s="296"/>
      <c r="CFC117" s="296"/>
      <c r="CFD117" s="296"/>
      <c r="CFE117" s="296"/>
      <c r="CFF117" s="296"/>
      <c r="CFG117" s="296"/>
      <c r="CFH117" s="296"/>
      <c r="CFI117" s="296"/>
      <c r="CFJ117" s="296"/>
      <c r="CFK117" s="296"/>
      <c r="CFL117" s="296"/>
      <c r="CFM117" s="296"/>
      <c r="CFN117" s="296"/>
      <c r="CFO117" s="296"/>
      <c r="CFP117" s="296"/>
      <c r="CFQ117" s="296"/>
      <c r="CFR117" s="296"/>
      <c r="CFS117" s="296"/>
      <c r="CFT117" s="296"/>
      <c r="CFU117" s="296"/>
      <c r="CFV117" s="296"/>
      <c r="CFW117" s="296"/>
      <c r="CFX117" s="296"/>
      <c r="CFY117" s="296"/>
      <c r="CFZ117" s="296"/>
      <c r="CGA117" s="296"/>
      <c r="CGB117" s="296"/>
      <c r="CGC117" s="296"/>
      <c r="CGD117" s="296"/>
      <c r="CGE117" s="296"/>
      <c r="CGF117" s="296"/>
      <c r="CGG117" s="296"/>
      <c r="CGH117" s="296"/>
      <c r="CGI117" s="296"/>
      <c r="CGJ117" s="296"/>
      <c r="CGK117" s="296"/>
      <c r="CGL117" s="296"/>
      <c r="CGM117" s="296"/>
      <c r="CGN117" s="296"/>
      <c r="CGO117" s="296"/>
      <c r="CGP117" s="296"/>
      <c r="CGQ117" s="296"/>
      <c r="CGR117" s="296"/>
      <c r="CGS117" s="296"/>
      <c r="CGT117" s="296"/>
      <c r="CGU117" s="296"/>
      <c r="CGV117" s="296"/>
      <c r="CGW117" s="296"/>
      <c r="CGX117" s="296"/>
      <c r="CGY117" s="296"/>
      <c r="CGZ117" s="296"/>
      <c r="CHA117" s="296"/>
      <c r="CHB117" s="296"/>
      <c r="CHC117" s="296"/>
      <c r="CHD117" s="296"/>
      <c r="CHE117" s="296"/>
      <c r="CHF117" s="296"/>
      <c r="CHG117" s="296"/>
      <c r="CHH117" s="296"/>
      <c r="CHI117" s="296"/>
      <c r="CHJ117" s="296"/>
      <c r="CHK117" s="296"/>
      <c r="CHL117" s="296"/>
      <c r="CHM117" s="296"/>
      <c r="CHN117" s="296"/>
      <c r="CHO117" s="296"/>
      <c r="CHP117" s="296"/>
      <c r="CHQ117" s="296"/>
      <c r="CHR117" s="296"/>
      <c r="CHS117" s="296"/>
      <c r="CHT117" s="296"/>
      <c r="CHU117" s="296"/>
      <c r="CHV117" s="296"/>
      <c r="CHW117" s="296"/>
      <c r="CHX117" s="296"/>
      <c r="CHY117" s="296"/>
      <c r="CHZ117" s="296"/>
      <c r="CIA117" s="296"/>
      <c r="CIB117" s="296"/>
      <c r="CIC117" s="296"/>
      <c r="CID117" s="296"/>
      <c r="CIE117" s="296"/>
      <c r="CIF117" s="296"/>
      <c r="CIG117" s="296"/>
      <c r="CIH117" s="296"/>
      <c r="CII117" s="296"/>
      <c r="CIJ117" s="296"/>
      <c r="CIK117" s="296"/>
      <c r="CIL117" s="296"/>
      <c r="CIM117" s="296"/>
      <c r="CIN117" s="296"/>
      <c r="CIO117" s="296"/>
      <c r="CIP117" s="296"/>
      <c r="CIQ117" s="296"/>
      <c r="CIR117" s="296"/>
      <c r="CIS117" s="296"/>
      <c r="CIT117" s="296"/>
      <c r="CIU117" s="296"/>
      <c r="CIV117" s="296"/>
      <c r="CIW117" s="296"/>
      <c r="CIX117" s="296"/>
      <c r="CIY117" s="296"/>
      <c r="CIZ117" s="296"/>
      <c r="CJA117" s="296"/>
      <c r="CJB117" s="296"/>
      <c r="CJC117" s="296"/>
      <c r="CJD117" s="296"/>
      <c r="CJE117" s="296"/>
      <c r="CJF117" s="296"/>
      <c r="CJG117" s="296"/>
      <c r="CJH117" s="296"/>
      <c r="CJI117" s="296"/>
      <c r="CJJ117" s="296"/>
      <c r="CJK117" s="296"/>
      <c r="CJL117" s="296"/>
      <c r="CJM117" s="296"/>
      <c r="CJN117" s="296"/>
      <c r="CJO117" s="296"/>
      <c r="CJP117" s="296"/>
      <c r="CJQ117" s="296"/>
      <c r="CJR117" s="296"/>
      <c r="CJS117" s="296"/>
      <c r="CJT117" s="296"/>
      <c r="CJU117" s="296"/>
      <c r="CJV117" s="296"/>
      <c r="CJW117" s="296"/>
      <c r="CJX117" s="296"/>
      <c r="CJY117" s="296"/>
      <c r="CJZ117" s="296"/>
      <c r="CKA117" s="296"/>
      <c r="CKB117" s="296"/>
      <c r="CKC117" s="296"/>
      <c r="CKD117" s="296"/>
      <c r="CKE117" s="296"/>
      <c r="CKF117" s="296"/>
      <c r="CKG117" s="296"/>
      <c r="CKH117" s="296"/>
      <c r="CKI117" s="296"/>
      <c r="CKJ117" s="296"/>
      <c r="CKK117" s="296"/>
      <c r="CKL117" s="296"/>
      <c r="CKM117" s="296"/>
      <c r="CKN117" s="296"/>
      <c r="CKO117" s="296"/>
      <c r="CKP117" s="296"/>
      <c r="CKQ117" s="296"/>
      <c r="CKR117" s="296"/>
      <c r="CKS117" s="296"/>
      <c r="CKT117" s="296"/>
      <c r="CKU117" s="296"/>
      <c r="CKV117" s="296"/>
      <c r="CKW117" s="296"/>
      <c r="CKX117" s="296"/>
      <c r="CKY117" s="296"/>
      <c r="CKZ117" s="296"/>
      <c r="CLA117" s="296"/>
      <c r="CLB117" s="296"/>
      <c r="CLC117" s="296"/>
      <c r="CLD117" s="296"/>
      <c r="CLE117" s="296"/>
      <c r="CLF117" s="296"/>
      <c r="CLG117" s="296"/>
      <c r="CLH117" s="296"/>
      <c r="CLI117" s="296"/>
      <c r="CLJ117" s="296"/>
      <c r="CLK117" s="296"/>
      <c r="CLL117" s="296"/>
      <c r="CLM117" s="296"/>
      <c r="CLN117" s="296"/>
      <c r="CLO117" s="296"/>
      <c r="CLP117" s="296"/>
      <c r="CLQ117" s="296"/>
      <c r="CLR117" s="296"/>
      <c r="CLS117" s="296"/>
      <c r="CLT117" s="296"/>
      <c r="CLU117" s="296"/>
      <c r="CLV117" s="296"/>
      <c r="CLW117" s="296"/>
      <c r="CLX117" s="296"/>
      <c r="CLY117" s="296"/>
      <c r="CLZ117" s="296"/>
      <c r="CMA117" s="296"/>
      <c r="CMB117" s="296"/>
      <c r="CMC117" s="296"/>
      <c r="CMD117" s="296"/>
      <c r="CME117" s="296"/>
      <c r="CMF117" s="296"/>
      <c r="CMG117" s="296"/>
      <c r="CMH117" s="296"/>
      <c r="CMI117" s="296"/>
      <c r="CMJ117" s="296"/>
      <c r="CMK117" s="296"/>
      <c r="CML117" s="296"/>
      <c r="CMM117" s="296"/>
      <c r="CMN117" s="296"/>
      <c r="CMO117" s="296"/>
      <c r="CMP117" s="296"/>
      <c r="CMQ117" s="296"/>
      <c r="CMR117" s="296"/>
      <c r="CMS117" s="296"/>
      <c r="CMT117" s="296"/>
      <c r="CMU117" s="296"/>
      <c r="CMV117" s="296"/>
      <c r="CMW117" s="296"/>
      <c r="CMX117" s="296"/>
      <c r="CMY117" s="296"/>
      <c r="CMZ117" s="296"/>
      <c r="CNA117" s="296"/>
      <c r="CNB117" s="296"/>
      <c r="CNC117" s="296"/>
      <c r="CND117" s="296"/>
      <c r="CNE117" s="296"/>
      <c r="CNF117" s="296"/>
      <c r="CNG117" s="296"/>
      <c r="CNH117" s="296"/>
      <c r="CNI117" s="296"/>
      <c r="CNJ117" s="296"/>
      <c r="CNK117" s="296"/>
      <c r="CNL117" s="296"/>
      <c r="CNM117" s="296"/>
      <c r="CNN117" s="296"/>
      <c r="CNO117" s="296"/>
      <c r="CNP117" s="296"/>
      <c r="CNQ117" s="296"/>
      <c r="CNR117" s="296"/>
      <c r="CNS117" s="296"/>
      <c r="CNT117" s="296"/>
      <c r="CNU117" s="296"/>
      <c r="CNV117" s="296"/>
      <c r="CNW117" s="296"/>
      <c r="CNX117" s="296"/>
      <c r="CNY117" s="296"/>
      <c r="CNZ117" s="296"/>
      <c r="COA117" s="296"/>
      <c r="COB117" s="296"/>
      <c r="COC117" s="296"/>
      <c r="COD117" s="296"/>
      <c r="COE117" s="296"/>
      <c r="COF117" s="296"/>
      <c r="COG117" s="296"/>
      <c r="COH117" s="296"/>
      <c r="COI117" s="296"/>
      <c r="COJ117" s="296"/>
      <c r="COK117" s="296"/>
      <c r="COL117" s="296"/>
      <c r="COM117" s="296"/>
      <c r="CON117" s="296"/>
      <c r="COO117" s="296"/>
      <c r="COP117" s="296"/>
      <c r="COQ117" s="296"/>
      <c r="COR117" s="296"/>
      <c r="COS117" s="296"/>
      <c r="COT117" s="296"/>
      <c r="COU117" s="296"/>
      <c r="COV117" s="296"/>
      <c r="COW117" s="296"/>
      <c r="COX117" s="296"/>
      <c r="COY117" s="296"/>
      <c r="COZ117" s="296"/>
      <c r="CPA117" s="296"/>
      <c r="CPB117" s="296"/>
      <c r="CPC117" s="296"/>
      <c r="CPD117" s="296"/>
      <c r="CPE117" s="296"/>
      <c r="CPF117" s="296"/>
      <c r="CPG117" s="296"/>
      <c r="CPH117" s="296"/>
      <c r="CPI117" s="296"/>
      <c r="CPJ117" s="296"/>
      <c r="CPK117" s="296"/>
      <c r="CPL117" s="296"/>
      <c r="CPM117" s="296"/>
      <c r="CPN117" s="296"/>
      <c r="CPO117" s="296"/>
      <c r="CPP117" s="296"/>
      <c r="CPQ117" s="296"/>
      <c r="CPR117" s="296"/>
      <c r="CPS117" s="296"/>
      <c r="CPT117" s="296"/>
      <c r="CPU117" s="296"/>
      <c r="CPV117" s="296"/>
      <c r="CPW117" s="296"/>
      <c r="CPX117" s="296"/>
      <c r="CPY117" s="296"/>
      <c r="CPZ117" s="296"/>
      <c r="CQA117" s="296"/>
      <c r="CQB117" s="296"/>
      <c r="CQC117" s="296"/>
      <c r="CQD117" s="296"/>
      <c r="CQE117" s="296"/>
      <c r="CQF117" s="296"/>
      <c r="CQG117" s="296"/>
      <c r="CQH117" s="296"/>
      <c r="CQI117" s="296"/>
      <c r="CQJ117" s="296"/>
      <c r="CQK117" s="296"/>
      <c r="CQL117" s="296"/>
      <c r="CQM117" s="296"/>
      <c r="CQN117" s="296"/>
      <c r="CQO117" s="296"/>
      <c r="CQP117" s="296"/>
      <c r="CQQ117" s="296"/>
      <c r="CQR117" s="296"/>
      <c r="CQS117" s="296"/>
      <c r="CQT117" s="296"/>
      <c r="CQU117" s="296"/>
      <c r="CQV117" s="296"/>
      <c r="CQW117" s="296"/>
      <c r="CQX117" s="296"/>
      <c r="CQY117" s="296"/>
      <c r="CQZ117" s="296"/>
      <c r="CRA117" s="296"/>
      <c r="CRB117" s="296"/>
      <c r="CRC117" s="296"/>
      <c r="CRD117" s="296"/>
      <c r="CRE117" s="296"/>
      <c r="CRF117" s="296"/>
      <c r="CRG117" s="296"/>
      <c r="CRH117" s="296"/>
      <c r="CRI117" s="296"/>
      <c r="CRJ117" s="296"/>
      <c r="CRK117" s="296"/>
      <c r="CRL117" s="296"/>
      <c r="CRM117" s="296"/>
      <c r="CRN117" s="296"/>
      <c r="CRO117" s="296"/>
      <c r="CRP117" s="296"/>
      <c r="CRQ117" s="296"/>
      <c r="CRR117" s="296"/>
      <c r="CRS117" s="296"/>
      <c r="CRT117" s="296"/>
      <c r="CRU117" s="296"/>
      <c r="CRV117" s="296"/>
      <c r="CRW117" s="296"/>
      <c r="CRX117" s="296"/>
      <c r="CRY117" s="296"/>
      <c r="CRZ117" s="296"/>
      <c r="CSA117" s="296"/>
      <c r="CSB117" s="296"/>
      <c r="CSC117" s="296"/>
      <c r="CSD117" s="296"/>
      <c r="CSE117" s="296"/>
      <c r="CSF117" s="296"/>
      <c r="CSG117" s="296"/>
      <c r="CSH117" s="296"/>
      <c r="CSI117" s="296"/>
      <c r="CSJ117" s="296"/>
      <c r="CSK117" s="296"/>
      <c r="CSL117" s="296"/>
      <c r="CSM117" s="296"/>
      <c r="CSN117" s="296"/>
      <c r="CSO117" s="296"/>
      <c r="CSP117" s="296"/>
      <c r="CSQ117" s="296"/>
      <c r="CSR117" s="296"/>
      <c r="CSS117" s="296"/>
      <c r="CST117" s="296"/>
      <c r="CSU117" s="296"/>
      <c r="CSV117" s="296"/>
      <c r="CSW117" s="296"/>
      <c r="CSX117" s="296"/>
      <c r="CSY117" s="296"/>
      <c r="CSZ117" s="296"/>
      <c r="CTA117" s="296"/>
      <c r="CTB117" s="296"/>
      <c r="CTC117" s="296"/>
      <c r="CTD117" s="296"/>
      <c r="CTE117" s="296"/>
      <c r="CTF117" s="296"/>
      <c r="CTG117" s="296"/>
      <c r="CTH117" s="296"/>
      <c r="CTI117" s="296"/>
      <c r="CTJ117" s="296"/>
      <c r="CTK117" s="296"/>
      <c r="CTL117" s="296"/>
      <c r="CTM117" s="296"/>
      <c r="CTN117" s="296"/>
      <c r="CTO117" s="296"/>
      <c r="CTP117" s="296"/>
      <c r="CTQ117" s="296"/>
      <c r="CTR117" s="296"/>
      <c r="CTS117" s="296"/>
      <c r="CTT117" s="296"/>
      <c r="CTU117" s="296"/>
      <c r="CTV117" s="296"/>
      <c r="CTW117" s="296"/>
      <c r="CTX117" s="296"/>
      <c r="CTY117" s="296"/>
      <c r="CTZ117" s="296"/>
      <c r="CUA117" s="296"/>
      <c r="CUB117" s="296"/>
      <c r="CUC117" s="296"/>
      <c r="CUD117" s="296"/>
      <c r="CUE117" s="296"/>
      <c r="CUF117" s="296"/>
      <c r="CUG117" s="296"/>
      <c r="CUH117" s="296"/>
      <c r="CUI117" s="296"/>
      <c r="CUJ117" s="296"/>
      <c r="CUK117" s="296"/>
      <c r="CUL117" s="296"/>
      <c r="CUM117" s="296"/>
      <c r="CUN117" s="296"/>
      <c r="CUO117" s="296"/>
      <c r="CUP117" s="296"/>
      <c r="CUQ117" s="296"/>
      <c r="CUR117" s="296"/>
      <c r="CUS117" s="296"/>
      <c r="CUT117" s="296"/>
      <c r="CUU117" s="296"/>
      <c r="CUV117" s="296"/>
      <c r="CUW117" s="296"/>
      <c r="CUX117" s="296"/>
      <c r="CUY117" s="296"/>
      <c r="CUZ117" s="296"/>
      <c r="CVA117" s="296"/>
      <c r="CVB117" s="296"/>
      <c r="CVC117" s="296"/>
      <c r="CVD117" s="296"/>
      <c r="CVE117" s="296"/>
      <c r="CVF117" s="296"/>
      <c r="CVG117" s="296"/>
      <c r="CVH117" s="296"/>
      <c r="CVI117" s="296"/>
      <c r="CVJ117" s="296"/>
      <c r="CVK117" s="296"/>
      <c r="CVL117" s="296"/>
      <c r="CVM117" s="296"/>
      <c r="CVN117" s="296"/>
      <c r="CVO117" s="296"/>
      <c r="CVP117" s="296"/>
      <c r="CVQ117" s="296"/>
      <c r="CVR117" s="296"/>
      <c r="CVS117" s="296"/>
      <c r="CVT117" s="296"/>
      <c r="CVU117" s="296"/>
      <c r="CVV117" s="296"/>
      <c r="CVW117" s="296"/>
      <c r="CVX117" s="296"/>
      <c r="CVY117" s="296"/>
      <c r="CVZ117" s="296"/>
      <c r="CWA117" s="296"/>
      <c r="CWB117" s="296"/>
      <c r="CWC117" s="296"/>
      <c r="CWD117" s="296"/>
      <c r="CWE117" s="296"/>
      <c r="CWF117" s="296"/>
      <c r="CWG117" s="296"/>
      <c r="CWH117" s="296"/>
      <c r="CWI117" s="296"/>
      <c r="CWJ117" s="296"/>
      <c r="CWK117" s="296"/>
      <c r="CWL117" s="296"/>
      <c r="CWM117" s="296"/>
      <c r="CWN117" s="296"/>
      <c r="CWO117" s="296"/>
      <c r="CWP117" s="296"/>
      <c r="CWQ117" s="296"/>
      <c r="CWR117" s="296"/>
      <c r="CWS117" s="296"/>
      <c r="CWT117" s="296"/>
      <c r="CWU117" s="296"/>
      <c r="CWV117" s="296"/>
      <c r="CWW117" s="296"/>
      <c r="CWX117" s="296"/>
      <c r="CWY117" s="296"/>
      <c r="CWZ117" s="296"/>
      <c r="CXA117" s="296"/>
      <c r="CXB117" s="296"/>
      <c r="CXC117" s="296"/>
      <c r="CXD117" s="296"/>
      <c r="CXE117" s="296"/>
      <c r="CXF117" s="296"/>
      <c r="CXG117" s="296"/>
      <c r="CXH117" s="296"/>
      <c r="CXI117" s="296"/>
      <c r="CXJ117" s="296"/>
      <c r="CXK117" s="296"/>
      <c r="CXL117" s="296"/>
      <c r="CXM117" s="296"/>
      <c r="CXN117" s="296"/>
      <c r="CXO117" s="296"/>
      <c r="CXP117" s="296"/>
      <c r="CXQ117" s="296"/>
      <c r="CXR117" s="296"/>
      <c r="CXS117" s="296"/>
      <c r="CXT117" s="296"/>
      <c r="CXU117" s="296"/>
      <c r="CXV117" s="296"/>
      <c r="CXW117" s="296"/>
      <c r="CXX117" s="296"/>
      <c r="CXY117" s="296"/>
      <c r="CXZ117" s="296"/>
      <c r="CYA117" s="296"/>
      <c r="CYB117" s="296"/>
      <c r="CYC117" s="296"/>
      <c r="CYD117" s="296"/>
      <c r="CYE117" s="296"/>
      <c r="CYF117" s="296"/>
      <c r="CYG117" s="296"/>
      <c r="CYH117" s="296"/>
      <c r="CYI117" s="296"/>
      <c r="CYJ117" s="296"/>
      <c r="CYK117" s="296"/>
      <c r="CYL117" s="296"/>
      <c r="CYM117" s="296"/>
      <c r="CYN117" s="296"/>
      <c r="CYO117" s="296"/>
      <c r="CYP117" s="296"/>
      <c r="CYQ117" s="296"/>
      <c r="CYR117" s="296"/>
      <c r="CYS117" s="296"/>
      <c r="CYT117" s="296"/>
      <c r="CYU117" s="296"/>
      <c r="CYV117" s="296"/>
      <c r="CYW117" s="296"/>
      <c r="CYX117" s="296"/>
      <c r="CYY117" s="296"/>
      <c r="CYZ117" s="296"/>
      <c r="CZA117" s="296"/>
      <c r="CZB117" s="296"/>
      <c r="CZC117" s="296"/>
      <c r="CZD117" s="296"/>
      <c r="CZE117" s="296"/>
      <c r="CZF117" s="296"/>
      <c r="CZG117" s="296"/>
      <c r="CZH117" s="296"/>
      <c r="CZI117" s="296"/>
      <c r="CZJ117" s="296"/>
      <c r="CZK117" s="296"/>
      <c r="CZL117" s="296"/>
      <c r="CZM117" s="296"/>
      <c r="CZN117" s="296"/>
      <c r="CZO117" s="296"/>
      <c r="CZP117" s="296"/>
      <c r="CZQ117" s="296"/>
      <c r="CZR117" s="296"/>
      <c r="CZS117" s="296"/>
      <c r="CZT117" s="296"/>
      <c r="CZU117" s="296"/>
      <c r="CZV117" s="296"/>
      <c r="CZW117" s="296"/>
      <c r="CZX117" s="296"/>
      <c r="CZY117" s="296"/>
      <c r="CZZ117" s="296"/>
      <c r="DAA117" s="296"/>
      <c r="DAB117" s="296"/>
      <c r="DAC117" s="296"/>
      <c r="DAD117" s="296"/>
      <c r="DAE117" s="296"/>
      <c r="DAF117" s="296"/>
      <c r="DAG117" s="296"/>
      <c r="DAH117" s="296"/>
      <c r="DAI117" s="296"/>
      <c r="DAJ117" s="296"/>
      <c r="DAK117" s="296"/>
      <c r="DAL117" s="296"/>
      <c r="DAM117" s="296"/>
      <c r="DAN117" s="296"/>
      <c r="DAO117" s="296"/>
      <c r="DAP117" s="296"/>
      <c r="DAQ117" s="296"/>
      <c r="DAR117" s="296"/>
      <c r="DAS117" s="296"/>
      <c r="DAT117" s="296"/>
      <c r="DAU117" s="296"/>
      <c r="DAV117" s="296"/>
      <c r="DAW117" s="296"/>
      <c r="DAX117" s="296"/>
      <c r="DAY117" s="296"/>
      <c r="DAZ117" s="296"/>
      <c r="DBA117" s="296"/>
      <c r="DBB117" s="296"/>
      <c r="DBC117" s="296"/>
      <c r="DBD117" s="296"/>
      <c r="DBE117" s="296"/>
      <c r="DBF117" s="296"/>
      <c r="DBG117" s="296"/>
      <c r="DBH117" s="296"/>
      <c r="DBI117" s="296"/>
      <c r="DBJ117" s="296"/>
      <c r="DBK117" s="296"/>
      <c r="DBL117" s="296"/>
      <c r="DBM117" s="296"/>
      <c r="DBN117" s="296"/>
      <c r="DBO117" s="296"/>
      <c r="DBP117" s="296"/>
      <c r="DBQ117" s="296"/>
      <c r="DBR117" s="296"/>
      <c r="DBS117" s="296"/>
      <c r="DBT117" s="296"/>
      <c r="DBU117" s="296"/>
      <c r="DBV117" s="296"/>
      <c r="DBW117" s="296"/>
      <c r="DBX117" s="296"/>
      <c r="DBY117" s="296"/>
      <c r="DBZ117" s="296"/>
      <c r="DCA117" s="296"/>
      <c r="DCB117" s="296"/>
      <c r="DCC117" s="296"/>
      <c r="DCD117" s="296"/>
      <c r="DCE117" s="296"/>
      <c r="DCF117" s="296"/>
      <c r="DCG117" s="296"/>
      <c r="DCH117" s="296"/>
      <c r="DCI117" s="296"/>
      <c r="DCJ117" s="296"/>
      <c r="DCK117" s="296"/>
      <c r="DCL117" s="296"/>
      <c r="DCM117" s="296"/>
      <c r="DCN117" s="296"/>
      <c r="DCO117" s="296"/>
      <c r="DCP117" s="296"/>
      <c r="DCQ117" s="296"/>
      <c r="DCR117" s="296"/>
      <c r="DCS117" s="296"/>
      <c r="DCT117" s="296"/>
      <c r="DCU117" s="296"/>
      <c r="DCV117" s="296"/>
      <c r="DCW117" s="296"/>
      <c r="DCX117" s="296"/>
      <c r="DCY117" s="296"/>
      <c r="DCZ117" s="296"/>
      <c r="DDA117" s="296"/>
      <c r="DDB117" s="296"/>
      <c r="DDC117" s="296"/>
      <c r="DDD117" s="296"/>
      <c r="DDE117" s="296"/>
      <c r="DDF117" s="296"/>
      <c r="DDG117" s="296"/>
      <c r="DDH117" s="296"/>
      <c r="DDI117" s="296"/>
      <c r="DDJ117" s="296"/>
      <c r="DDK117" s="296"/>
      <c r="DDL117" s="296"/>
      <c r="DDM117" s="296"/>
      <c r="DDN117" s="296"/>
      <c r="DDO117" s="296"/>
      <c r="DDP117" s="296"/>
      <c r="DDQ117" s="296"/>
      <c r="DDR117" s="296"/>
      <c r="DDS117" s="296"/>
      <c r="DDT117" s="296"/>
      <c r="DDU117" s="296"/>
      <c r="DDV117" s="296"/>
      <c r="DDW117" s="296"/>
      <c r="DDX117" s="296"/>
      <c r="DDY117" s="296"/>
      <c r="DDZ117" s="296"/>
      <c r="DEA117" s="296"/>
      <c r="DEB117" s="296"/>
      <c r="DEC117" s="296"/>
      <c r="DED117" s="296"/>
      <c r="DEE117" s="296"/>
      <c r="DEF117" s="296"/>
      <c r="DEG117" s="296"/>
      <c r="DEH117" s="296"/>
      <c r="DEI117" s="296"/>
      <c r="DEJ117" s="296"/>
      <c r="DEK117" s="296"/>
      <c r="DEL117" s="296"/>
      <c r="DEM117" s="296"/>
      <c r="DEN117" s="296"/>
      <c r="DEO117" s="296"/>
      <c r="DEP117" s="296"/>
      <c r="DEQ117" s="296"/>
      <c r="DER117" s="296"/>
      <c r="DES117" s="296"/>
      <c r="DET117" s="296"/>
      <c r="DEU117" s="296"/>
      <c r="DEV117" s="296"/>
      <c r="DEW117" s="296"/>
      <c r="DEX117" s="296"/>
      <c r="DEY117" s="296"/>
      <c r="DEZ117" s="296"/>
      <c r="DFA117" s="296"/>
      <c r="DFB117" s="296"/>
      <c r="DFC117" s="296"/>
      <c r="DFD117" s="296"/>
      <c r="DFE117" s="296"/>
      <c r="DFF117" s="296"/>
      <c r="DFG117" s="296"/>
      <c r="DFH117" s="296"/>
      <c r="DFI117" s="296"/>
      <c r="DFJ117" s="296"/>
      <c r="DFK117" s="296"/>
      <c r="DFL117" s="296"/>
      <c r="DFM117" s="296"/>
      <c r="DFN117" s="296"/>
      <c r="DFO117" s="296"/>
      <c r="DFP117" s="296"/>
      <c r="DFQ117" s="296"/>
      <c r="DFR117" s="296"/>
      <c r="DFS117" s="296"/>
      <c r="DFT117" s="296"/>
      <c r="DFU117" s="296"/>
      <c r="DFV117" s="296"/>
      <c r="DFW117" s="296"/>
      <c r="DFX117" s="296"/>
      <c r="DFY117" s="296"/>
      <c r="DFZ117" s="296"/>
      <c r="DGA117" s="296"/>
      <c r="DGB117" s="296"/>
      <c r="DGC117" s="296"/>
      <c r="DGD117" s="296"/>
      <c r="DGE117" s="296"/>
      <c r="DGF117" s="296"/>
      <c r="DGG117" s="296"/>
      <c r="DGH117" s="296"/>
      <c r="DGI117" s="296"/>
      <c r="DGJ117" s="296"/>
      <c r="DGK117" s="296"/>
      <c r="DGL117" s="296"/>
      <c r="DGM117" s="296"/>
      <c r="DGN117" s="296"/>
      <c r="DGO117" s="296"/>
      <c r="DGP117" s="296"/>
      <c r="DGQ117" s="296"/>
      <c r="DGR117" s="296"/>
      <c r="DGS117" s="296"/>
      <c r="DGT117" s="296"/>
      <c r="DGU117" s="296"/>
      <c r="DGV117" s="296"/>
      <c r="DGW117" s="296"/>
      <c r="DGX117" s="296"/>
      <c r="DGY117" s="296"/>
      <c r="DGZ117" s="296"/>
      <c r="DHA117" s="296"/>
      <c r="DHB117" s="296"/>
      <c r="DHC117" s="296"/>
      <c r="DHD117" s="296"/>
      <c r="DHE117" s="296"/>
      <c r="DHF117" s="296"/>
      <c r="DHG117" s="296"/>
      <c r="DHH117" s="296"/>
      <c r="DHI117" s="296"/>
      <c r="DHJ117" s="296"/>
      <c r="DHK117" s="296"/>
      <c r="DHL117" s="296"/>
      <c r="DHM117" s="296"/>
      <c r="DHN117" s="296"/>
      <c r="DHO117" s="296"/>
      <c r="DHP117" s="296"/>
      <c r="DHQ117" s="296"/>
      <c r="DHR117" s="296"/>
      <c r="DHS117" s="296"/>
      <c r="DHT117" s="296"/>
      <c r="DHU117" s="296"/>
      <c r="DHV117" s="296"/>
      <c r="DHW117" s="296"/>
      <c r="DHX117" s="296"/>
      <c r="DHY117" s="296"/>
      <c r="DHZ117" s="296"/>
      <c r="DIA117" s="296"/>
      <c r="DIB117" s="296"/>
      <c r="DIC117" s="296"/>
      <c r="DID117" s="296"/>
      <c r="DIE117" s="296"/>
      <c r="DIF117" s="296"/>
      <c r="DIG117" s="296"/>
      <c r="DIH117" s="296"/>
      <c r="DII117" s="296"/>
      <c r="DIJ117" s="296"/>
      <c r="DIK117" s="296"/>
      <c r="DIL117" s="296"/>
      <c r="DIM117" s="296"/>
      <c r="DIN117" s="296"/>
      <c r="DIO117" s="296"/>
      <c r="DIP117" s="296"/>
      <c r="DIQ117" s="296"/>
      <c r="DIR117" s="296"/>
      <c r="DIS117" s="296"/>
      <c r="DIT117" s="296"/>
      <c r="DIU117" s="296"/>
      <c r="DIV117" s="296"/>
      <c r="DIW117" s="296"/>
      <c r="DIX117" s="296"/>
      <c r="DIY117" s="296"/>
      <c r="DIZ117" s="296"/>
      <c r="DJA117" s="296"/>
      <c r="DJB117" s="296"/>
      <c r="DJC117" s="296"/>
      <c r="DJD117" s="296"/>
      <c r="DJE117" s="296"/>
      <c r="DJF117" s="296"/>
      <c r="DJG117" s="296"/>
      <c r="DJH117" s="296"/>
      <c r="DJI117" s="296"/>
      <c r="DJJ117" s="296"/>
      <c r="DJK117" s="296"/>
      <c r="DJL117" s="296"/>
      <c r="DJM117" s="296"/>
      <c r="DJN117" s="296"/>
      <c r="DJO117" s="296"/>
      <c r="DJP117" s="296"/>
      <c r="DJQ117" s="296"/>
      <c r="DJR117" s="296"/>
      <c r="DJS117" s="296"/>
      <c r="DJT117" s="296"/>
      <c r="DJU117" s="296"/>
      <c r="DJV117" s="296"/>
      <c r="DJW117" s="296"/>
      <c r="DJX117" s="296"/>
      <c r="DJY117" s="296"/>
      <c r="DJZ117" s="296"/>
      <c r="DKA117" s="296"/>
      <c r="DKB117" s="296"/>
      <c r="DKC117" s="296"/>
      <c r="DKD117" s="296"/>
      <c r="DKE117" s="296"/>
      <c r="DKF117" s="296"/>
      <c r="DKG117" s="296"/>
      <c r="DKH117" s="296"/>
      <c r="DKI117" s="296"/>
      <c r="DKJ117" s="296"/>
      <c r="DKK117" s="296"/>
      <c r="DKL117" s="296"/>
      <c r="DKM117" s="296"/>
      <c r="DKN117" s="296"/>
      <c r="DKO117" s="296"/>
      <c r="DKP117" s="296"/>
      <c r="DKQ117" s="296"/>
      <c r="DKR117" s="296"/>
      <c r="DKS117" s="296"/>
      <c r="DKT117" s="296"/>
      <c r="DKU117" s="296"/>
      <c r="DKV117" s="296"/>
      <c r="DKW117" s="296"/>
      <c r="DKX117" s="296"/>
      <c r="DKY117" s="296"/>
      <c r="DKZ117" s="296"/>
      <c r="DLA117" s="296"/>
      <c r="DLB117" s="296"/>
      <c r="DLC117" s="296"/>
      <c r="DLD117" s="296"/>
      <c r="DLE117" s="296"/>
      <c r="DLF117" s="296"/>
      <c r="DLG117" s="296"/>
      <c r="DLH117" s="296"/>
      <c r="DLI117" s="296"/>
      <c r="DLJ117" s="296"/>
      <c r="DLK117" s="296"/>
      <c r="DLL117" s="296"/>
      <c r="DLM117" s="296"/>
      <c r="DLN117" s="296"/>
      <c r="DLO117" s="296"/>
      <c r="DLP117" s="296"/>
      <c r="DLQ117" s="296"/>
      <c r="DLR117" s="296"/>
      <c r="DLS117" s="296"/>
      <c r="DLT117" s="296"/>
      <c r="DLU117" s="296"/>
      <c r="DLV117" s="296"/>
      <c r="DLW117" s="296"/>
      <c r="DLX117" s="296"/>
      <c r="DLY117" s="296"/>
      <c r="DLZ117" s="296"/>
      <c r="DMA117" s="296"/>
      <c r="DMB117" s="296"/>
      <c r="DMC117" s="296"/>
      <c r="DMD117" s="296"/>
      <c r="DME117" s="296"/>
      <c r="DMF117" s="296"/>
      <c r="DMG117" s="296"/>
      <c r="DMH117" s="296"/>
      <c r="DMI117" s="296"/>
      <c r="DMJ117" s="296"/>
      <c r="DMK117" s="296"/>
      <c r="DML117" s="296"/>
      <c r="DMM117" s="296"/>
      <c r="DMN117" s="296"/>
      <c r="DMO117" s="296"/>
      <c r="DMP117" s="296"/>
      <c r="DMQ117" s="296"/>
      <c r="DMR117" s="296"/>
      <c r="DMS117" s="296"/>
      <c r="DMT117" s="296"/>
      <c r="DMU117" s="296"/>
      <c r="DMV117" s="296"/>
      <c r="DMW117" s="296"/>
      <c r="DMX117" s="296"/>
      <c r="DMY117" s="296"/>
      <c r="DMZ117" s="296"/>
      <c r="DNA117" s="296"/>
      <c r="DNB117" s="296"/>
      <c r="DNC117" s="296"/>
      <c r="DND117" s="296"/>
      <c r="DNE117" s="296"/>
      <c r="DNF117" s="296"/>
      <c r="DNG117" s="296"/>
      <c r="DNH117" s="296"/>
      <c r="DNI117" s="296"/>
      <c r="DNJ117" s="296"/>
      <c r="DNK117" s="296"/>
      <c r="DNL117" s="296"/>
      <c r="DNM117" s="296"/>
      <c r="DNN117" s="296"/>
      <c r="DNO117" s="296"/>
      <c r="DNP117" s="296"/>
      <c r="DNQ117" s="296"/>
      <c r="DNR117" s="296"/>
      <c r="DNS117" s="296"/>
      <c r="DNT117" s="296"/>
      <c r="DNU117" s="296"/>
      <c r="DNV117" s="296"/>
      <c r="DNW117" s="296"/>
      <c r="DNX117" s="296"/>
      <c r="DNY117" s="296"/>
      <c r="DNZ117" s="296"/>
      <c r="DOA117" s="296"/>
      <c r="DOB117" s="296"/>
      <c r="DOC117" s="296"/>
      <c r="DOD117" s="296"/>
      <c r="DOE117" s="296"/>
      <c r="DOF117" s="296"/>
      <c r="DOG117" s="296"/>
      <c r="DOH117" s="296"/>
      <c r="DOI117" s="296"/>
      <c r="DOJ117" s="296"/>
      <c r="DOK117" s="296"/>
      <c r="DOL117" s="296"/>
      <c r="DOM117" s="296"/>
      <c r="DON117" s="296"/>
      <c r="DOO117" s="296"/>
      <c r="DOP117" s="296"/>
      <c r="DOQ117" s="296"/>
      <c r="DOR117" s="296"/>
      <c r="DOS117" s="296"/>
      <c r="DOT117" s="296"/>
      <c r="DOU117" s="296"/>
      <c r="DOV117" s="296"/>
      <c r="DOW117" s="296"/>
      <c r="DOX117" s="296"/>
      <c r="DOY117" s="296"/>
      <c r="DOZ117" s="296"/>
      <c r="DPA117" s="296"/>
      <c r="DPB117" s="296"/>
      <c r="DPC117" s="296"/>
      <c r="DPD117" s="296"/>
      <c r="DPE117" s="296"/>
      <c r="DPF117" s="296"/>
      <c r="DPG117" s="296"/>
      <c r="DPH117" s="296"/>
      <c r="DPI117" s="296"/>
      <c r="DPJ117" s="296"/>
      <c r="DPK117" s="296"/>
      <c r="DPL117" s="296"/>
      <c r="DPM117" s="296"/>
      <c r="DPN117" s="296"/>
      <c r="DPO117" s="296"/>
      <c r="DPP117" s="296"/>
      <c r="DPQ117" s="296"/>
      <c r="DPR117" s="296"/>
      <c r="DPS117" s="296"/>
      <c r="DPT117" s="296"/>
      <c r="DPU117" s="296"/>
      <c r="DPV117" s="296"/>
      <c r="DPW117" s="296"/>
      <c r="DPX117" s="296"/>
      <c r="DPY117" s="296"/>
      <c r="DPZ117" s="296"/>
      <c r="DQA117" s="296"/>
      <c r="DQB117" s="296"/>
      <c r="DQC117" s="296"/>
      <c r="DQD117" s="296"/>
      <c r="DQE117" s="296"/>
      <c r="DQF117" s="296"/>
      <c r="DQG117" s="296"/>
      <c r="DQH117" s="296"/>
      <c r="DQI117" s="296"/>
      <c r="DQJ117" s="296"/>
      <c r="DQK117" s="296"/>
      <c r="DQL117" s="296"/>
      <c r="DQM117" s="296"/>
      <c r="DQN117" s="296"/>
      <c r="DQO117" s="296"/>
      <c r="DQP117" s="296"/>
      <c r="DQQ117" s="296"/>
      <c r="DQR117" s="296"/>
      <c r="DQS117" s="296"/>
      <c r="DQT117" s="296"/>
      <c r="DQU117" s="296"/>
      <c r="DQV117" s="296"/>
      <c r="DQW117" s="296"/>
      <c r="DQX117" s="296"/>
      <c r="DQY117" s="296"/>
      <c r="DQZ117" s="296"/>
      <c r="DRA117" s="296"/>
      <c r="DRB117" s="296"/>
      <c r="DRC117" s="296"/>
      <c r="DRD117" s="296"/>
      <c r="DRE117" s="296"/>
      <c r="DRF117" s="296"/>
      <c r="DRG117" s="296"/>
      <c r="DRH117" s="296"/>
      <c r="DRI117" s="296"/>
      <c r="DRJ117" s="296"/>
      <c r="DRK117" s="296"/>
      <c r="DRL117" s="296"/>
      <c r="DRM117" s="296"/>
      <c r="DRN117" s="296"/>
      <c r="DRO117" s="296"/>
      <c r="DRP117" s="296"/>
      <c r="DRQ117" s="296"/>
      <c r="DRR117" s="296"/>
      <c r="DRS117" s="296"/>
      <c r="DRT117" s="296"/>
      <c r="DRU117" s="296"/>
      <c r="DRV117" s="296"/>
      <c r="DRW117" s="296"/>
      <c r="DRX117" s="296"/>
      <c r="DRY117" s="296"/>
      <c r="DRZ117" s="296"/>
      <c r="DSA117" s="296"/>
      <c r="DSB117" s="296"/>
      <c r="DSC117" s="296"/>
      <c r="DSD117" s="296"/>
      <c r="DSE117" s="296"/>
      <c r="DSF117" s="296"/>
      <c r="DSG117" s="296"/>
      <c r="DSH117" s="296"/>
      <c r="DSI117" s="296"/>
      <c r="DSJ117" s="296"/>
      <c r="DSK117" s="296"/>
      <c r="DSL117" s="296"/>
      <c r="DSM117" s="296"/>
      <c r="DSN117" s="296"/>
      <c r="DSO117" s="296"/>
      <c r="DSP117" s="296"/>
      <c r="DSQ117" s="296"/>
      <c r="DSR117" s="296"/>
      <c r="DSS117" s="296"/>
      <c r="DST117" s="296"/>
      <c r="DSU117" s="296"/>
      <c r="DSV117" s="296"/>
      <c r="DSW117" s="296"/>
      <c r="DSX117" s="296"/>
      <c r="DSY117" s="296"/>
      <c r="DSZ117" s="296"/>
      <c r="DTA117" s="296"/>
      <c r="DTB117" s="296"/>
      <c r="DTC117" s="296"/>
      <c r="DTD117" s="296"/>
      <c r="DTE117" s="296"/>
      <c r="DTF117" s="296"/>
      <c r="DTG117" s="296"/>
      <c r="DTH117" s="296"/>
      <c r="DTI117" s="296"/>
      <c r="DTJ117" s="296"/>
      <c r="DTK117" s="296"/>
      <c r="DTL117" s="296"/>
      <c r="DTM117" s="296"/>
      <c r="DTN117" s="296"/>
      <c r="DTO117" s="296"/>
      <c r="DTP117" s="296"/>
      <c r="DTQ117" s="296"/>
      <c r="DTR117" s="296"/>
      <c r="DTS117" s="296"/>
      <c r="DTT117" s="296"/>
      <c r="DTU117" s="296"/>
      <c r="DTV117" s="296"/>
      <c r="DTW117" s="296"/>
      <c r="DTX117" s="296"/>
      <c r="DTY117" s="296"/>
      <c r="DTZ117" s="296"/>
      <c r="DUA117" s="296"/>
      <c r="DUB117" s="296"/>
      <c r="DUC117" s="296"/>
      <c r="DUD117" s="296"/>
      <c r="DUE117" s="296"/>
      <c r="DUF117" s="296"/>
      <c r="DUG117" s="296"/>
      <c r="DUH117" s="296"/>
      <c r="DUI117" s="296"/>
      <c r="DUJ117" s="296"/>
      <c r="DUK117" s="296"/>
      <c r="DUL117" s="296"/>
      <c r="DUM117" s="296"/>
      <c r="DUN117" s="296"/>
      <c r="DUO117" s="296"/>
      <c r="DUP117" s="296"/>
      <c r="DUQ117" s="296"/>
      <c r="DUR117" s="296"/>
      <c r="DUS117" s="296"/>
      <c r="DUT117" s="296"/>
      <c r="DUU117" s="296"/>
      <c r="DUV117" s="296"/>
      <c r="DUW117" s="296"/>
      <c r="DUX117" s="296"/>
      <c r="DUY117" s="296"/>
      <c r="DUZ117" s="296"/>
      <c r="DVA117" s="296"/>
      <c r="DVB117" s="296"/>
      <c r="DVC117" s="296"/>
      <c r="DVD117" s="296"/>
      <c r="DVE117" s="296"/>
      <c r="DVF117" s="296"/>
      <c r="DVG117" s="296"/>
      <c r="DVH117" s="296"/>
      <c r="DVI117" s="296"/>
      <c r="DVJ117" s="296"/>
      <c r="DVK117" s="296"/>
      <c r="DVL117" s="296"/>
      <c r="DVM117" s="296"/>
      <c r="DVN117" s="296"/>
      <c r="DVO117" s="296"/>
      <c r="DVP117" s="296"/>
      <c r="DVQ117" s="296"/>
      <c r="DVR117" s="296"/>
      <c r="DVS117" s="296"/>
      <c r="DVT117" s="296"/>
      <c r="DVU117" s="296"/>
      <c r="DVV117" s="296"/>
      <c r="DVW117" s="296"/>
      <c r="DVX117" s="296"/>
      <c r="DVY117" s="296"/>
      <c r="DVZ117" s="296"/>
      <c r="DWA117" s="296"/>
      <c r="DWB117" s="296"/>
      <c r="DWC117" s="296"/>
      <c r="DWD117" s="296"/>
      <c r="DWE117" s="296"/>
      <c r="DWF117" s="296"/>
      <c r="DWG117" s="296"/>
      <c r="DWH117" s="296"/>
      <c r="DWI117" s="296"/>
      <c r="DWJ117" s="296"/>
      <c r="DWK117" s="296"/>
      <c r="DWL117" s="296"/>
      <c r="DWM117" s="296"/>
      <c r="DWN117" s="296"/>
      <c r="DWO117" s="296"/>
      <c r="DWP117" s="296"/>
      <c r="DWQ117" s="296"/>
      <c r="DWR117" s="296"/>
      <c r="DWS117" s="296"/>
      <c r="DWT117" s="296"/>
      <c r="DWU117" s="296"/>
      <c r="DWV117" s="296"/>
      <c r="DWW117" s="296"/>
      <c r="DWX117" s="296"/>
      <c r="DWY117" s="296"/>
      <c r="DWZ117" s="296"/>
      <c r="DXA117" s="296"/>
      <c r="DXB117" s="296"/>
      <c r="DXC117" s="296"/>
      <c r="DXD117" s="296"/>
      <c r="DXE117" s="296"/>
      <c r="DXF117" s="296"/>
      <c r="DXG117" s="296"/>
      <c r="DXH117" s="296"/>
      <c r="DXI117" s="296"/>
      <c r="DXJ117" s="296"/>
      <c r="DXK117" s="296"/>
      <c r="DXL117" s="296"/>
      <c r="DXM117" s="296"/>
      <c r="DXN117" s="296"/>
      <c r="DXO117" s="296"/>
      <c r="DXP117" s="296"/>
      <c r="DXQ117" s="296"/>
      <c r="DXR117" s="296"/>
      <c r="DXS117" s="296"/>
      <c r="DXT117" s="296"/>
      <c r="DXU117" s="296"/>
      <c r="DXV117" s="296"/>
      <c r="DXW117" s="296"/>
      <c r="DXX117" s="296"/>
      <c r="DXY117" s="296"/>
      <c r="DXZ117" s="296"/>
      <c r="DYA117" s="296"/>
      <c r="DYB117" s="296"/>
      <c r="DYC117" s="296"/>
      <c r="DYD117" s="296"/>
      <c r="DYE117" s="296"/>
      <c r="DYF117" s="296"/>
      <c r="DYG117" s="296"/>
      <c r="DYH117" s="296"/>
      <c r="DYI117" s="296"/>
      <c r="DYJ117" s="296"/>
      <c r="DYK117" s="296"/>
      <c r="DYL117" s="296"/>
      <c r="DYM117" s="296"/>
      <c r="DYN117" s="296"/>
      <c r="DYO117" s="296"/>
      <c r="DYP117" s="296"/>
      <c r="DYQ117" s="296"/>
      <c r="DYR117" s="296"/>
      <c r="DYS117" s="296"/>
      <c r="DYT117" s="296"/>
      <c r="DYU117" s="296"/>
      <c r="DYV117" s="296"/>
      <c r="DYW117" s="296"/>
      <c r="DYX117" s="296"/>
      <c r="DYY117" s="296"/>
      <c r="DYZ117" s="296"/>
      <c r="DZA117" s="296"/>
      <c r="DZB117" s="296"/>
      <c r="DZC117" s="296"/>
      <c r="DZD117" s="296"/>
      <c r="DZE117" s="296"/>
      <c r="DZF117" s="296"/>
      <c r="DZG117" s="296"/>
      <c r="DZH117" s="296"/>
      <c r="DZI117" s="296"/>
      <c r="DZJ117" s="296"/>
      <c r="DZK117" s="296"/>
      <c r="DZL117" s="296"/>
      <c r="DZM117" s="296"/>
      <c r="DZN117" s="296"/>
      <c r="DZO117" s="296"/>
      <c r="DZP117" s="296"/>
      <c r="DZQ117" s="296"/>
      <c r="DZR117" s="296"/>
      <c r="DZS117" s="296"/>
      <c r="DZT117" s="296"/>
      <c r="DZU117" s="296"/>
      <c r="DZV117" s="296"/>
      <c r="DZW117" s="296"/>
      <c r="DZX117" s="296"/>
      <c r="DZY117" s="296"/>
      <c r="DZZ117" s="296"/>
      <c r="EAA117" s="296"/>
      <c r="EAB117" s="296"/>
      <c r="EAC117" s="296"/>
      <c r="EAD117" s="296"/>
      <c r="EAE117" s="296"/>
      <c r="EAF117" s="296"/>
      <c r="EAG117" s="296"/>
      <c r="EAH117" s="296"/>
      <c r="EAI117" s="296"/>
      <c r="EAJ117" s="296"/>
      <c r="EAK117" s="296"/>
      <c r="EAL117" s="296"/>
      <c r="EAM117" s="296"/>
      <c r="EAN117" s="296"/>
      <c r="EAO117" s="296"/>
      <c r="EAP117" s="296"/>
      <c r="EAQ117" s="296"/>
      <c r="EAR117" s="296"/>
      <c r="EAS117" s="296"/>
      <c r="EAT117" s="296"/>
      <c r="EAU117" s="296"/>
      <c r="EAV117" s="296"/>
      <c r="EAW117" s="296"/>
      <c r="EAX117" s="296"/>
      <c r="EAY117" s="296"/>
      <c r="EAZ117" s="296"/>
      <c r="EBA117" s="296"/>
      <c r="EBB117" s="296"/>
      <c r="EBC117" s="296"/>
      <c r="EBD117" s="296"/>
      <c r="EBE117" s="296"/>
      <c r="EBF117" s="296"/>
      <c r="EBG117" s="296"/>
      <c r="EBH117" s="296"/>
      <c r="EBI117" s="296"/>
      <c r="EBJ117" s="296"/>
      <c r="EBK117" s="296"/>
      <c r="EBL117" s="296"/>
      <c r="EBM117" s="296"/>
      <c r="EBN117" s="296"/>
      <c r="EBO117" s="296"/>
      <c r="EBP117" s="296"/>
      <c r="EBQ117" s="296"/>
      <c r="EBR117" s="296"/>
      <c r="EBS117" s="296"/>
      <c r="EBT117" s="296"/>
      <c r="EBU117" s="296"/>
      <c r="EBV117" s="296"/>
      <c r="EBW117" s="296"/>
      <c r="EBX117" s="296"/>
      <c r="EBY117" s="296"/>
      <c r="EBZ117" s="296"/>
      <c r="ECA117" s="296"/>
      <c r="ECB117" s="296"/>
      <c r="ECC117" s="296"/>
      <c r="ECD117" s="296"/>
      <c r="ECE117" s="296"/>
      <c r="ECF117" s="296"/>
      <c r="ECG117" s="296"/>
      <c r="ECH117" s="296"/>
      <c r="ECI117" s="296"/>
      <c r="ECJ117" s="296"/>
      <c r="ECK117" s="296"/>
      <c r="ECL117" s="296"/>
      <c r="ECM117" s="296"/>
      <c r="ECN117" s="296"/>
      <c r="ECO117" s="296"/>
      <c r="ECP117" s="296"/>
      <c r="ECQ117" s="296"/>
      <c r="ECR117" s="296"/>
      <c r="ECS117" s="296"/>
      <c r="ECT117" s="296"/>
      <c r="ECU117" s="296"/>
      <c r="ECV117" s="296"/>
      <c r="ECW117" s="296"/>
      <c r="ECX117" s="296"/>
      <c r="ECY117" s="296"/>
      <c r="ECZ117" s="296"/>
      <c r="EDA117" s="296"/>
      <c r="EDB117" s="296"/>
      <c r="EDC117" s="296"/>
      <c r="EDD117" s="296"/>
      <c r="EDE117" s="296"/>
      <c r="EDF117" s="296"/>
      <c r="EDG117" s="296"/>
      <c r="EDH117" s="296"/>
      <c r="EDI117" s="296"/>
      <c r="EDJ117" s="296"/>
      <c r="EDK117" s="296"/>
      <c r="EDL117" s="296"/>
      <c r="EDM117" s="296"/>
      <c r="EDN117" s="296"/>
      <c r="EDO117" s="296"/>
      <c r="EDP117" s="296"/>
      <c r="EDQ117" s="296"/>
      <c r="EDR117" s="296"/>
      <c r="EDS117" s="296"/>
      <c r="EDT117" s="296"/>
      <c r="EDU117" s="296"/>
      <c r="EDV117" s="296"/>
      <c r="EDW117" s="296"/>
      <c r="EDX117" s="296"/>
      <c r="EDY117" s="296"/>
      <c r="EDZ117" s="296"/>
      <c r="EEA117" s="296"/>
      <c r="EEB117" s="296"/>
      <c r="EEC117" s="296"/>
      <c r="EED117" s="296"/>
      <c r="EEE117" s="296"/>
      <c r="EEF117" s="296"/>
      <c r="EEG117" s="296"/>
      <c r="EEH117" s="296"/>
      <c r="EEI117" s="296"/>
      <c r="EEJ117" s="296"/>
      <c r="EEK117" s="296"/>
      <c r="EEL117" s="296"/>
      <c r="EEM117" s="296"/>
      <c r="EEN117" s="296"/>
      <c r="EEO117" s="296"/>
      <c r="EEP117" s="296"/>
      <c r="EEQ117" s="296"/>
      <c r="EER117" s="296"/>
      <c r="EES117" s="296"/>
      <c r="EET117" s="296"/>
      <c r="EEU117" s="296"/>
      <c r="EEV117" s="296"/>
      <c r="EEW117" s="296"/>
      <c r="EEX117" s="296"/>
      <c r="EEY117" s="296"/>
      <c r="EEZ117" s="296"/>
      <c r="EFA117" s="296"/>
      <c r="EFB117" s="296"/>
      <c r="EFC117" s="296"/>
      <c r="EFD117" s="296"/>
      <c r="EFE117" s="296"/>
      <c r="EFF117" s="296"/>
      <c r="EFG117" s="296"/>
      <c r="EFH117" s="296"/>
      <c r="EFI117" s="296"/>
      <c r="EFJ117" s="296"/>
      <c r="EFK117" s="296"/>
      <c r="EFL117" s="296"/>
      <c r="EFM117" s="296"/>
      <c r="EFN117" s="296"/>
      <c r="EFO117" s="296"/>
      <c r="EFP117" s="296"/>
      <c r="EFQ117" s="296"/>
      <c r="EFR117" s="296"/>
      <c r="EFS117" s="296"/>
      <c r="EFT117" s="296"/>
      <c r="EFU117" s="296"/>
      <c r="EFV117" s="296"/>
      <c r="EFW117" s="296"/>
      <c r="EFX117" s="296"/>
      <c r="EFY117" s="296"/>
      <c r="EFZ117" s="296"/>
      <c r="EGA117" s="296"/>
      <c r="EGB117" s="296"/>
      <c r="EGC117" s="296"/>
      <c r="EGD117" s="296"/>
      <c r="EGE117" s="296"/>
      <c r="EGF117" s="296"/>
      <c r="EGG117" s="296"/>
      <c r="EGH117" s="296"/>
      <c r="EGI117" s="296"/>
      <c r="EGJ117" s="296"/>
      <c r="EGK117" s="296"/>
      <c r="EGL117" s="296"/>
      <c r="EGM117" s="296"/>
      <c r="EGN117" s="296"/>
      <c r="EGO117" s="296"/>
      <c r="EGP117" s="296"/>
      <c r="EGQ117" s="296"/>
      <c r="EGR117" s="296"/>
      <c r="EGS117" s="296"/>
      <c r="EGT117" s="296"/>
      <c r="EGU117" s="296"/>
      <c r="EGV117" s="296"/>
      <c r="EGW117" s="296"/>
      <c r="EGX117" s="296"/>
      <c r="EGY117" s="296"/>
      <c r="EGZ117" s="296"/>
      <c r="EHA117" s="296"/>
      <c r="EHB117" s="296"/>
      <c r="EHC117" s="296"/>
      <c r="EHD117" s="296"/>
      <c r="EHE117" s="296"/>
      <c r="EHF117" s="296"/>
      <c r="EHG117" s="296"/>
      <c r="EHH117" s="296"/>
      <c r="EHI117" s="296"/>
      <c r="EHJ117" s="296"/>
      <c r="EHK117" s="296"/>
      <c r="EHL117" s="296"/>
      <c r="EHM117" s="296"/>
      <c r="EHN117" s="296"/>
      <c r="EHO117" s="296"/>
      <c r="EHP117" s="296"/>
      <c r="EHQ117" s="296"/>
      <c r="EHR117" s="296"/>
      <c r="EHS117" s="296"/>
      <c r="EHT117" s="296"/>
      <c r="EHU117" s="296"/>
      <c r="EHV117" s="296"/>
      <c r="EHW117" s="296"/>
      <c r="EHX117" s="296"/>
      <c r="EHY117" s="296"/>
      <c r="EHZ117" s="296"/>
      <c r="EIA117" s="296"/>
      <c r="EIB117" s="296"/>
      <c r="EIC117" s="296"/>
      <c r="EID117" s="296"/>
      <c r="EIE117" s="296"/>
      <c r="EIF117" s="296"/>
      <c r="EIG117" s="296"/>
      <c r="EIH117" s="296"/>
      <c r="EII117" s="296"/>
      <c r="EIJ117" s="296"/>
      <c r="EIK117" s="296"/>
      <c r="EIL117" s="296"/>
      <c r="EIM117" s="296"/>
      <c r="EIN117" s="296"/>
      <c r="EIO117" s="296"/>
      <c r="EIP117" s="296"/>
      <c r="EIQ117" s="296"/>
      <c r="EIR117" s="296"/>
      <c r="EIS117" s="296"/>
      <c r="EIT117" s="296"/>
      <c r="EIU117" s="296"/>
      <c r="EIV117" s="296"/>
      <c r="EIW117" s="296"/>
      <c r="EIX117" s="296"/>
      <c r="EIY117" s="296"/>
      <c r="EIZ117" s="296"/>
      <c r="EJA117" s="296"/>
      <c r="EJB117" s="296"/>
      <c r="EJC117" s="296"/>
      <c r="EJD117" s="296"/>
      <c r="EJE117" s="296"/>
      <c r="EJF117" s="296"/>
      <c r="EJG117" s="296"/>
      <c r="EJH117" s="296"/>
      <c r="EJI117" s="296"/>
      <c r="EJJ117" s="296"/>
      <c r="EJK117" s="296"/>
      <c r="EJL117" s="296"/>
      <c r="EJM117" s="296"/>
      <c r="EJN117" s="296"/>
      <c r="EJO117" s="296"/>
      <c r="EJP117" s="296"/>
      <c r="EJQ117" s="296"/>
      <c r="EJR117" s="296"/>
      <c r="EJS117" s="296"/>
      <c r="EJT117" s="296"/>
      <c r="EJU117" s="296"/>
      <c r="EJV117" s="296"/>
      <c r="EJW117" s="296"/>
      <c r="EJX117" s="296"/>
      <c r="EJY117" s="296"/>
      <c r="EJZ117" s="296"/>
      <c r="EKA117" s="296"/>
      <c r="EKB117" s="296"/>
      <c r="EKC117" s="296"/>
      <c r="EKD117" s="296"/>
      <c r="EKE117" s="296"/>
      <c r="EKF117" s="296"/>
      <c r="EKG117" s="296"/>
      <c r="EKH117" s="296"/>
      <c r="EKI117" s="296"/>
      <c r="EKJ117" s="296"/>
      <c r="EKK117" s="296"/>
      <c r="EKL117" s="296"/>
      <c r="EKM117" s="296"/>
      <c r="EKN117" s="296"/>
      <c r="EKO117" s="296"/>
      <c r="EKP117" s="296"/>
      <c r="EKQ117" s="296"/>
      <c r="EKR117" s="296"/>
      <c r="EKS117" s="296"/>
      <c r="EKT117" s="296"/>
      <c r="EKU117" s="296"/>
      <c r="EKV117" s="296"/>
      <c r="EKW117" s="296"/>
      <c r="EKX117" s="296"/>
      <c r="EKY117" s="296"/>
      <c r="EKZ117" s="296"/>
      <c r="ELA117" s="296"/>
      <c r="ELB117" s="296"/>
      <c r="ELC117" s="296"/>
      <c r="ELD117" s="296"/>
      <c r="ELE117" s="296"/>
      <c r="ELF117" s="296"/>
      <c r="ELG117" s="296"/>
      <c r="ELH117" s="296"/>
      <c r="ELI117" s="296"/>
      <c r="ELJ117" s="296"/>
      <c r="ELK117" s="296"/>
      <c r="ELL117" s="296"/>
      <c r="ELM117" s="296"/>
      <c r="ELN117" s="296"/>
      <c r="ELO117" s="296"/>
      <c r="ELP117" s="296"/>
      <c r="ELQ117" s="296"/>
      <c r="ELR117" s="296"/>
      <c r="ELS117" s="296"/>
      <c r="ELT117" s="296"/>
      <c r="ELU117" s="296"/>
      <c r="ELV117" s="296"/>
      <c r="ELW117" s="296"/>
      <c r="ELX117" s="296"/>
      <c r="ELY117" s="296"/>
      <c r="ELZ117" s="296"/>
      <c r="EMA117" s="296"/>
      <c r="EMB117" s="296"/>
      <c r="EMC117" s="296"/>
      <c r="EMD117" s="296"/>
      <c r="EME117" s="296"/>
      <c r="EMF117" s="296"/>
      <c r="EMG117" s="296"/>
      <c r="EMH117" s="296"/>
      <c r="EMI117" s="296"/>
      <c r="EMJ117" s="296"/>
      <c r="EMK117" s="296"/>
      <c r="EML117" s="296"/>
      <c r="EMM117" s="296"/>
      <c r="EMN117" s="296"/>
      <c r="EMO117" s="296"/>
      <c r="EMP117" s="296"/>
      <c r="EMQ117" s="296"/>
      <c r="EMR117" s="296"/>
      <c r="EMS117" s="296"/>
      <c r="EMT117" s="296"/>
      <c r="EMU117" s="296"/>
      <c r="EMV117" s="296"/>
      <c r="EMW117" s="296"/>
      <c r="EMX117" s="296"/>
      <c r="EMY117" s="296"/>
      <c r="EMZ117" s="296"/>
      <c r="ENA117" s="296"/>
      <c r="ENB117" s="296"/>
      <c r="ENC117" s="296"/>
      <c r="END117" s="296"/>
      <c r="ENE117" s="296"/>
      <c r="ENF117" s="296"/>
      <c r="ENG117" s="296"/>
      <c r="ENH117" s="296"/>
      <c r="ENI117" s="296"/>
      <c r="ENJ117" s="296"/>
      <c r="ENK117" s="296"/>
      <c r="ENL117" s="296"/>
      <c r="ENM117" s="296"/>
      <c r="ENN117" s="296"/>
      <c r="ENO117" s="296"/>
      <c r="ENP117" s="296"/>
      <c r="ENQ117" s="296"/>
      <c r="ENR117" s="296"/>
      <c r="ENS117" s="296"/>
      <c r="ENT117" s="296"/>
      <c r="ENU117" s="296"/>
      <c r="ENV117" s="296"/>
      <c r="ENW117" s="296"/>
      <c r="ENX117" s="296"/>
      <c r="ENY117" s="296"/>
      <c r="ENZ117" s="296"/>
      <c r="EOA117" s="296"/>
      <c r="EOB117" s="296"/>
      <c r="EOC117" s="296"/>
      <c r="EOD117" s="296"/>
      <c r="EOE117" s="296"/>
      <c r="EOF117" s="296"/>
      <c r="EOG117" s="296"/>
      <c r="EOH117" s="296"/>
      <c r="EOI117" s="296"/>
      <c r="EOJ117" s="296"/>
      <c r="EOK117" s="296"/>
      <c r="EOL117" s="296"/>
      <c r="EOM117" s="296"/>
      <c r="EON117" s="296"/>
      <c r="EOO117" s="296"/>
      <c r="EOP117" s="296"/>
      <c r="EOQ117" s="296"/>
      <c r="EOR117" s="296"/>
      <c r="EOS117" s="296"/>
      <c r="EOT117" s="296"/>
      <c r="EOU117" s="296"/>
      <c r="EOV117" s="296"/>
      <c r="EOW117" s="296"/>
      <c r="EOX117" s="296"/>
      <c r="EOY117" s="296"/>
      <c r="EOZ117" s="296"/>
      <c r="EPA117" s="296"/>
      <c r="EPB117" s="296"/>
      <c r="EPC117" s="296"/>
      <c r="EPD117" s="296"/>
      <c r="EPE117" s="296"/>
      <c r="EPF117" s="296"/>
      <c r="EPG117" s="296"/>
      <c r="EPH117" s="296"/>
      <c r="EPI117" s="296"/>
      <c r="EPJ117" s="296"/>
      <c r="EPK117" s="296"/>
      <c r="EPL117" s="296"/>
      <c r="EPM117" s="296"/>
      <c r="EPN117" s="296"/>
      <c r="EPO117" s="296"/>
      <c r="EPP117" s="296"/>
      <c r="EPQ117" s="296"/>
      <c r="EPR117" s="296"/>
      <c r="EPS117" s="296"/>
      <c r="EPT117" s="296"/>
      <c r="EPU117" s="296"/>
      <c r="EPV117" s="296"/>
      <c r="EPW117" s="296"/>
      <c r="EPX117" s="296"/>
      <c r="EPY117" s="296"/>
      <c r="EPZ117" s="296"/>
      <c r="EQA117" s="296"/>
      <c r="EQB117" s="296"/>
      <c r="EQC117" s="296"/>
      <c r="EQD117" s="296"/>
      <c r="EQE117" s="296"/>
      <c r="EQF117" s="296"/>
      <c r="EQG117" s="296"/>
      <c r="EQH117" s="296"/>
      <c r="EQI117" s="296"/>
      <c r="EQJ117" s="296"/>
      <c r="EQK117" s="296"/>
      <c r="EQL117" s="296"/>
      <c r="EQM117" s="296"/>
      <c r="EQN117" s="296"/>
      <c r="EQO117" s="296"/>
      <c r="EQP117" s="296"/>
      <c r="EQQ117" s="296"/>
      <c r="EQR117" s="296"/>
      <c r="EQS117" s="296"/>
      <c r="EQT117" s="296"/>
      <c r="EQU117" s="296"/>
      <c r="EQV117" s="296"/>
      <c r="EQW117" s="296"/>
      <c r="EQX117" s="296"/>
      <c r="EQY117" s="296"/>
      <c r="EQZ117" s="296"/>
      <c r="ERA117" s="296"/>
      <c r="ERB117" s="296"/>
      <c r="ERC117" s="296"/>
      <c r="ERD117" s="296"/>
      <c r="ERE117" s="296"/>
      <c r="ERF117" s="296"/>
      <c r="ERG117" s="296"/>
      <c r="ERH117" s="296"/>
      <c r="ERI117" s="296"/>
      <c r="ERJ117" s="296"/>
      <c r="ERK117" s="296"/>
      <c r="ERL117" s="296"/>
      <c r="ERM117" s="296"/>
      <c r="ERN117" s="296"/>
      <c r="ERO117" s="296"/>
      <c r="ERP117" s="296"/>
      <c r="ERQ117" s="296"/>
      <c r="ERR117" s="296"/>
      <c r="ERS117" s="296"/>
      <c r="ERT117" s="296"/>
      <c r="ERU117" s="296"/>
      <c r="ERV117" s="296"/>
      <c r="ERW117" s="296"/>
      <c r="ERX117" s="296"/>
      <c r="ERY117" s="296"/>
      <c r="ERZ117" s="296"/>
      <c r="ESA117" s="296"/>
      <c r="ESB117" s="296"/>
      <c r="ESC117" s="296"/>
      <c r="ESD117" s="296"/>
      <c r="ESE117" s="296"/>
      <c r="ESF117" s="296"/>
      <c r="ESG117" s="296"/>
      <c r="ESH117" s="296"/>
      <c r="ESI117" s="296"/>
      <c r="ESJ117" s="296"/>
      <c r="ESK117" s="296"/>
      <c r="ESL117" s="296"/>
      <c r="ESM117" s="296"/>
      <c r="ESN117" s="296"/>
      <c r="ESO117" s="296"/>
      <c r="ESP117" s="296"/>
      <c r="ESQ117" s="296"/>
      <c r="ESR117" s="296"/>
      <c r="ESS117" s="296"/>
      <c r="EST117" s="296"/>
      <c r="ESU117" s="296"/>
      <c r="ESV117" s="296"/>
      <c r="ESW117" s="296"/>
      <c r="ESX117" s="296"/>
      <c r="ESY117" s="296"/>
      <c r="ESZ117" s="296"/>
      <c r="ETA117" s="296"/>
      <c r="ETB117" s="296"/>
      <c r="ETC117" s="296"/>
      <c r="ETD117" s="296"/>
      <c r="ETE117" s="296"/>
      <c r="ETF117" s="296"/>
      <c r="ETG117" s="296"/>
      <c r="ETH117" s="296"/>
      <c r="ETI117" s="296"/>
      <c r="ETJ117" s="296"/>
      <c r="ETK117" s="296"/>
      <c r="ETL117" s="296"/>
      <c r="ETM117" s="296"/>
      <c r="ETN117" s="296"/>
      <c r="ETO117" s="296"/>
      <c r="ETP117" s="296"/>
      <c r="ETQ117" s="296"/>
      <c r="ETR117" s="296"/>
      <c r="ETS117" s="296"/>
      <c r="ETT117" s="296"/>
      <c r="ETU117" s="296"/>
      <c r="ETV117" s="296"/>
      <c r="ETW117" s="296"/>
      <c r="ETX117" s="296"/>
      <c r="ETY117" s="296"/>
      <c r="ETZ117" s="296"/>
      <c r="EUA117" s="296"/>
      <c r="EUB117" s="296"/>
      <c r="EUC117" s="296"/>
      <c r="EUD117" s="296"/>
      <c r="EUE117" s="296"/>
      <c r="EUF117" s="296"/>
      <c r="EUG117" s="296"/>
      <c r="EUH117" s="296"/>
      <c r="EUI117" s="296"/>
      <c r="EUJ117" s="296"/>
      <c r="EUK117" s="296"/>
      <c r="EUL117" s="296"/>
      <c r="EUM117" s="296"/>
      <c r="EUN117" s="296"/>
      <c r="EUO117" s="296"/>
      <c r="EUP117" s="296"/>
      <c r="EUQ117" s="296"/>
      <c r="EUR117" s="296"/>
      <c r="EUS117" s="296"/>
      <c r="EUT117" s="296"/>
      <c r="EUU117" s="296"/>
      <c r="EUV117" s="296"/>
      <c r="EUW117" s="296"/>
      <c r="EUX117" s="296"/>
      <c r="EUY117" s="296"/>
      <c r="EUZ117" s="296"/>
      <c r="EVA117" s="296"/>
      <c r="EVB117" s="296"/>
      <c r="EVC117" s="296"/>
      <c r="EVD117" s="296"/>
      <c r="EVE117" s="296"/>
      <c r="EVF117" s="296"/>
      <c r="EVG117" s="296"/>
      <c r="EVH117" s="296"/>
      <c r="EVI117" s="296"/>
      <c r="EVJ117" s="296"/>
      <c r="EVK117" s="296"/>
      <c r="EVL117" s="296"/>
      <c r="EVM117" s="296"/>
      <c r="EVN117" s="296"/>
      <c r="EVO117" s="296"/>
      <c r="EVP117" s="296"/>
      <c r="EVQ117" s="296"/>
      <c r="EVR117" s="296"/>
      <c r="EVS117" s="296"/>
      <c r="EVT117" s="296"/>
      <c r="EVU117" s="296"/>
      <c r="EVV117" s="296"/>
      <c r="EVW117" s="296"/>
      <c r="EVX117" s="296"/>
      <c r="EVY117" s="296"/>
      <c r="EVZ117" s="296"/>
      <c r="EWA117" s="296"/>
      <c r="EWB117" s="296"/>
      <c r="EWC117" s="296"/>
      <c r="EWD117" s="296"/>
      <c r="EWE117" s="296"/>
      <c r="EWF117" s="296"/>
      <c r="EWG117" s="296"/>
      <c r="EWH117" s="296"/>
      <c r="EWI117" s="296"/>
      <c r="EWJ117" s="296"/>
      <c r="EWK117" s="296"/>
      <c r="EWL117" s="296"/>
      <c r="EWM117" s="296"/>
      <c r="EWN117" s="296"/>
      <c r="EWO117" s="296"/>
      <c r="EWP117" s="296"/>
      <c r="EWQ117" s="296"/>
      <c r="EWR117" s="296"/>
      <c r="EWS117" s="296"/>
      <c r="EWT117" s="296"/>
      <c r="EWU117" s="296"/>
      <c r="EWV117" s="296"/>
      <c r="EWW117" s="296"/>
      <c r="EWX117" s="296"/>
      <c r="EWY117" s="296"/>
      <c r="EWZ117" s="296"/>
      <c r="EXA117" s="296"/>
      <c r="EXB117" s="296"/>
      <c r="EXC117" s="296"/>
      <c r="EXD117" s="296"/>
      <c r="EXE117" s="296"/>
      <c r="EXF117" s="296"/>
      <c r="EXG117" s="296"/>
      <c r="EXH117" s="296"/>
      <c r="EXI117" s="296"/>
      <c r="EXJ117" s="296"/>
      <c r="EXK117" s="296"/>
      <c r="EXL117" s="296"/>
      <c r="EXM117" s="296"/>
      <c r="EXN117" s="296"/>
      <c r="EXO117" s="296"/>
      <c r="EXP117" s="296"/>
      <c r="EXQ117" s="296"/>
      <c r="EXR117" s="296"/>
      <c r="EXS117" s="296"/>
      <c r="EXT117" s="296"/>
      <c r="EXU117" s="296"/>
      <c r="EXV117" s="296"/>
      <c r="EXW117" s="296"/>
      <c r="EXX117" s="296"/>
      <c r="EXY117" s="296"/>
      <c r="EXZ117" s="296"/>
      <c r="EYA117" s="296"/>
      <c r="EYB117" s="296"/>
      <c r="EYC117" s="296"/>
      <c r="EYD117" s="296"/>
      <c r="EYE117" s="296"/>
      <c r="EYF117" s="296"/>
      <c r="EYG117" s="296"/>
      <c r="EYH117" s="296"/>
      <c r="EYI117" s="296"/>
      <c r="EYJ117" s="296"/>
      <c r="EYK117" s="296"/>
      <c r="EYL117" s="296"/>
      <c r="EYM117" s="296"/>
      <c r="EYN117" s="296"/>
      <c r="EYO117" s="296"/>
      <c r="EYP117" s="296"/>
      <c r="EYQ117" s="296"/>
      <c r="EYR117" s="296"/>
      <c r="EYS117" s="296"/>
      <c r="EYT117" s="296"/>
      <c r="EYU117" s="296"/>
      <c r="EYV117" s="296"/>
      <c r="EYW117" s="296"/>
      <c r="EYX117" s="296"/>
      <c r="EYY117" s="296"/>
      <c r="EYZ117" s="296"/>
      <c r="EZA117" s="296"/>
      <c r="EZB117" s="296"/>
      <c r="EZC117" s="296"/>
      <c r="EZD117" s="296"/>
      <c r="EZE117" s="296"/>
      <c r="EZF117" s="296"/>
      <c r="EZG117" s="296"/>
      <c r="EZH117" s="296"/>
      <c r="EZI117" s="296"/>
      <c r="EZJ117" s="296"/>
      <c r="EZK117" s="296"/>
      <c r="EZL117" s="296"/>
      <c r="EZM117" s="296"/>
      <c r="EZN117" s="296"/>
      <c r="EZO117" s="296"/>
      <c r="EZP117" s="296"/>
      <c r="EZQ117" s="296"/>
      <c r="EZR117" s="296"/>
      <c r="EZS117" s="296"/>
      <c r="EZT117" s="296"/>
      <c r="EZU117" s="296"/>
      <c r="EZV117" s="296"/>
      <c r="EZW117" s="296"/>
      <c r="EZX117" s="296"/>
      <c r="EZY117" s="296"/>
      <c r="EZZ117" s="296"/>
      <c r="FAA117" s="296"/>
      <c r="FAB117" s="296"/>
      <c r="FAC117" s="296"/>
      <c r="FAD117" s="296"/>
      <c r="FAE117" s="296"/>
      <c r="FAF117" s="296"/>
      <c r="FAG117" s="296"/>
      <c r="FAH117" s="296"/>
      <c r="FAI117" s="296"/>
      <c r="FAJ117" s="296"/>
      <c r="FAK117" s="296"/>
      <c r="FAL117" s="296"/>
      <c r="FAM117" s="296"/>
      <c r="FAN117" s="296"/>
      <c r="FAO117" s="296"/>
      <c r="FAP117" s="296"/>
      <c r="FAQ117" s="296"/>
      <c r="FAR117" s="296"/>
      <c r="FAS117" s="296"/>
      <c r="FAT117" s="296"/>
      <c r="FAU117" s="296"/>
      <c r="FAV117" s="296"/>
      <c r="FAW117" s="296"/>
      <c r="FAX117" s="296"/>
      <c r="FAY117" s="296"/>
      <c r="FAZ117" s="296"/>
      <c r="FBA117" s="296"/>
      <c r="FBB117" s="296"/>
      <c r="FBC117" s="296"/>
      <c r="FBD117" s="296"/>
      <c r="FBE117" s="296"/>
      <c r="FBF117" s="296"/>
      <c r="FBG117" s="296"/>
      <c r="FBH117" s="296"/>
      <c r="FBI117" s="296"/>
      <c r="FBJ117" s="296"/>
      <c r="FBK117" s="296"/>
      <c r="FBL117" s="296"/>
      <c r="FBM117" s="296"/>
      <c r="FBN117" s="296"/>
      <c r="FBO117" s="296"/>
      <c r="FBP117" s="296"/>
      <c r="FBQ117" s="296"/>
      <c r="FBR117" s="296"/>
      <c r="FBS117" s="296"/>
      <c r="FBT117" s="296"/>
      <c r="FBU117" s="296"/>
      <c r="FBV117" s="296"/>
      <c r="FBW117" s="296"/>
      <c r="FBX117" s="296"/>
      <c r="FBY117" s="296"/>
      <c r="FBZ117" s="296"/>
      <c r="FCA117" s="296"/>
      <c r="FCB117" s="296"/>
      <c r="FCC117" s="296"/>
      <c r="FCD117" s="296"/>
      <c r="FCE117" s="296"/>
      <c r="FCF117" s="296"/>
      <c r="FCG117" s="296"/>
      <c r="FCH117" s="296"/>
      <c r="FCI117" s="296"/>
      <c r="FCJ117" s="296"/>
      <c r="FCK117" s="296"/>
      <c r="FCL117" s="296"/>
      <c r="FCM117" s="296"/>
      <c r="FCN117" s="296"/>
      <c r="FCO117" s="296"/>
      <c r="FCP117" s="296"/>
      <c r="FCQ117" s="296"/>
      <c r="FCR117" s="296"/>
      <c r="FCS117" s="296"/>
      <c r="FCT117" s="296"/>
      <c r="FCU117" s="296"/>
      <c r="FCV117" s="296"/>
      <c r="FCW117" s="296"/>
      <c r="FCX117" s="296"/>
      <c r="FCY117" s="296"/>
      <c r="FCZ117" s="296"/>
      <c r="FDA117" s="296"/>
      <c r="FDB117" s="296"/>
      <c r="FDC117" s="296"/>
      <c r="FDD117" s="296"/>
      <c r="FDE117" s="296"/>
      <c r="FDF117" s="296"/>
      <c r="FDG117" s="296"/>
      <c r="FDH117" s="296"/>
      <c r="FDI117" s="296"/>
      <c r="FDJ117" s="296"/>
      <c r="FDK117" s="296"/>
      <c r="FDL117" s="296"/>
      <c r="FDM117" s="296"/>
      <c r="FDN117" s="296"/>
      <c r="FDO117" s="296"/>
      <c r="FDP117" s="296"/>
      <c r="FDQ117" s="296"/>
      <c r="FDR117" s="296"/>
      <c r="FDS117" s="296"/>
      <c r="FDT117" s="296"/>
      <c r="FDU117" s="296"/>
      <c r="FDV117" s="296"/>
      <c r="FDW117" s="296"/>
      <c r="FDX117" s="296"/>
      <c r="FDY117" s="296"/>
      <c r="FDZ117" s="296"/>
      <c r="FEA117" s="296"/>
      <c r="FEB117" s="296"/>
      <c r="FEC117" s="296"/>
      <c r="FED117" s="296"/>
      <c r="FEE117" s="296"/>
      <c r="FEF117" s="296"/>
      <c r="FEG117" s="296"/>
      <c r="FEH117" s="296"/>
      <c r="FEI117" s="296"/>
      <c r="FEJ117" s="296"/>
      <c r="FEK117" s="296"/>
      <c r="FEL117" s="296"/>
      <c r="FEM117" s="296"/>
      <c r="FEN117" s="296"/>
      <c r="FEO117" s="296"/>
      <c r="FEP117" s="296"/>
      <c r="FEQ117" s="296"/>
      <c r="FER117" s="296"/>
      <c r="FES117" s="296"/>
      <c r="FET117" s="296"/>
      <c r="FEU117" s="296"/>
      <c r="FEV117" s="296"/>
      <c r="FEW117" s="296"/>
      <c r="FEX117" s="296"/>
      <c r="FEY117" s="296"/>
      <c r="FEZ117" s="296"/>
      <c r="FFA117" s="296"/>
      <c r="FFB117" s="296"/>
      <c r="FFC117" s="296"/>
      <c r="FFD117" s="296"/>
      <c r="FFE117" s="296"/>
      <c r="FFF117" s="296"/>
      <c r="FFG117" s="296"/>
      <c r="FFH117" s="296"/>
      <c r="FFI117" s="296"/>
      <c r="FFJ117" s="296"/>
      <c r="FFK117" s="296"/>
      <c r="FFL117" s="296"/>
      <c r="FFM117" s="296"/>
      <c r="FFN117" s="296"/>
      <c r="FFO117" s="296"/>
      <c r="FFP117" s="296"/>
      <c r="FFQ117" s="296"/>
      <c r="FFR117" s="296"/>
      <c r="FFS117" s="296"/>
      <c r="FFT117" s="296"/>
      <c r="FFU117" s="296"/>
      <c r="FFV117" s="296"/>
      <c r="FFW117" s="296"/>
      <c r="FFX117" s="296"/>
      <c r="FFY117" s="296"/>
      <c r="FFZ117" s="296"/>
      <c r="FGA117" s="296"/>
      <c r="FGB117" s="296"/>
      <c r="FGC117" s="296"/>
      <c r="FGD117" s="296"/>
      <c r="FGE117" s="296"/>
      <c r="FGF117" s="296"/>
      <c r="FGG117" s="296"/>
      <c r="FGH117" s="296"/>
      <c r="FGI117" s="296"/>
      <c r="FGJ117" s="296"/>
      <c r="FGK117" s="296"/>
      <c r="FGL117" s="296"/>
      <c r="FGM117" s="296"/>
      <c r="FGN117" s="296"/>
      <c r="FGO117" s="296"/>
      <c r="FGP117" s="296"/>
      <c r="FGQ117" s="296"/>
      <c r="FGR117" s="296"/>
      <c r="FGS117" s="296"/>
      <c r="FGT117" s="296"/>
      <c r="FGU117" s="296"/>
      <c r="FGV117" s="296"/>
      <c r="FGW117" s="296"/>
      <c r="FGX117" s="296"/>
      <c r="FGY117" s="296"/>
      <c r="FGZ117" s="296"/>
      <c r="FHA117" s="296"/>
      <c r="FHB117" s="296"/>
      <c r="FHC117" s="296"/>
      <c r="FHD117" s="296"/>
      <c r="FHE117" s="296"/>
      <c r="FHF117" s="296"/>
      <c r="FHG117" s="296"/>
      <c r="FHH117" s="296"/>
      <c r="FHI117" s="296"/>
      <c r="FHJ117" s="296"/>
      <c r="FHK117" s="296"/>
      <c r="FHL117" s="296"/>
      <c r="FHM117" s="296"/>
      <c r="FHN117" s="296"/>
      <c r="FHO117" s="296"/>
      <c r="FHP117" s="296"/>
      <c r="FHQ117" s="296"/>
      <c r="FHR117" s="296"/>
      <c r="FHS117" s="296"/>
      <c r="FHT117" s="296"/>
      <c r="FHU117" s="296"/>
      <c r="FHV117" s="296"/>
      <c r="FHW117" s="296"/>
      <c r="FHX117" s="296"/>
      <c r="FHY117" s="296"/>
      <c r="FHZ117" s="296"/>
      <c r="FIA117" s="296"/>
      <c r="FIB117" s="296"/>
      <c r="FIC117" s="296"/>
      <c r="FID117" s="296"/>
      <c r="FIE117" s="296"/>
      <c r="FIF117" s="296"/>
      <c r="FIG117" s="296"/>
      <c r="FIH117" s="296"/>
      <c r="FII117" s="296"/>
      <c r="FIJ117" s="296"/>
      <c r="FIK117" s="296"/>
      <c r="FIL117" s="296"/>
      <c r="FIM117" s="296"/>
      <c r="FIN117" s="296"/>
      <c r="FIO117" s="296"/>
      <c r="FIP117" s="296"/>
      <c r="FIQ117" s="296"/>
      <c r="FIR117" s="296"/>
      <c r="FIS117" s="296"/>
      <c r="FIT117" s="296"/>
      <c r="FIU117" s="296"/>
      <c r="FIV117" s="296"/>
      <c r="FIW117" s="296"/>
      <c r="FIX117" s="296"/>
      <c r="FIY117" s="296"/>
      <c r="FIZ117" s="296"/>
      <c r="FJA117" s="296"/>
      <c r="FJB117" s="296"/>
      <c r="FJC117" s="296"/>
      <c r="FJD117" s="296"/>
      <c r="FJE117" s="296"/>
      <c r="FJF117" s="296"/>
      <c r="FJG117" s="296"/>
      <c r="FJH117" s="296"/>
      <c r="FJI117" s="296"/>
      <c r="FJJ117" s="296"/>
      <c r="FJK117" s="296"/>
      <c r="FJL117" s="296"/>
      <c r="FJM117" s="296"/>
      <c r="FJN117" s="296"/>
      <c r="FJO117" s="296"/>
      <c r="FJP117" s="296"/>
      <c r="FJQ117" s="296"/>
      <c r="FJR117" s="296"/>
      <c r="FJS117" s="296"/>
      <c r="FJT117" s="296"/>
      <c r="FJU117" s="296"/>
      <c r="FJV117" s="296"/>
      <c r="FJW117" s="296"/>
      <c r="FJX117" s="296"/>
      <c r="FJY117" s="296"/>
      <c r="FJZ117" s="296"/>
      <c r="FKA117" s="296"/>
      <c r="FKB117" s="296"/>
      <c r="FKC117" s="296"/>
      <c r="FKD117" s="296"/>
      <c r="FKE117" s="296"/>
      <c r="FKF117" s="296"/>
      <c r="FKG117" s="296"/>
      <c r="FKH117" s="296"/>
      <c r="FKI117" s="296"/>
      <c r="FKJ117" s="296"/>
      <c r="FKK117" s="296"/>
      <c r="FKL117" s="296"/>
      <c r="FKM117" s="296"/>
      <c r="FKN117" s="296"/>
      <c r="FKO117" s="296"/>
      <c r="FKP117" s="296"/>
      <c r="FKQ117" s="296"/>
      <c r="FKR117" s="296"/>
      <c r="FKS117" s="296"/>
      <c r="FKT117" s="296"/>
      <c r="FKU117" s="296"/>
      <c r="FKV117" s="296"/>
      <c r="FKW117" s="296"/>
      <c r="FKX117" s="296"/>
      <c r="FKY117" s="296"/>
      <c r="FKZ117" s="296"/>
      <c r="FLA117" s="296"/>
      <c r="FLB117" s="296"/>
      <c r="FLC117" s="296"/>
      <c r="FLD117" s="296"/>
      <c r="FLE117" s="296"/>
      <c r="FLF117" s="296"/>
      <c r="FLG117" s="296"/>
      <c r="FLH117" s="296"/>
      <c r="FLI117" s="296"/>
      <c r="FLJ117" s="296"/>
      <c r="FLK117" s="296"/>
      <c r="FLL117" s="296"/>
      <c r="FLM117" s="296"/>
      <c r="FLN117" s="296"/>
      <c r="FLO117" s="296"/>
      <c r="FLP117" s="296"/>
      <c r="FLQ117" s="296"/>
      <c r="FLR117" s="296"/>
      <c r="FLS117" s="296"/>
      <c r="FLT117" s="296"/>
      <c r="FLU117" s="296"/>
      <c r="FLV117" s="296"/>
      <c r="FLW117" s="296"/>
      <c r="FLX117" s="296"/>
      <c r="FLY117" s="296"/>
      <c r="FLZ117" s="296"/>
      <c r="FMA117" s="296"/>
      <c r="FMB117" s="296"/>
      <c r="FMC117" s="296"/>
      <c r="FMD117" s="296"/>
      <c r="FME117" s="296"/>
      <c r="FMF117" s="296"/>
      <c r="FMG117" s="296"/>
      <c r="FMH117" s="296"/>
      <c r="FMI117" s="296"/>
      <c r="FMJ117" s="296"/>
      <c r="FMK117" s="296"/>
      <c r="FML117" s="296"/>
      <c r="FMM117" s="296"/>
      <c r="FMN117" s="296"/>
      <c r="FMO117" s="296"/>
      <c r="FMP117" s="296"/>
      <c r="FMQ117" s="296"/>
      <c r="FMR117" s="296"/>
      <c r="FMS117" s="296"/>
      <c r="FMT117" s="296"/>
      <c r="FMU117" s="296"/>
      <c r="FMV117" s="296"/>
      <c r="FMW117" s="296"/>
      <c r="FMX117" s="296"/>
      <c r="FMY117" s="296"/>
      <c r="FMZ117" s="296"/>
      <c r="FNA117" s="296"/>
      <c r="FNB117" s="296"/>
      <c r="FNC117" s="296"/>
      <c r="FND117" s="296"/>
      <c r="FNE117" s="296"/>
      <c r="FNF117" s="296"/>
      <c r="FNG117" s="296"/>
      <c r="FNH117" s="296"/>
      <c r="FNI117" s="296"/>
      <c r="FNJ117" s="296"/>
      <c r="FNK117" s="296"/>
      <c r="FNL117" s="296"/>
      <c r="FNM117" s="296"/>
      <c r="FNN117" s="296"/>
      <c r="FNO117" s="296"/>
      <c r="FNP117" s="296"/>
      <c r="FNQ117" s="296"/>
      <c r="FNR117" s="296"/>
      <c r="FNS117" s="296"/>
      <c r="FNT117" s="296"/>
      <c r="FNU117" s="296"/>
      <c r="FNV117" s="296"/>
      <c r="FNW117" s="296"/>
      <c r="FNX117" s="296"/>
      <c r="FNY117" s="296"/>
      <c r="FNZ117" s="296"/>
      <c r="FOA117" s="296"/>
      <c r="FOB117" s="296"/>
      <c r="FOC117" s="296"/>
      <c r="FOD117" s="296"/>
      <c r="FOE117" s="296"/>
      <c r="FOF117" s="296"/>
      <c r="FOG117" s="296"/>
      <c r="FOH117" s="296"/>
      <c r="FOI117" s="296"/>
      <c r="FOJ117" s="296"/>
      <c r="FOK117" s="296"/>
      <c r="FOL117" s="296"/>
      <c r="FOM117" s="296"/>
      <c r="FON117" s="296"/>
      <c r="FOO117" s="296"/>
      <c r="FOP117" s="296"/>
      <c r="FOQ117" s="296"/>
      <c r="FOR117" s="296"/>
      <c r="FOS117" s="296"/>
      <c r="FOT117" s="296"/>
      <c r="FOU117" s="296"/>
      <c r="FOV117" s="296"/>
      <c r="FOW117" s="296"/>
      <c r="FOX117" s="296"/>
      <c r="FOY117" s="296"/>
      <c r="FOZ117" s="296"/>
      <c r="FPA117" s="296"/>
      <c r="FPB117" s="296"/>
      <c r="FPC117" s="296"/>
      <c r="FPD117" s="296"/>
      <c r="FPE117" s="296"/>
      <c r="FPF117" s="296"/>
      <c r="FPG117" s="296"/>
      <c r="FPH117" s="296"/>
      <c r="FPI117" s="296"/>
      <c r="FPJ117" s="296"/>
      <c r="FPK117" s="296"/>
      <c r="FPL117" s="296"/>
      <c r="FPM117" s="296"/>
      <c r="FPN117" s="296"/>
      <c r="FPO117" s="296"/>
      <c r="FPP117" s="296"/>
      <c r="FPQ117" s="296"/>
      <c r="FPR117" s="296"/>
      <c r="FPS117" s="296"/>
      <c r="FPT117" s="296"/>
      <c r="FPU117" s="296"/>
      <c r="FPV117" s="296"/>
      <c r="FPW117" s="296"/>
      <c r="FPX117" s="296"/>
      <c r="FPY117" s="296"/>
      <c r="FPZ117" s="296"/>
      <c r="FQA117" s="296"/>
      <c r="FQB117" s="296"/>
      <c r="FQC117" s="296"/>
      <c r="FQD117" s="296"/>
      <c r="FQE117" s="296"/>
      <c r="FQF117" s="296"/>
      <c r="FQG117" s="296"/>
      <c r="FQH117" s="296"/>
      <c r="FQI117" s="296"/>
      <c r="FQJ117" s="296"/>
      <c r="FQK117" s="296"/>
      <c r="FQL117" s="296"/>
      <c r="FQM117" s="296"/>
      <c r="FQN117" s="296"/>
      <c r="FQO117" s="296"/>
      <c r="FQP117" s="296"/>
      <c r="FQQ117" s="296"/>
      <c r="FQR117" s="296"/>
      <c r="FQS117" s="296"/>
      <c r="FQT117" s="296"/>
      <c r="FQU117" s="296"/>
      <c r="FQV117" s="296"/>
      <c r="FQW117" s="296"/>
      <c r="FQX117" s="296"/>
      <c r="FQY117" s="296"/>
      <c r="FQZ117" s="296"/>
      <c r="FRA117" s="296"/>
      <c r="FRB117" s="296"/>
      <c r="FRC117" s="296"/>
      <c r="FRD117" s="296"/>
      <c r="FRE117" s="296"/>
      <c r="FRF117" s="296"/>
      <c r="FRG117" s="296"/>
      <c r="FRH117" s="296"/>
      <c r="FRI117" s="296"/>
      <c r="FRJ117" s="296"/>
      <c r="FRK117" s="296"/>
      <c r="FRL117" s="296"/>
      <c r="FRM117" s="296"/>
      <c r="FRN117" s="296"/>
      <c r="FRO117" s="296"/>
      <c r="FRP117" s="296"/>
      <c r="FRQ117" s="296"/>
      <c r="FRR117" s="296"/>
      <c r="FRS117" s="296"/>
      <c r="FRT117" s="296"/>
      <c r="FRU117" s="296"/>
      <c r="FRV117" s="296"/>
      <c r="FRW117" s="296"/>
      <c r="FRX117" s="296"/>
      <c r="FRY117" s="296"/>
      <c r="FRZ117" s="296"/>
      <c r="FSA117" s="296"/>
      <c r="FSB117" s="296"/>
      <c r="FSC117" s="296"/>
      <c r="FSD117" s="296"/>
      <c r="FSE117" s="296"/>
      <c r="FSF117" s="296"/>
      <c r="FSG117" s="296"/>
      <c r="FSH117" s="296"/>
      <c r="FSI117" s="296"/>
      <c r="FSJ117" s="296"/>
      <c r="FSK117" s="296"/>
      <c r="FSL117" s="296"/>
      <c r="FSM117" s="296"/>
      <c r="FSN117" s="296"/>
      <c r="FSO117" s="296"/>
      <c r="FSP117" s="296"/>
      <c r="FSQ117" s="296"/>
      <c r="FSR117" s="296"/>
      <c r="FSS117" s="296"/>
      <c r="FST117" s="296"/>
      <c r="FSU117" s="296"/>
      <c r="FSV117" s="296"/>
      <c r="FSW117" s="296"/>
      <c r="FSX117" s="296"/>
      <c r="FSY117" s="296"/>
      <c r="FSZ117" s="296"/>
      <c r="FTA117" s="296"/>
      <c r="FTB117" s="296"/>
      <c r="FTC117" s="296"/>
      <c r="FTD117" s="296"/>
      <c r="FTE117" s="296"/>
      <c r="FTF117" s="296"/>
      <c r="FTG117" s="296"/>
      <c r="FTH117" s="296"/>
      <c r="FTI117" s="296"/>
      <c r="FTJ117" s="296"/>
      <c r="FTK117" s="296"/>
      <c r="FTL117" s="296"/>
      <c r="FTM117" s="296"/>
      <c r="FTN117" s="296"/>
      <c r="FTO117" s="296"/>
      <c r="FTP117" s="296"/>
      <c r="FTQ117" s="296"/>
      <c r="FTR117" s="296"/>
      <c r="FTS117" s="296"/>
      <c r="FTT117" s="296"/>
      <c r="FTU117" s="296"/>
      <c r="FTV117" s="296"/>
      <c r="FTW117" s="296"/>
      <c r="FTX117" s="296"/>
      <c r="FTY117" s="296"/>
      <c r="FTZ117" s="296"/>
      <c r="FUA117" s="296"/>
      <c r="FUB117" s="296"/>
      <c r="FUC117" s="296"/>
      <c r="FUD117" s="296"/>
      <c r="FUE117" s="296"/>
      <c r="FUF117" s="296"/>
      <c r="FUG117" s="296"/>
      <c r="FUH117" s="296"/>
      <c r="FUI117" s="296"/>
      <c r="FUJ117" s="296"/>
      <c r="FUK117" s="296"/>
      <c r="FUL117" s="296"/>
      <c r="FUM117" s="296"/>
      <c r="FUN117" s="296"/>
      <c r="FUO117" s="296"/>
      <c r="FUP117" s="296"/>
      <c r="FUQ117" s="296"/>
      <c r="FUR117" s="296"/>
      <c r="FUS117" s="296"/>
      <c r="FUT117" s="296"/>
      <c r="FUU117" s="296"/>
      <c r="FUV117" s="296"/>
      <c r="FUW117" s="296"/>
      <c r="FUX117" s="296"/>
      <c r="FUY117" s="296"/>
      <c r="FUZ117" s="296"/>
      <c r="FVA117" s="296"/>
      <c r="FVB117" s="296"/>
      <c r="FVC117" s="296"/>
      <c r="FVD117" s="296"/>
      <c r="FVE117" s="296"/>
      <c r="FVF117" s="296"/>
      <c r="FVG117" s="296"/>
      <c r="FVH117" s="296"/>
      <c r="FVI117" s="296"/>
      <c r="FVJ117" s="296"/>
      <c r="FVK117" s="296"/>
      <c r="FVL117" s="296"/>
      <c r="FVM117" s="296"/>
      <c r="FVN117" s="296"/>
      <c r="FVO117" s="296"/>
      <c r="FVP117" s="296"/>
      <c r="FVQ117" s="296"/>
      <c r="FVR117" s="296"/>
      <c r="FVS117" s="296"/>
      <c r="FVT117" s="296"/>
      <c r="FVU117" s="296"/>
      <c r="FVV117" s="296"/>
      <c r="FVW117" s="296"/>
      <c r="FVX117" s="296"/>
      <c r="FVY117" s="296"/>
      <c r="FVZ117" s="296"/>
      <c r="FWA117" s="296"/>
      <c r="FWB117" s="296"/>
      <c r="FWC117" s="296"/>
      <c r="FWD117" s="296"/>
      <c r="FWE117" s="296"/>
      <c r="FWF117" s="296"/>
      <c r="FWG117" s="296"/>
      <c r="FWH117" s="296"/>
      <c r="FWI117" s="296"/>
      <c r="FWJ117" s="296"/>
      <c r="FWK117" s="296"/>
      <c r="FWL117" s="296"/>
      <c r="FWM117" s="296"/>
      <c r="FWN117" s="296"/>
      <c r="FWO117" s="296"/>
      <c r="FWP117" s="296"/>
      <c r="FWQ117" s="296"/>
      <c r="FWR117" s="296"/>
      <c r="FWS117" s="296"/>
      <c r="FWT117" s="296"/>
      <c r="FWU117" s="296"/>
      <c r="FWV117" s="296"/>
      <c r="FWW117" s="296"/>
      <c r="FWX117" s="296"/>
      <c r="FWY117" s="296"/>
      <c r="FWZ117" s="296"/>
      <c r="FXA117" s="296"/>
      <c r="FXB117" s="296"/>
      <c r="FXC117" s="296"/>
      <c r="FXD117" s="296"/>
      <c r="FXE117" s="296"/>
      <c r="FXF117" s="296"/>
      <c r="FXG117" s="296"/>
      <c r="FXH117" s="296"/>
      <c r="FXI117" s="296"/>
      <c r="FXJ117" s="296"/>
      <c r="FXK117" s="296"/>
      <c r="FXL117" s="296"/>
      <c r="FXM117" s="296"/>
      <c r="FXN117" s="296"/>
      <c r="FXO117" s="296"/>
      <c r="FXP117" s="296"/>
      <c r="FXQ117" s="296"/>
      <c r="FXR117" s="296"/>
      <c r="FXS117" s="296"/>
      <c r="FXT117" s="296"/>
      <c r="FXU117" s="296"/>
      <c r="FXV117" s="296"/>
      <c r="FXW117" s="296"/>
      <c r="FXX117" s="296"/>
      <c r="FXY117" s="296"/>
      <c r="FXZ117" s="296"/>
      <c r="FYA117" s="296"/>
      <c r="FYB117" s="296"/>
      <c r="FYC117" s="296"/>
      <c r="FYD117" s="296"/>
      <c r="FYE117" s="296"/>
      <c r="FYF117" s="296"/>
      <c r="FYG117" s="296"/>
      <c r="FYH117" s="296"/>
      <c r="FYI117" s="296"/>
      <c r="FYJ117" s="296"/>
      <c r="FYK117" s="296"/>
      <c r="FYL117" s="296"/>
      <c r="FYM117" s="296"/>
      <c r="FYN117" s="296"/>
      <c r="FYO117" s="296"/>
      <c r="FYP117" s="296"/>
      <c r="FYQ117" s="296"/>
      <c r="FYR117" s="296"/>
      <c r="FYS117" s="296"/>
      <c r="FYT117" s="296"/>
      <c r="FYU117" s="296"/>
      <c r="FYV117" s="296"/>
      <c r="FYW117" s="296"/>
      <c r="FYX117" s="296"/>
      <c r="FYY117" s="296"/>
      <c r="FYZ117" s="296"/>
      <c r="FZA117" s="296"/>
      <c r="FZB117" s="296"/>
      <c r="FZC117" s="296"/>
      <c r="FZD117" s="296"/>
      <c r="FZE117" s="296"/>
      <c r="FZF117" s="296"/>
      <c r="FZG117" s="296"/>
      <c r="FZH117" s="296"/>
      <c r="FZI117" s="296"/>
      <c r="FZJ117" s="296"/>
      <c r="FZK117" s="296"/>
      <c r="FZL117" s="296"/>
      <c r="FZM117" s="296"/>
      <c r="FZN117" s="296"/>
      <c r="FZO117" s="296"/>
      <c r="FZP117" s="296"/>
      <c r="FZQ117" s="296"/>
      <c r="FZR117" s="296"/>
      <c r="FZS117" s="296"/>
      <c r="FZT117" s="296"/>
      <c r="FZU117" s="296"/>
      <c r="FZV117" s="296"/>
      <c r="FZW117" s="296"/>
      <c r="FZX117" s="296"/>
      <c r="FZY117" s="296"/>
      <c r="FZZ117" s="296"/>
      <c r="GAA117" s="296"/>
      <c r="GAB117" s="296"/>
      <c r="GAC117" s="296"/>
      <c r="GAD117" s="296"/>
      <c r="GAE117" s="296"/>
      <c r="GAF117" s="296"/>
      <c r="GAG117" s="296"/>
      <c r="GAH117" s="296"/>
      <c r="GAI117" s="296"/>
      <c r="GAJ117" s="296"/>
      <c r="GAK117" s="296"/>
      <c r="GAL117" s="296"/>
      <c r="GAM117" s="296"/>
      <c r="GAN117" s="296"/>
      <c r="GAO117" s="296"/>
      <c r="GAP117" s="296"/>
      <c r="GAQ117" s="296"/>
      <c r="GAR117" s="296"/>
      <c r="GAS117" s="296"/>
      <c r="GAT117" s="296"/>
      <c r="GAU117" s="296"/>
      <c r="GAV117" s="296"/>
      <c r="GAW117" s="296"/>
      <c r="GAX117" s="296"/>
      <c r="GAY117" s="296"/>
      <c r="GAZ117" s="296"/>
      <c r="GBA117" s="296"/>
      <c r="GBB117" s="296"/>
      <c r="GBC117" s="296"/>
      <c r="GBD117" s="296"/>
      <c r="GBE117" s="296"/>
      <c r="GBF117" s="296"/>
      <c r="GBG117" s="296"/>
      <c r="GBH117" s="296"/>
      <c r="GBI117" s="296"/>
      <c r="GBJ117" s="296"/>
      <c r="GBK117" s="296"/>
      <c r="GBL117" s="296"/>
      <c r="GBM117" s="296"/>
      <c r="GBN117" s="296"/>
      <c r="GBO117" s="296"/>
      <c r="GBP117" s="296"/>
      <c r="GBQ117" s="296"/>
      <c r="GBR117" s="296"/>
      <c r="GBS117" s="296"/>
      <c r="GBT117" s="296"/>
      <c r="GBU117" s="296"/>
      <c r="GBV117" s="296"/>
      <c r="GBW117" s="296"/>
      <c r="GBX117" s="296"/>
      <c r="GBY117" s="296"/>
      <c r="GBZ117" s="296"/>
      <c r="GCA117" s="296"/>
      <c r="GCB117" s="296"/>
      <c r="GCC117" s="296"/>
      <c r="GCD117" s="296"/>
      <c r="GCE117" s="296"/>
      <c r="GCF117" s="296"/>
      <c r="GCG117" s="296"/>
      <c r="GCH117" s="296"/>
      <c r="GCI117" s="296"/>
      <c r="GCJ117" s="296"/>
      <c r="GCK117" s="296"/>
      <c r="GCL117" s="296"/>
      <c r="GCM117" s="296"/>
      <c r="GCN117" s="296"/>
      <c r="GCO117" s="296"/>
      <c r="GCP117" s="296"/>
      <c r="GCQ117" s="296"/>
      <c r="GCR117" s="296"/>
      <c r="GCS117" s="296"/>
      <c r="GCT117" s="296"/>
      <c r="GCU117" s="296"/>
      <c r="GCV117" s="296"/>
      <c r="GCW117" s="296"/>
      <c r="GCX117" s="296"/>
      <c r="GCY117" s="296"/>
      <c r="GCZ117" s="296"/>
      <c r="GDA117" s="296"/>
      <c r="GDB117" s="296"/>
      <c r="GDC117" s="296"/>
      <c r="GDD117" s="296"/>
      <c r="GDE117" s="296"/>
      <c r="GDF117" s="296"/>
      <c r="GDG117" s="296"/>
      <c r="GDH117" s="296"/>
      <c r="GDI117" s="296"/>
      <c r="GDJ117" s="296"/>
      <c r="GDK117" s="296"/>
      <c r="GDL117" s="296"/>
      <c r="GDM117" s="296"/>
      <c r="GDN117" s="296"/>
      <c r="GDO117" s="296"/>
      <c r="GDP117" s="296"/>
      <c r="GDQ117" s="296"/>
      <c r="GDR117" s="296"/>
      <c r="GDS117" s="296"/>
      <c r="GDT117" s="296"/>
      <c r="GDU117" s="296"/>
      <c r="GDV117" s="296"/>
      <c r="GDW117" s="296"/>
      <c r="GDX117" s="296"/>
      <c r="GDY117" s="296"/>
      <c r="GDZ117" s="296"/>
      <c r="GEA117" s="296"/>
      <c r="GEB117" s="296"/>
      <c r="GEC117" s="296"/>
      <c r="GED117" s="296"/>
      <c r="GEE117" s="296"/>
      <c r="GEF117" s="296"/>
      <c r="GEG117" s="296"/>
      <c r="GEH117" s="296"/>
      <c r="GEI117" s="296"/>
      <c r="GEJ117" s="296"/>
      <c r="GEK117" s="296"/>
      <c r="GEL117" s="296"/>
      <c r="GEM117" s="296"/>
      <c r="GEN117" s="296"/>
      <c r="GEO117" s="296"/>
      <c r="GEP117" s="296"/>
      <c r="GEQ117" s="296"/>
      <c r="GER117" s="296"/>
      <c r="GES117" s="296"/>
      <c r="GET117" s="296"/>
      <c r="GEU117" s="296"/>
      <c r="GEV117" s="296"/>
      <c r="GEW117" s="296"/>
      <c r="GEX117" s="296"/>
      <c r="GEY117" s="296"/>
      <c r="GEZ117" s="296"/>
      <c r="GFA117" s="296"/>
      <c r="GFB117" s="296"/>
      <c r="GFC117" s="296"/>
      <c r="GFD117" s="296"/>
      <c r="GFE117" s="296"/>
      <c r="GFF117" s="296"/>
      <c r="GFG117" s="296"/>
      <c r="GFH117" s="296"/>
      <c r="GFI117" s="296"/>
      <c r="GFJ117" s="296"/>
      <c r="GFK117" s="296"/>
      <c r="GFL117" s="296"/>
      <c r="GFM117" s="296"/>
      <c r="GFN117" s="296"/>
      <c r="GFO117" s="296"/>
      <c r="GFP117" s="296"/>
      <c r="GFQ117" s="296"/>
      <c r="GFR117" s="296"/>
      <c r="GFS117" s="296"/>
      <c r="GFT117" s="296"/>
      <c r="GFU117" s="296"/>
      <c r="GFV117" s="296"/>
      <c r="GFW117" s="296"/>
      <c r="GFX117" s="296"/>
      <c r="GFY117" s="296"/>
      <c r="GFZ117" s="296"/>
      <c r="GGA117" s="296"/>
      <c r="GGB117" s="296"/>
      <c r="GGC117" s="296"/>
      <c r="GGD117" s="296"/>
      <c r="GGE117" s="296"/>
      <c r="GGF117" s="296"/>
      <c r="GGG117" s="296"/>
      <c r="GGH117" s="296"/>
      <c r="GGI117" s="296"/>
      <c r="GGJ117" s="296"/>
      <c r="GGK117" s="296"/>
      <c r="GGL117" s="296"/>
      <c r="GGM117" s="296"/>
      <c r="GGN117" s="296"/>
      <c r="GGO117" s="296"/>
      <c r="GGP117" s="296"/>
      <c r="GGQ117" s="296"/>
      <c r="GGR117" s="296"/>
      <c r="GGS117" s="296"/>
      <c r="GGT117" s="296"/>
      <c r="GGU117" s="296"/>
      <c r="GGV117" s="296"/>
      <c r="GGW117" s="296"/>
      <c r="GGX117" s="296"/>
      <c r="GGY117" s="296"/>
      <c r="GGZ117" s="296"/>
      <c r="GHA117" s="296"/>
      <c r="GHB117" s="296"/>
      <c r="GHC117" s="296"/>
      <c r="GHD117" s="296"/>
      <c r="GHE117" s="296"/>
      <c r="GHF117" s="296"/>
      <c r="GHG117" s="296"/>
      <c r="GHH117" s="296"/>
      <c r="GHI117" s="296"/>
      <c r="GHJ117" s="296"/>
      <c r="GHK117" s="296"/>
      <c r="GHL117" s="296"/>
      <c r="GHM117" s="296"/>
      <c r="GHN117" s="296"/>
      <c r="GHO117" s="296"/>
      <c r="GHP117" s="296"/>
      <c r="GHQ117" s="296"/>
      <c r="GHR117" s="296"/>
      <c r="GHS117" s="296"/>
      <c r="GHT117" s="296"/>
      <c r="GHU117" s="296"/>
      <c r="GHV117" s="296"/>
      <c r="GHW117" s="296"/>
      <c r="GHX117" s="296"/>
      <c r="GHY117" s="296"/>
      <c r="GHZ117" s="296"/>
      <c r="GIA117" s="296"/>
      <c r="GIB117" s="296"/>
      <c r="GIC117" s="296"/>
      <c r="GID117" s="296"/>
      <c r="GIE117" s="296"/>
      <c r="GIF117" s="296"/>
      <c r="GIG117" s="296"/>
      <c r="GIH117" s="296"/>
      <c r="GII117" s="296"/>
      <c r="GIJ117" s="296"/>
      <c r="GIK117" s="296"/>
      <c r="GIL117" s="296"/>
      <c r="GIM117" s="296"/>
      <c r="GIN117" s="296"/>
      <c r="GIO117" s="296"/>
      <c r="GIP117" s="296"/>
      <c r="GIQ117" s="296"/>
      <c r="GIR117" s="296"/>
      <c r="GIS117" s="296"/>
      <c r="GIT117" s="296"/>
      <c r="GIU117" s="296"/>
      <c r="GIV117" s="296"/>
      <c r="GIW117" s="296"/>
      <c r="GIX117" s="296"/>
      <c r="GIY117" s="296"/>
      <c r="GIZ117" s="296"/>
      <c r="GJA117" s="296"/>
      <c r="GJB117" s="296"/>
      <c r="GJC117" s="296"/>
      <c r="GJD117" s="296"/>
      <c r="GJE117" s="296"/>
      <c r="GJF117" s="296"/>
      <c r="GJG117" s="296"/>
      <c r="GJH117" s="296"/>
      <c r="GJI117" s="296"/>
      <c r="GJJ117" s="296"/>
      <c r="GJK117" s="296"/>
      <c r="GJL117" s="296"/>
      <c r="GJM117" s="296"/>
      <c r="GJN117" s="296"/>
      <c r="GJO117" s="296"/>
      <c r="GJP117" s="296"/>
      <c r="GJQ117" s="296"/>
      <c r="GJR117" s="296"/>
      <c r="GJS117" s="296"/>
      <c r="GJT117" s="296"/>
      <c r="GJU117" s="296"/>
      <c r="GJV117" s="296"/>
      <c r="GJW117" s="296"/>
      <c r="GJX117" s="296"/>
      <c r="GJY117" s="296"/>
      <c r="GJZ117" s="296"/>
      <c r="GKA117" s="296"/>
      <c r="GKB117" s="296"/>
      <c r="GKC117" s="296"/>
      <c r="GKD117" s="296"/>
      <c r="GKE117" s="296"/>
      <c r="GKF117" s="296"/>
      <c r="GKG117" s="296"/>
      <c r="GKH117" s="296"/>
      <c r="GKI117" s="296"/>
      <c r="GKJ117" s="296"/>
      <c r="GKK117" s="296"/>
      <c r="GKL117" s="296"/>
      <c r="GKM117" s="296"/>
      <c r="GKN117" s="296"/>
      <c r="GKO117" s="296"/>
      <c r="GKP117" s="296"/>
      <c r="GKQ117" s="296"/>
      <c r="GKR117" s="296"/>
      <c r="GKS117" s="296"/>
      <c r="GKT117" s="296"/>
      <c r="GKU117" s="296"/>
      <c r="GKV117" s="296"/>
      <c r="GKW117" s="296"/>
      <c r="GKX117" s="296"/>
      <c r="GKY117" s="296"/>
      <c r="GKZ117" s="296"/>
      <c r="GLA117" s="296"/>
      <c r="GLB117" s="296"/>
      <c r="GLC117" s="296"/>
      <c r="GLD117" s="296"/>
      <c r="GLE117" s="296"/>
      <c r="GLF117" s="296"/>
      <c r="GLG117" s="296"/>
      <c r="GLH117" s="296"/>
      <c r="GLI117" s="296"/>
      <c r="GLJ117" s="296"/>
      <c r="GLK117" s="296"/>
      <c r="GLL117" s="296"/>
      <c r="GLM117" s="296"/>
      <c r="GLN117" s="296"/>
      <c r="GLO117" s="296"/>
      <c r="GLP117" s="296"/>
      <c r="GLQ117" s="296"/>
      <c r="GLR117" s="296"/>
      <c r="GLS117" s="296"/>
      <c r="GLT117" s="296"/>
      <c r="GLU117" s="296"/>
      <c r="GLV117" s="296"/>
      <c r="GLW117" s="296"/>
      <c r="GLX117" s="296"/>
      <c r="GLY117" s="296"/>
      <c r="GLZ117" s="296"/>
      <c r="GMA117" s="296"/>
      <c r="GMB117" s="296"/>
      <c r="GMC117" s="296"/>
      <c r="GMD117" s="296"/>
      <c r="GME117" s="296"/>
      <c r="GMF117" s="296"/>
      <c r="GMG117" s="296"/>
      <c r="GMH117" s="296"/>
      <c r="GMI117" s="296"/>
      <c r="GMJ117" s="296"/>
      <c r="GMK117" s="296"/>
      <c r="GML117" s="296"/>
      <c r="GMM117" s="296"/>
      <c r="GMN117" s="296"/>
      <c r="GMO117" s="296"/>
      <c r="GMP117" s="296"/>
      <c r="GMQ117" s="296"/>
      <c r="GMR117" s="296"/>
      <c r="GMS117" s="296"/>
      <c r="GMT117" s="296"/>
      <c r="GMU117" s="296"/>
      <c r="GMV117" s="296"/>
      <c r="GMW117" s="296"/>
      <c r="GMX117" s="296"/>
      <c r="GMY117" s="296"/>
      <c r="GMZ117" s="296"/>
      <c r="GNA117" s="296"/>
      <c r="GNB117" s="296"/>
      <c r="GNC117" s="296"/>
      <c r="GND117" s="296"/>
      <c r="GNE117" s="296"/>
      <c r="GNF117" s="296"/>
      <c r="GNG117" s="296"/>
      <c r="GNH117" s="296"/>
      <c r="GNI117" s="296"/>
      <c r="GNJ117" s="296"/>
      <c r="GNK117" s="296"/>
      <c r="GNL117" s="296"/>
      <c r="GNM117" s="296"/>
      <c r="GNN117" s="296"/>
      <c r="GNO117" s="296"/>
      <c r="GNP117" s="296"/>
      <c r="GNQ117" s="296"/>
      <c r="GNR117" s="296"/>
      <c r="GNS117" s="296"/>
      <c r="GNT117" s="296"/>
      <c r="GNU117" s="296"/>
      <c r="GNV117" s="296"/>
      <c r="GNW117" s="296"/>
      <c r="GNX117" s="296"/>
      <c r="GNY117" s="296"/>
      <c r="GNZ117" s="296"/>
      <c r="GOA117" s="296"/>
      <c r="GOB117" s="296"/>
      <c r="GOC117" s="296"/>
      <c r="GOD117" s="296"/>
      <c r="GOE117" s="296"/>
      <c r="GOF117" s="296"/>
      <c r="GOG117" s="296"/>
      <c r="GOH117" s="296"/>
      <c r="GOI117" s="296"/>
      <c r="GOJ117" s="296"/>
      <c r="GOK117" s="296"/>
      <c r="GOL117" s="296"/>
      <c r="GOM117" s="296"/>
      <c r="GON117" s="296"/>
      <c r="GOO117" s="296"/>
      <c r="GOP117" s="296"/>
      <c r="GOQ117" s="296"/>
      <c r="GOR117" s="296"/>
      <c r="GOS117" s="296"/>
      <c r="GOT117" s="296"/>
      <c r="GOU117" s="296"/>
      <c r="GOV117" s="296"/>
      <c r="GOW117" s="296"/>
      <c r="GOX117" s="296"/>
      <c r="GOY117" s="296"/>
      <c r="GOZ117" s="296"/>
      <c r="GPA117" s="296"/>
      <c r="GPB117" s="296"/>
      <c r="GPC117" s="296"/>
      <c r="GPD117" s="296"/>
      <c r="GPE117" s="296"/>
      <c r="GPF117" s="296"/>
      <c r="GPG117" s="296"/>
      <c r="GPH117" s="296"/>
      <c r="GPI117" s="296"/>
      <c r="GPJ117" s="296"/>
      <c r="GPK117" s="296"/>
      <c r="GPL117" s="296"/>
      <c r="GPM117" s="296"/>
      <c r="GPN117" s="296"/>
      <c r="GPO117" s="296"/>
      <c r="GPP117" s="296"/>
      <c r="GPQ117" s="296"/>
      <c r="GPR117" s="296"/>
      <c r="GPS117" s="296"/>
      <c r="GPT117" s="296"/>
      <c r="GPU117" s="296"/>
      <c r="GPV117" s="296"/>
      <c r="GPW117" s="296"/>
      <c r="GPX117" s="296"/>
      <c r="GPY117" s="296"/>
      <c r="GPZ117" s="296"/>
      <c r="GQA117" s="296"/>
      <c r="GQB117" s="296"/>
      <c r="GQC117" s="296"/>
      <c r="GQD117" s="296"/>
      <c r="GQE117" s="296"/>
      <c r="GQF117" s="296"/>
      <c r="GQG117" s="296"/>
      <c r="GQH117" s="296"/>
      <c r="GQI117" s="296"/>
      <c r="GQJ117" s="296"/>
      <c r="GQK117" s="296"/>
      <c r="GQL117" s="296"/>
      <c r="GQM117" s="296"/>
      <c r="GQN117" s="296"/>
      <c r="GQO117" s="296"/>
      <c r="GQP117" s="296"/>
      <c r="GQQ117" s="296"/>
      <c r="GQR117" s="296"/>
      <c r="GQS117" s="296"/>
      <c r="GQT117" s="296"/>
      <c r="GQU117" s="296"/>
      <c r="GQV117" s="296"/>
      <c r="GQW117" s="296"/>
      <c r="GQX117" s="296"/>
      <c r="GQY117" s="296"/>
      <c r="GQZ117" s="296"/>
      <c r="GRA117" s="296"/>
      <c r="GRB117" s="296"/>
      <c r="GRC117" s="296"/>
      <c r="GRD117" s="296"/>
      <c r="GRE117" s="296"/>
      <c r="GRF117" s="296"/>
      <c r="GRG117" s="296"/>
      <c r="GRH117" s="296"/>
      <c r="GRI117" s="296"/>
      <c r="GRJ117" s="296"/>
      <c r="GRK117" s="296"/>
      <c r="GRL117" s="296"/>
      <c r="GRM117" s="296"/>
      <c r="GRN117" s="296"/>
      <c r="GRO117" s="296"/>
      <c r="GRP117" s="296"/>
      <c r="GRQ117" s="296"/>
      <c r="GRR117" s="296"/>
      <c r="GRS117" s="296"/>
      <c r="GRT117" s="296"/>
      <c r="GRU117" s="296"/>
      <c r="GRV117" s="296"/>
      <c r="GRW117" s="296"/>
      <c r="GRX117" s="296"/>
      <c r="GRY117" s="296"/>
      <c r="GRZ117" s="296"/>
      <c r="GSA117" s="296"/>
      <c r="GSB117" s="296"/>
      <c r="GSC117" s="296"/>
      <c r="GSD117" s="296"/>
      <c r="GSE117" s="296"/>
      <c r="GSF117" s="296"/>
      <c r="GSG117" s="296"/>
      <c r="GSH117" s="296"/>
      <c r="GSI117" s="296"/>
      <c r="GSJ117" s="296"/>
      <c r="GSK117" s="296"/>
      <c r="GSL117" s="296"/>
      <c r="GSM117" s="296"/>
      <c r="GSN117" s="296"/>
      <c r="GSO117" s="296"/>
      <c r="GSP117" s="296"/>
      <c r="GSQ117" s="296"/>
      <c r="GSR117" s="296"/>
      <c r="GSS117" s="296"/>
      <c r="GST117" s="296"/>
      <c r="GSU117" s="296"/>
      <c r="GSV117" s="296"/>
      <c r="GSW117" s="296"/>
      <c r="GSX117" s="296"/>
      <c r="GSY117" s="296"/>
      <c r="GSZ117" s="296"/>
      <c r="GTA117" s="296"/>
      <c r="GTB117" s="296"/>
      <c r="GTC117" s="296"/>
      <c r="GTD117" s="296"/>
      <c r="GTE117" s="296"/>
      <c r="GTF117" s="296"/>
      <c r="GTG117" s="296"/>
      <c r="GTH117" s="296"/>
      <c r="GTI117" s="296"/>
      <c r="GTJ117" s="296"/>
      <c r="GTK117" s="296"/>
      <c r="GTL117" s="296"/>
      <c r="GTM117" s="296"/>
      <c r="GTN117" s="296"/>
      <c r="GTO117" s="296"/>
      <c r="GTP117" s="296"/>
      <c r="GTQ117" s="296"/>
      <c r="GTR117" s="296"/>
      <c r="GTS117" s="296"/>
      <c r="GTT117" s="296"/>
      <c r="GTU117" s="296"/>
      <c r="GTV117" s="296"/>
      <c r="GTW117" s="296"/>
      <c r="GTX117" s="296"/>
      <c r="GTY117" s="296"/>
      <c r="GTZ117" s="296"/>
      <c r="GUA117" s="296"/>
      <c r="GUB117" s="296"/>
      <c r="GUC117" s="296"/>
      <c r="GUD117" s="296"/>
      <c r="GUE117" s="296"/>
      <c r="GUF117" s="296"/>
      <c r="GUG117" s="296"/>
      <c r="GUH117" s="296"/>
      <c r="GUI117" s="296"/>
      <c r="GUJ117" s="296"/>
      <c r="GUK117" s="296"/>
      <c r="GUL117" s="296"/>
      <c r="GUM117" s="296"/>
      <c r="GUN117" s="296"/>
      <c r="GUO117" s="296"/>
      <c r="GUP117" s="296"/>
      <c r="GUQ117" s="296"/>
      <c r="GUR117" s="296"/>
      <c r="GUS117" s="296"/>
      <c r="GUT117" s="296"/>
      <c r="GUU117" s="296"/>
      <c r="GUV117" s="296"/>
      <c r="GUW117" s="296"/>
      <c r="GUX117" s="296"/>
      <c r="GUY117" s="296"/>
      <c r="GUZ117" s="296"/>
      <c r="GVA117" s="296"/>
      <c r="GVB117" s="296"/>
      <c r="GVC117" s="296"/>
      <c r="GVD117" s="296"/>
      <c r="GVE117" s="296"/>
      <c r="GVF117" s="296"/>
      <c r="GVG117" s="296"/>
      <c r="GVH117" s="296"/>
      <c r="GVI117" s="296"/>
      <c r="GVJ117" s="296"/>
      <c r="GVK117" s="296"/>
      <c r="GVL117" s="296"/>
      <c r="GVM117" s="296"/>
      <c r="GVN117" s="296"/>
      <c r="GVO117" s="296"/>
      <c r="GVP117" s="296"/>
      <c r="GVQ117" s="296"/>
      <c r="GVR117" s="296"/>
      <c r="GVS117" s="296"/>
      <c r="GVT117" s="296"/>
      <c r="GVU117" s="296"/>
      <c r="GVV117" s="296"/>
      <c r="GVW117" s="296"/>
      <c r="GVX117" s="296"/>
      <c r="GVY117" s="296"/>
      <c r="GVZ117" s="296"/>
      <c r="GWA117" s="296"/>
      <c r="GWB117" s="296"/>
      <c r="GWC117" s="296"/>
      <c r="GWD117" s="296"/>
      <c r="GWE117" s="296"/>
      <c r="GWF117" s="296"/>
      <c r="GWG117" s="296"/>
      <c r="GWH117" s="296"/>
      <c r="GWI117" s="296"/>
      <c r="GWJ117" s="296"/>
      <c r="GWK117" s="296"/>
      <c r="GWL117" s="296"/>
      <c r="GWM117" s="296"/>
      <c r="GWN117" s="296"/>
      <c r="GWO117" s="296"/>
      <c r="GWP117" s="296"/>
      <c r="GWQ117" s="296"/>
      <c r="GWR117" s="296"/>
      <c r="GWS117" s="296"/>
      <c r="GWT117" s="296"/>
      <c r="GWU117" s="296"/>
      <c r="GWV117" s="296"/>
      <c r="GWW117" s="296"/>
      <c r="GWX117" s="296"/>
      <c r="GWY117" s="296"/>
      <c r="GWZ117" s="296"/>
      <c r="GXA117" s="296"/>
      <c r="GXB117" s="296"/>
      <c r="GXC117" s="296"/>
      <c r="GXD117" s="296"/>
      <c r="GXE117" s="296"/>
      <c r="GXF117" s="296"/>
      <c r="GXG117" s="296"/>
      <c r="GXH117" s="296"/>
      <c r="GXI117" s="296"/>
      <c r="GXJ117" s="296"/>
      <c r="GXK117" s="296"/>
      <c r="GXL117" s="296"/>
      <c r="GXM117" s="296"/>
      <c r="GXN117" s="296"/>
      <c r="GXO117" s="296"/>
      <c r="GXP117" s="296"/>
      <c r="GXQ117" s="296"/>
      <c r="GXR117" s="296"/>
      <c r="GXS117" s="296"/>
      <c r="GXT117" s="296"/>
      <c r="GXU117" s="296"/>
      <c r="GXV117" s="296"/>
      <c r="GXW117" s="296"/>
      <c r="GXX117" s="296"/>
      <c r="GXY117" s="296"/>
      <c r="GXZ117" s="296"/>
      <c r="GYA117" s="296"/>
      <c r="GYB117" s="296"/>
      <c r="GYC117" s="296"/>
      <c r="GYD117" s="296"/>
      <c r="GYE117" s="296"/>
      <c r="GYF117" s="296"/>
      <c r="GYG117" s="296"/>
      <c r="GYH117" s="296"/>
      <c r="GYI117" s="296"/>
      <c r="GYJ117" s="296"/>
      <c r="GYK117" s="296"/>
      <c r="GYL117" s="296"/>
      <c r="GYM117" s="296"/>
      <c r="GYN117" s="296"/>
      <c r="GYO117" s="296"/>
      <c r="GYP117" s="296"/>
      <c r="GYQ117" s="296"/>
      <c r="GYR117" s="296"/>
      <c r="GYS117" s="296"/>
      <c r="GYT117" s="296"/>
      <c r="GYU117" s="296"/>
      <c r="GYV117" s="296"/>
      <c r="GYW117" s="296"/>
      <c r="GYX117" s="296"/>
      <c r="GYY117" s="296"/>
      <c r="GYZ117" s="296"/>
      <c r="GZA117" s="296"/>
      <c r="GZB117" s="296"/>
      <c r="GZC117" s="296"/>
      <c r="GZD117" s="296"/>
      <c r="GZE117" s="296"/>
      <c r="GZF117" s="296"/>
      <c r="GZG117" s="296"/>
      <c r="GZH117" s="296"/>
      <c r="GZI117" s="296"/>
      <c r="GZJ117" s="296"/>
      <c r="GZK117" s="296"/>
      <c r="GZL117" s="296"/>
      <c r="GZM117" s="296"/>
      <c r="GZN117" s="296"/>
      <c r="GZO117" s="296"/>
      <c r="GZP117" s="296"/>
      <c r="GZQ117" s="296"/>
      <c r="GZR117" s="296"/>
      <c r="GZS117" s="296"/>
      <c r="GZT117" s="296"/>
      <c r="GZU117" s="296"/>
      <c r="GZV117" s="296"/>
      <c r="GZW117" s="296"/>
      <c r="GZX117" s="296"/>
      <c r="GZY117" s="296"/>
      <c r="GZZ117" s="296"/>
      <c r="HAA117" s="296"/>
      <c r="HAB117" s="296"/>
      <c r="HAC117" s="296"/>
      <c r="HAD117" s="296"/>
      <c r="HAE117" s="296"/>
      <c r="HAF117" s="296"/>
      <c r="HAG117" s="296"/>
      <c r="HAH117" s="296"/>
      <c r="HAI117" s="296"/>
      <c r="HAJ117" s="296"/>
      <c r="HAK117" s="296"/>
      <c r="HAL117" s="296"/>
      <c r="HAM117" s="296"/>
      <c r="HAN117" s="296"/>
      <c r="HAO117" s="296"/>
      <c r="HAP117" s="296"/>
      <c r="HAQ117" s="296"/>
      <c r="HAR117" s="296"/>
      <c r="HAS117" s="296"/>
      <c r="HAT117" s="296"/>
      <c r="HAU117" s="296"/>
      <c r="HAV117" s="296"/>
      <c r="HAW117" s="296"/>
      <c r="HAX117" s="296"/>
      <c r="HAY117" s="296"/>
      <c r="HAZ117" s="296"/>
      <c r="HBA117" s="296"/>
      <c r="HBB117" s="296"/>
      <c r="HBC117" s="296"/>
      <c r="HBD117" s="296"/>
      <c r="HBE117" s="296"/>
      <c r="HBF117" s="296"/>
      <c r="HBG117" s="296"/>
      <c r="HBH117" s="296"/>
      <c r="HBI117" s="296"/>
      <c r="HBJ117" s="296"/>
      <c r="HBK117" s="296"/>
      <c r="HBL117" s="296"/>
      <c r="HBM117" s="296"/>
      <c r="HBN117" s="296"/>
      <c r="HBO117" s="296"/>
      <c r="HBP117" s="296"/>
      <c r="HBQ117" s="296"/>
      <c r="HBR117" s="296"/>
      <c r="HBS117" s="296"/>
      <c r="HBT117" s="296"/>
      <c r="HBU117" s="296"/>
      <c r="HBV117" s="296"/>
      <c r="HBW117" s="296"/>
      <c r="HBX117" s="296"/>
      <c r="HBY117" s="296"/>
      <c r="HBZ117" s="296"/>
      <c r="HCA117" s="296"/>
      <c r="HCB117" s="296"/>
      <c r="HCC117" s="296"/>
      <c r="HCD117" s="296"/>
      <c r="HCE117" s="296"/>
      <c r="HCF117" s="296"/>
      <c r="HCG117" s="296"/>
      <c r="HCH117" s="296"/>
      <c r="HCI117" s="296"/>
      <c r="HCJ117" s="296"/>
      <c r="HCK117" s="296"/>
      <c r="HCL117" s="296"/>
      <c r="HCM117" s="296"/>
      <c r="HCN117" s="296"/>
      <c r="HCO117" s="296"/>
      <c r="HCP117" s="296"/>
      <c r="HCQ117" s="296"/>
      <c r="HCR117" s="296"/>
      <c r="HCS117" s="296"/>
      <c r="HCT117" s="296"/>
      <c r="HCU117" s="296"/>
      <c r="HCV117" s="296"/>
      <c r="HCW117" s="296"/>
      <c r="HCX117" s="296"/>
      <c r="HCY117" s="296"/>
      <c r="HCZ117" s="296"/>
      <c r="HDA117" s="296"/>
      <c r="HDB117" s="296"/>
      <c r="HDC117" s="296"/>
      <c r="HDD117" s="296"/>
      <c r="HDE117" s="296"/>
      <c r="HDF117" s="296"/>
      <c r="HDG117" s="296"/>
      <c r="HDH117" s="296"/>
      <c r="HDI117" s="296"/>
      <c r="HDJ117" s="296"/>
      <c r="HDK117" s="296"/>
      <c r="HDL117" s="296"/>
      <c r="HDM117" s="296"/>
      <c r="HDN117" s="296"/>
      <c r="HDO117" s="296"/>
      <c r="HDP117" s="296"/>
      <c r="HDQ117" s="296"/>
      <c r="HDR117" s="296"/>
      <c r="HDS117" s="296"/>
      <c r="HDT117" s="296"/>
      <c r="HDU117" s="296"/>
      <c r="HDV117" s="296"/>
      <c r="HDW117" s="296"/>
      <c r="HDX117" s="296"/>
      <c r="HDY117" s="296"/>
      <c r="HDZ117" s="296"/>
      <c r="HEA117" s="296"/>
      <c r="HEB117" s="296"/>
      <c r="HEC117" s="296"/>
      <c r="HED117" s="296"/>
      <c r="HEE117" s="296"/>
      <c r="HEF117" s="296"/>
      <c r="HEG117" s="296"/>
      <c r="HEH117" s="296"/>
      <c r="HEI117" s="296"/>
      <c r="HEJ117" s="296"/>
      <c r="HEK117" s="296"/>
      <c r="HEL117" s="296"/>
      <c r="HEM117" s="296"/>
      <c r="HEN117" s="296"/>
      <c r="HEO117" s="296"/>
      <c r="HEP117" s="296"/>
      <c r="HEQ117" s="296"/>
      <c r="HER117" s="296"/>
      <c r="HES117" s="296"/>
      <c r="HET117" s="296"/>
      <c r="HEU117" s="296"/>
      <c r="HEV117" s="296"/>
      <c r="HEW117" s="296"/>
      <c r="HEX117" s="296"/>
      <c r="HEY117" s="296"/>
      <c r="HEZ117" s="296"/>
      <c r="HFA117" s="296"/>
      <c r="HFB117" s="296"/>
      <c r="HFC117" s="296"/>
      <c r="HFD117" s="296"/>
      <c r="HFE117" s="296"/>
      <c r="HFF117" s="296"/>
      <c r="HFG117" s="296"/>
      <c r="HFH117" s="296"/>
      <c r="HFI117" s="296"/>
      <c r="HFJ117" s="296"/>
      <c r="HFK117" s="296"/>
      <c r="HFL117" s="296"/>
      <c r="HFM117" s="296"/>
      <c r="HFN117" s="296"/>
      <c r="HFO117" s="296"/>
      <c r="HFP117" s="296"/>
      <c r="HFQ117" s="296"/>
      <c r="HFR117" s="296"/>
      <c r="HFS117" s="296"/>
      <c r="HFT117" s="296"/>
      <c r="HFU117" s="296"/>
      <c r="HFV117" s="296"/>
      <c r="HFW117" s="296"/>
      <c r="HFX117" s="296"/>
      <c r="HFY117" s="296"/>
      <c r="HFZ117" s="296"/>
      <c r="HGA117" s="296"/>
      <c r="HGB117" s="296"/>
      <c r="HGC117" s="296"/>
      <c r="HGD117" s="296"/>
      <c r="HGE117" s="296"/>
      <c r="HGF117" s="296"/>
      <c r="HGG117" s="296"/>
      <c r="HGH117" s="296"/>
      <c r="HGI117" s="296"/>
      <c r="HGJ117" s="296"/>
      <c r="HGK117" s="296"/>
      <c r="HGL117" s="296"/>
      <c r="HGM117" s="296"/>
      <c r="HGN117" s="296"/>
      <c r="HGO117" s="296"/>
      <c r="HGP117" s="296"/>
      <c r="HGQ117" s="296"/>
      <c r="HGR117" s="296"/>
      <c r="HGS117" s="296"/>
      <c r="HGT117" s="296"/>
      <c r="HGU117" s="296"/>
      <c r="HGV117" s="296"/>
      <c r="HGW117" s="296"/>
      <c r="HGX117" s="296"/>
      <c r="HGY117" s="296"/>
      <c r="HGZ117" s="296"/>
      <c r="HHA117" s="296"/>
      <c r="HHB117" s="296"/>
      <c r="HHC117" s="296"/>
      <c r="HHD117" s="296"/>
      <c r="HHE117" s="296"/>
      <c r="HHF117" s="296"/>
      <c r="HHG117" s="296"/>
      <c r="HHH117" s="296"/>
      <c r="HHI117" s="296"/>
      <c r="HHJ117" s="296"/>
      <c r="HHK117" s="296"/>
      <c r="HHL117" s="296"/>
      <c r="HHM117" s="296"/>
      <c r="HHN117" s="296"/>
      <c r="HHO117" s="296"/>
      <c r="HHP117" s="296"/>
      <c r="HHQ117" s="296"/>
      <c r="HHR117" s="296"/>
      <c r="HHS117" s="296"/>
      <c r="HHT117" s="296"/>
      <c r="HHU117" s="296"/>
      <c r="HHV117" s="296"/>
      <c r="HHW117" s="296"/>
      <c r="HHX117" s="296"/>
      <c r="HHY117" s="296"/>
      <c r="HHZ117" s="296"/>
      <c r="HIA117" s="296"/>
      <c r="HIB117" s="296"/>
      <c r="HIC117" s="296"/>
      <c r="HID117" s="296"/>
      <c r="HIE117" s="296"/>
      <c r="HIF117" s="296"/>
      <c r="HIG117" s="296"/>
      <c r="HIH117" s="296"/>
      <c r="HII117" s="296"/>
      <c r="HIJ117" s="296"/>
      <c r="HIK117" s="296"/>
      <c r="HIL117" s="296"/>
      <c r="HIM117" s="296"/>
      <c r="HIN117" s="296"/>
      <c r="HIO117" s="296"/>
      <c r="HIP117" s="296"/>
      <c r="HIQ117" s="296"/>
      <c r="HIR117" s="296"/>
      <c r="HIS117" s="296"/>
      <c r="HIT117" s="296"/>
      <c r="HIU117" s="296"/>
      <c r="HIV117" s="296"/>
      <c r="HIW117" s="296"/>
      <c r="HIX117" s="296"/>
      <c r="HIY117" s="296"/>
      <c r="HIZ117" s="296"/>
      <c r="HJA117" s="296"/>
      <c r="HJB117" s="296"/>
      <c r="HJC117" s="296"/>
      <c r="HJD117" s="296"/>
      <c r="HJE117" s="296"/>
      <c r="HJF117" s="296"/>
      <c r="HJG117" s="296"/>
      <c r="HJH117" s="296"/>
      <c r="HJI117" s="296"/>
      <c r="HJJ117" s="296"/>
      <c r="HJK117" s="296"/>
      <c r="HJL117" s="296"/>
      <c r="HJM117" s="296"/>
      <c r="HJN117" s="296"/>
      <c r="HJO117" s="296"/>
      <c r="HJP117" s="296"/>
      <c r="HJQ117" s="296"/>
      <c r="HJR117" s="296"/>
      <c r="HJS117" s="296"/>
      <c r="HJT117" s="296"/>
      <c r="HJU117" s="296"/>
      <c r="HJV117" s="296"/>
      <c r="HJW117" s="296"/>
      <c r="HJX117" s="296"/>
      <c r="HJY117" s="296"/>
      <c r="HJZ117" s="296"/>
      <c r="HKA117" s="296"/>
      <c r="HKB117" s="296"/>
      <c r="HKC117" s="296"/>
      <c r="HKD117" s="296"/>
      <c r="HKE117" s="296"/>
      <c r="HKF117" s="296"/>
      <c r="HKG117" s="296"/>
      <c r="HKH117" s="296"/>
      <c r="HKI117" s="296"/>
      <c r="HKJ117" s="296"/>
      <c r="HKK117" s="296"/>
      <c r="HKL117" s="296"/>
      <c r="HKM117" s="296"/>
      <c r="HKN117" s="296"/>
      <c r="HKO117" s="296"/>
      <c r="HKP117" s="296"/>
      <c r="HKQ117" s="296"/>
      <c r="HKR117" s="296"/>
      <c r="HKS117" s="296"/>
      <c r="HKT117" s="296"/>
      <c r="HKU117" s="296"/>
      <c r="HKV117" s="296"/>
      <c r="HKW117" s="296"/>
      <c r="HKX117" s="296"/>
      <c r="HKY117" s="296"/>
      <c r="HKZ117" s="296"/>
      <c r="HLA117" s="296"/>
      <c r="HLB117" s="296"/>
      <c r="HLC117" s="296"/>
      <c r="HLD117" s="296"/>
      <c r="HLE117" s="296"/>
      <c r="HLF117" s="296"/>
      <c r="HLG117" s="296"/>
      <c r="HLH117" s="296"/>
      <c r="HLI117" s="296"/>
      <c r="HLJ117" s="296"/>
      <c r="HLK117" s="296"/>
      <c r="HLL117" s="296"/>
      <c r="HLM117" s="296"/>
      <c r="HLN117" s="296"/>
      <c r="HLO117" s="296"/>
      <c r="HLP117" s="296"/>
      <c r="HLQ117" s="296"/>
      <c r="HLR117" s="296"/>
      <c r="HLS117" s="296"/>
      <c r="HLT117" s="296"/>
      <c r="HLU117" s="296"/>
      <c r="HLV117" s="296"/>
      <c r="HLW117" s="296"/>
      <c r="HLX117" s="296"/>
      <c r="HLY117" s="296"/>
      <c r="HLZ117" s="296"/>
      <c r="HMA117" s="296"/>
      <c r="HMB117" s="296"/>
      <c r="HMC117" s="296"/>
      <c r="HMD117" s="296"/>
      <c r="HME117" s="296"/>
      <c r="HMF117" s="296"/>
      <c r="HMG117" s="296"/>
      <c r="HMH117" s="296"/>
      <c r="HMI117" s="296"/>
      <c r="HMJ117" s="296"/>
      <c r="HMK117" s="296"/>
      <c r="HML117" s="296"/>
      <c r="HMM117" s="296"/>
      <c r="HMN117" s="296"/>
      <c r="HMO117" s="296"/>
      <c r="HMP117" s="296"/>
      <c r="HMQ117" s="296"/>
      <c r="HMR117" s="296"/>
      <c r="HMS117" s="296"/>
      <c r="HMT117" s="296"/>
      <c r="HMU117" s="296"/>
      <c r="HMV117" s="296"/>
      <c r="HMW117" s="296"/>
      <c r="HMX117" s="296"/>
      <c r="HMY117" s="296"/>
      <c r="HMZ117" s="296"/>
      <c r="HNA117" s="296"/>
      <c r="HNB117" s="296"/>
      <c r="HNC117" s="296"/>
      <c r="HND117" s="296"/>
      <c r="HNE117" s="296"/>
      <c r="HNF117" s="296"/>
      <c r="HNG117" s="296"/>
      <c r="HNH117" s="296"/>
      <c r="HNI117" s="296"/>
      <c r="HNJ117" s="296"/>
      <c r="HNK117" s="296"/>
      <c r="HNL117" s="296"/>
      <c r="HNM117" s="296"/>
      <c r="HNN117" s="296"/>
      <c r="HNO117" s="296"/>
      <c r="HNP117" s="296"/>
      <c r="HNQ117" s="296"/>
      <c r="HNR117" s="296"/>
      <c r="HNS117" s="296"/>
      <c r="HNT117" s="296"/>
      <c r="HNU117" s="296"/>
      <c r="HNV117" s="296"/>
      <c r="HNW117" s="296"/>
      <c r="HNX117" s="296"/>
      <c r="HNY117" s="296"/>
      <c r="HNZ117" s="296"/>
      <c r="HOA117" s="296"/>
      <c r="HOB117" s="296"/>
      <c r="HOC117" s="296"/>
      <c r="HOD117" s="296"/>
      <c r="HOE117" s="296"/>
      <c r="HOF117" s="296"/>
      <c r="HOG117" s="296"/>
      <c r="HOH117" s="296"/>
      <c r="HOI117" s="296"/>
      <c r="HOJ117" s="296"/>
      <c r="HOK117" s="296"/>
      <c r="HOL117" s="296"/>
      <c r="HOM117" s="296"/>
      <c r="HON117" s="296"/>
      <c r="HOO117" s="296"/>
      <c r="HOP117" s="296"/>
      <c r="HOQ117" s="296"/>
      <c r="HOR117" s="296"/>
      <c r="HOS117" s="296"/>
      <c r="HOT117" s="296"/>
      <c r="HOU117" s="296"/>
      <c r="HOV117" s="296"/>
      <c r="HOW117" s="296"/>
      <c r="HOX117" s="296"/>
      <c r="HOY117" s="296"/>
      <c r="HOZ117" s="296"/>
      <c r="HPA117" s="296"/>
      <c r="HPB117" s="296"/>
      <c r="HPC117" s="296"/>
      <c r="HPD117" s="296"/>
      <c r="HPE117" s="296"/>
      <c r="HPF117" s="296"/>
      <c r="HPG117" s="296"/>
      <c r="HPH117" s="296"/>
      <c r="HPI117" s="296"/>
      <c r="HPJ117" s="296"/>
      <c r="HPK117" s="296"/>
      <c r="HPL117" s="296"/>
      <c r="HPM117" s="296"/>
      <c r="HPN117" s="296"/>
      <c r="HPO117" s="296"/>
      <c r="HPP117" s="296"/>
      <c r="HPQ117" s="296"/>
      <c r="HPR117" s="296"/>
      <c r="HPS117" s="296"/>
      <c r="HPT117" s="296"/>
      <c r="HPU117" s="296"/>
      <c r="HPV117" s="296"/>
      <c r="HPW117" s="296"/>
      <c r="HPX117" s="296"/>
      <c r="HPY117" s="296"/>
      <c r="HPZ117" s="296"/>
      <c r="HQA117" s="296"/>
      <c r="HQB117" s="296"/>
      <c r="HQC117" s="296"/>
      <c r="HQD117" s="296"/>
      <c r="HQE117" s="296"/>
      <c r="HQF117" s="296"/>
      <c r="HQG117" s="296"/>
      <c r="HQH117" s="296"/>
      <c r="HQI117" s="296"/>
      <c r="HQJ117" s="296"/>
      <c r="HQK117" s="296"/>
      <c r="HQL117" s="296"/>
      <c r="HQM117" s="296"/>
      <c r="HQN117" s="296"/>
      <c r="HQO117" s="296"/>
      <c r="HQP117" s="296"/>
      <c r="HQQ117" s="296"/>
      <c r="HQR117" s="296"/>
      <c r="HQS117" s="296"/>
      <c r="HQT117" s="296"/>
      <c r="HQU117" s="296"/>
      <c r="HQV117" s="296"/>
      <c r="HQW117" s="296"/>
      <c r="HQX117" s="296"/>
      <c r="HQY117" s="296"/>
      <c r="HQZ117" s="296"/>
      <c r="HRA117" s="296"/>
      <c r="HRB117" s="296"/>
      <c r="HRC117" s="296"/>
      <c r="HRD117" s="296"/>
      <c r="HRE117" s="296"/>
      <c r="HRF117" s="296"/>
      <c r="HRG117" s="296"/>
      <c r="HRH117" s="296"/>
      <c r="HRI117" s="296"/>
      <c r="HRJ117" s="296"/>
      <c r="HRK117" s="296"/>
      <c r="HRL117" s="296"/>
      <c r="HRM117" s="296"/>
      <c r="HRN117" s="296"/>
      <c r="HRO117" s="296"/>
      <c r="HRP117" s="296"/>
      <c r="HRQ117" s="296"/>
      <c r="HRR117" s="296"/>
      <c r="HRS117" s="296"/>
      <c r="HRT117" s="296"/>
      <c r="HRU117" s="296"/>
      <c r="HRV117" s="296"/>
      <c r="HRW117" s="296"/>
      <c r="HRX117" s="296"/>
      <c r="HRY117" s="296"/>
      <c r="HRZ117" s="296"/>
      <c r="HSA117" s="296"/>
      <c r="HSB117" s="296"/>
      <c r="HSC117" s="296"/>
      <c r="HSD117" s="296"/>
      <c r="HSE117" s="296"/>
      <c r="HSF117" s="296"/>
      <c r="HSG117" s="296"/>
      <c r="HSH117" s="296"/>
      <c r="HSI117" s="296"/>
      <c r="HSJ117" s="296"/>
      <c r="HSK117" s="296"/>
      <c r="HSL117" s="296"/>
      <c r="HSM117" s="296"/>
      <c r="HSN117" s="296"/>
      <c r="HSO117" s="296"/>
      <c r="HSP117" s="296"/>
      <c r="HSQ117" s="296"/>
      <c r="HSR117" s="296"/>
      <c r="HSS117" s="296"/>
      <c r="HST117" s="296"/>
      <c r="HSU117" s="296"/>
      <c r="HSV117" s="296"/>
      <c r="HSW117" s="296"/>
      <c r="HSX117" s="296"/>
      <c r="HSY117" s="296"/>
      <c r="HSZ117" s="296"/>
      <c r="HTA117" s="296"/>
      <c r="HTB117" s="296"/>
      <c r="HTC117" s="296"/>
      <c r="HTD117" s="296"/>
      <c r="HTE117" s="296"/>
      <c r="HTF117" s="296"/>
      <c r="HTG117" s="296"/>
      <c r="HTH117" s="296"/>
      <c r="HTI117" s="296"/>
      <c r="HTJ117" s="296"/>
      <c r="HTK117" s="296"/>
      <c r="HTL117" s="296"/>
      <c r="HTM117" s="296"/>
      <c r="HTN117" s="296"/>
      <c r="HTO117" s="296"/>
      <c r="HTP117" s="296"/>
      <c r="HTQ117" s="296"/>
      <c r="HTR117" s="296"/>
      <c r="HTS117" s="296"/>
      <c r="HTT117" s="296"/>
      <c r="HTU117" s="296"/>
      <c r="HTV117" s="296"/>
      <c r="HTW117" s="296"/>
      <c r="HTX117" s="296"/>
      <c r="HTY117" s="296"/>
      <c r="HTZ117" s="296"/>
      <c r="HUA117" s="296"/>
      <c r="HUB117" s="296"/>
      <c r="HUC117" s="296"/>
      <c r="HUD117" s="296"/>
      <c r="HUE117" s="296"/>
      <c r="HUF117" s="296"/>
      <c r="HUG117" s="296"/>
      <c r="HUH117" s="296"/>
      <c r="HUI117" s="296"/>
      <c r="HUJ117" s="296"/>
      <c r="HUK117" s="296"/>
      <c r="HUL117" s="296"/>
      <c r="HUM117" s="296"/>
      <c r="HUN117" s="296"/>
      <c r="HUO117" s="296"/>
      <c r="HUP117" s="296"/>
      <c r="HUQ117" s="296"/>
      <c r="HUR117" s="296"/>
      <c r="HUS117" s="296"/>
      <c r="HUT117" s="296"/>
      <c r="HUU117" s="296"/>
      <c r="HUV117" s="296"/>
      <c r="HUW117" s="296"/>
      <c r="HUX117" s="296"/>
      <c r="HUY117" s="296"/>
      <c r="HUZ117" s="296"/>
      <c r="HVA117" s="296"/>
      <c r="HVB117" s="296"/>
      <c r="HVC117" s="296"/>
      <c r="HVD117" s="296"/>
      <c r="HVE117" s="296"/>
      <c r="HVF117" s="296"/>
      <c r="HVG117" s="296"/>
      <c r="HVH117" s="296"/>
      <c r="HVI117" s="296"/>
      <c r="HVJ117" s="296"/>
      <c r="HVK117" s="296"/>
      <c r="HVL117" s="296"/>
      <c r="HVM117" s="296"/>
      <c r="HVN117" s="296"/>
      <c r="HVO117" s="296"/>
      <c r="HVP117" s="296"/>
      <c r="HVQ117" s="296"/>
      <c r="HVR117" s="296"/>
      <c r="HVS117" s="296"/>
      <c r="HVT117" s="296"/>
      <c r="HVU117" s="296"/>
      <c r="HVV117" s="296"/>
      <c r="HVW117" s="296"/>
      <c r="HVX117" s="296"/>
      <c r="HVY117" s="296"/>
      <c r="HVZ117" s="296"/>
      <c r="HWA117" s="296"/>
      <c r="HWB117" s="296"/>
      <c r="HWC117" s="296"/>
      <c r="HWD117" s="296"/>
      <c r="HWE117" s="296"/>
      <c r="HWF117" s="296"/>
      <c r="HWG117" s="296"/>
      <c r="HWH117" s="296"/>
      <c r="HWI117" s="296"/>
      <c r="HWJ117" s="296"/>
      <c r="HWK117" s="296"/>
      <c r="HWL117" s="296"/>
      <c r="HWM117" s="296"/>
      <c r="HWN117" s="296"/>
      <c r="HWO117" s="296"/>
      <c r="HWP117" s="296"/>
      <c r="HWQ117" s="296"/>
      <c r="HWR117" s="296"/>
      <c r="HWS117" s="296"/>
      <c r="HWT117" s="296"/>
      <c r="HWU117" s="296"/>
      <c r="HWV117" s="296"/>
      <c r="HWW117" s="296"/>
      <c r="HWX117" s="296"/>
      <c r="HWY117" s="296"/>
      <c r="HWZ117" s="296"/>
      <c r="HXA117" s="296"/>
      <c r="HXB117" s="296"/>
      <c r="HXC117" s="296"/>
      <c r="HXD117" s="296"/>
      <c r="HXE117" s="296"/>
      <c r="HXF117" s="296"/>
      <c r="HXG117" s="296"/>
      <c r="HXH117" s="296"/>
      <c r="HXI117" s="296"/>
      <c r="HXJ117" s="296"/>
      <c r="HXK117" s="296"/>
      <c r="HXL117" s="296"/>
      <c r="HXM117" s="296"/>
      <c r="HXN117" s="296"/>
      <c r="HXO117" s="296"/>
      <c r="HXP117" s="296"/>
      <c r="HXQ117" s="296"/>
      <c r="HXR117" s="296"/>
      <c r="HXS117" s="296"/>
      <c r="HXT117" s="296"/>
      <c r="HXU117" s="296"/>
      <c r="HXV117" s="296"/>
      <c r="HXW117" s="296"/>
      <c r="HXX117" s="296"/>
      <c r="HXY117" s="296"/>
      <c r="HXZ117" s="296"/>
      <c r="HYA117" s="296"/>
      <c r="HYB117" s="296"/>
      <c r="HYC117" s="296"/>
      <c r="HYD117" s="296"/>
      <c r="HYE117" s="296"/>
      <c r="HYF117" s="296"/>
      <c r="HYG117" s="296"/>
      <c r="HYH117" s="296"/>
      <c r="HYI117" s="296"/>
      <c r="HYJ117" s="296"/>
      <c r="HYK117" s="296"/>
      <c r="HYL117" s="296"/>
      <c r="HYM117" s="296"/>
      <c r="HYN117" s="296"/>
      <c r="HYO117" s="296"/>
      <c r="HYP117" s="296"/>
      <c r="HYQ117" s="296"/>
      <c r="HYR117" s="296"/>
      <c r="HYS117" s="296"/>
      <c r="HYT117" s="296"/>
      <c r="HYU117" s="296"/>
      <c r="HYV117" s="296"/>
      <c r="HYW117" s="296"/>
      <c r="HYX117" s="296"/>
      <c r="HYY117" s="296"/>
      <c r="HYZ117" s="296"/>
      <c r="HZA117" s="296"/>
      <c r="HZB117" s="296"/>
      <c r="HZC117" s="296"/>
      <c r="HZD117" s="296"/>
      <c r="HZE117" s="296"/>
      <c r="HZF117" s="296"/>
      <c r="HZG117" s="296"/>
      <c r="HZH117" s="296"/>
      <c r="HZI117" s="296"/>
      <c r="HZJ117" s="296"/>
      <c r="HZK117" s="296"/>
      <c r="HZL117" s="296"/>
      <c r="HZM117" s="296"/>
      <c r="HZN117" s="296"/>
      <c r="HZO117" s="296"/>
      <c r="HZP117" s="296"/>
      <c r="HZQ117" s="296"/>
      <c r="HZR117" s="296"/>
      <c r="HZS117" s="296"/>
      <c r="HZT117" s="296"/>
      <c r="HZU117" s="296"/>
      <c r="HZV117" s="296"/>
      <c r="HZW117" s="296"/>
      <c r="HZX117" s="296"/>
      <c r="HZY117" s="296"/>
      <c r="HZZ117" s="296"/>
      <c r="IAA117" s="296"/>
      <c r="IAB117" s="296"/>
      <c r="IAC117" s="296"/>
      <c r="IAD117" s="296"/>
      <c r="IAE117" s="296"/>
      <c r="IAF117" s="296"/>
      <c r="IAG117" s="296"/>
      <c r="IAH117" s="296"/>
      <c r="IAI117" s="296"/>
      <c r="IAJ117" s="296"/>
      <c r="IAK117" s="296"/>
      <c r="IAL117" s="296"/>
      <c r="IAM117" s="296"/>
      <c r="IAN117" s="296"/>
      <c r="IAO117" s="296"/>
      <c r="IAP117" s="296"/>
      <c r="IAQ117" s="296"/>
      <c r="IAR117" s="296"/>
      <c r="IAS117" s="296"/>
      <c r="IAT117" s="296"/>
      <c r="IAU117" s="296"/>
      <c r="IAV117" s="296"/>
      <c r="IAW117" s="296"/>
      <c r="IAX117" s="296"/>
      <c r="IAY117" s="296"/>
      <c r="IAZ117" s="296"/>
      <c r="IBA117" s="296"/>
      <c r="IBB117" s="296"/>
      <c r="IBC117" s="296"/>
      <c r="IBD117" s="296"/>
      <c r="IBE117" s="296"/>
      <c r="IBF117" s="296"/>
      <c r="IBG117" s="296"/>
      <c r="IBH117" s="296"/>
      <c r="IBI117" s="296"/>
      <c r="IBJ117" s="296"/>
      <c r="IBK117" s="296"/>
      <c r="IBL117" s="296"/>
      <c r="IBM117" s="296"/>
      <c r="IBN117" s="296"/>
      <c r="IBO117" s="296"/>
      <c r="IBP117" s="296"/>
      <c r="IBQ117" s="296"/>
      <c r="IBR117" s="296"/>
      <c r="IBS117" s="296"/>
      <c r="IBT117" s="296"/>
      <c r="IBU117" s="296"/>
      <c r="IBV117" s="296"/>
      <c r="IBW117" s="296"/>
      <c r="IBX117" s="296"/>
      <c r="IBY117" s="296"/>
      <c r="IBZ117" s="296"/>
      <c r="ICA117" s="296"/>
      <c r="ICB117" s="296"/>
      <c r="ICC117" s="296"/>
      <c r="ICD117" s="296"/>
      <c r="ICE117" s="296"/>
      <c r="ICF117" s="296"/>
      <c r="ICG117" s="296"/>
      <c r="ICH117" s="296"/>
      <c r="ICI117" s="296"/>
      <c r="ICJ117" s="296"/>
      <c r="ICK117" s="296"/>
      <c r="ICL117" s="296"/>
      <c r="ICM117" s="296"/>
      <c r="ICN117" s="296"/>
      <c r="ICO117" s="296"/>
      <c r="ICP117" s="296"/>
      <c r="ICQ117" s="296"/>
      <c r="ICR117" s="296"/>
      <c r="ICS117" s="296"/>
      <c r="ICT117" s="296"/>
      <c r="ICU117" s="296"/>
      <c r="ICV117" s="296"/>
      <c r="ICW117" s="296"/>
      <c r="ICX117" s="296"/>
      <c r="ICY117" s="296"/>
      <c r="ICZ117" s="296"/>
      <c r="IDA117" s="296"/>
      <c r="IDB117" s="296"/>
      <c r="IDC117" s="296"/>
      <c r="IDD117" s="296"/>
      <c r="IDE117" s="296"/>
      <c r="IDF117" s="296"/>
      <c r="IDG117" s="296"/>
      <c r="IDH117" s="296"/>
      <c r="IDI117" s="296"/>
      <c r="IDJ117" s="296"/>
      <c r="IDK117" s="296"/>
      <c r="IDL117" s="296"/>
      <c r="IDM117" s="296"/>
      <c r="IDN117" s="296"/>
      <c r="IDO117" s="296"/>
      <c r="IDP117" s="296"/>
      <c r="IDQ117" s="296"/>
      <c r="IDR117" s="296"/>
      <c r="IDS117" s="296"/>
      <c r="IDT117" s="296"/>
      <c r="IDU117" s="296"/>
      <c r="IDV117" s="296"/>
      <c r="IDW117" s="296"/>
      <c r="IDX117" s="296"/>
      <c r="IDY117" s="296"/>
      <c r="IDZ117" s="296"/>
      <c r="IEA117" s="296"/>
      <c r="IEB117" s="296"/>
      <c r="IEC117" s="296"/>
      <c r="IED117" s="296"/>
      <c r="IEE117" s="296"/>
      <c r="IEF117" s="296"/>
      <c r="IEG117" s="296"/>
      <c r="IEH117" s="296"/>
      <c r="IEI117" s="296"/>
      <c r="IEJ117" s="296"/>
      <c r="IEK117" s="296"/>
      <c r="IEL117" s="296"/>
      <c r="IEM117" s="296"/>
      <c r="IEN117" s="296"/>
      <c r="IEO117" s="296"/>
      <c r="IEP117" s="296"/>
      <c r="IEQ117" s="296"/>
      <c r="IER117" s="296"/>
      <c r="IES117" s="296"/>
      <c r="IET117" s="296"/>
      <c r="IEU117" s="296"/>
      <c r="IEV117" s="296"/>
      <c r="IEW117" s="296"/>
      <c r="IEX117" s="296"/>
      <c r="IEY117" s="296"/>
      <c r="IEZ117" s="296"/>
      <c r="IFA117" s="296"/>
      <c r="IFB117" s="296"/>
      <c r="IFC117" s="296"/>
      <c r="IFD117" s="296"/>
      <c r="IFE117" s="296"/>
      <c r="IFF117" s="296"/>
      <c r="IFG117" s="296"/>
      <c r="IFH117" s="296"/>
      <c r="IFI117" s="296"/>
      <c r="IFJ117" s="296"/>
      <c r="IFK117" s="296"/>
      <c r="IFL117" s="296"/>
      <c r="IFM117" s="296"/>
      <c r="IFN117" s="296"/>
      <c r="IFO117" s="296"/>
      <c r="IFP117" s="296"/>
      <c r="IFQ117" s="296"/>
      <c r="IFR117" s="296"/>
      <c r="IFS117" s="296"/>
      <c r="IFT117" s="296"/>
      <c r="IFU117" s="296"/>
      <c r="IFV117" s="296"/>
      <c r="IFW117" s="296"/>
      <c r="IFX117" s="296"/>
      <c r="IFY117" s="296"/>
      <c r="IFZ117" s="296"/>
      <c r="IGA117" s="296"/>
      <c r="IGB117" s="296"/>
      <c r="IGC117" s="296"/>
      <c r="IGD117" s="296"/>
      <c r="IGE117" s="296"/>
      <c r="IGF117" s="296"/>
      <c r="IGG117" s="296"/>
      <c r="IGH117" s="296"/>
      <c r="IGI117" s="296"/>
      <c r="IGJ117" s="296"/>
      <c r="IGK117" s="296"/>
      <c r="IGL117" s="296"/>
      <c r="IGM117" s="296"/>
      <c r="IGN117" s="296"/>
      <c r="IGO117" s="296"/>
      <c r="IGP117" s="296"/>
      <c r="IGQ117" s="296"/>
      <c r="IGR117" s="296"/>
      <c r="IGS117" s="296"/>
      <c r="IGT117" s="296"/>
      <c r="IGU117" s="296"/>
      <c r="IGV117" s="296"/>
      <c r="IGW117" s="296"/>
      <c r="IGX117" s="296"/>
      <c r="IGY117" s="296"/>
      <c r="IGZ117" s="296"/>
      <c r="IHA117" s="296"/>
      <c r="IHB117" s="296"/>
      <c r="IHC117" s="296"/>
      <c r="IHD117" s="296"/>
      <c r="IHE117" s="296"/>
      <c r="IHF117" s="296"/>
      <c r="IHG117" s="296"/>
      <c r="IHH117" s="296"/>
      <c r="IHI117" s="296"/>
      <c r="IHJ117" s="296"/>
      <c r="IHK117" s="296"/>
      <c r="IHL117" s="296"/>
      <c r="IHM117" s="296"/>
      <c r="IHN117" s="296"/>
      <c r="IHO117" s="296"/>
      <c r="IHP117" s="296"/>
      <c r="IHQ117" s="296"/>
      <c r="IHR117" s="296"/>
      <c r="IHS117" s="296"/>
      <c r="IHT117" s="296"/>
      <c r="IHU117" s="296"/>
      <c r="IHV117" s="296"/>
      <c r="IHW117" s="296"/>
      <c r="IHX117" s="296"/>
      <c r="IHY117" s="296"/>
      <c r="IHZ117" s="296"/>
      <c r="IIA117" s="296"/>
      <c r="IIB117" s="296"/>
      <c r="IIC117" s="296"/>
      <c r="IID117" s="296"/>
      <c r="IIE117" s="296"/>
      <c r="IIF117" s="296"/>
      <c r="IIG117" s="296"/>
      <c r="IIH117" s="296"/>
      <c r="III117" s="296"/>
      <c r="IIJ117" s="296"/>
      <c r="IIK117" s="296"/>
      <c r="IIL117" s="296"/>
      <c r="IIM117" s="296"/>
      <c r="IIN117" s="296"/>
      <c r="IIO117" s="296"/>
      <c r="IIP117" s="296"/>
      <c r="IIQ117" s="296"/>
      <c r="IIR117" s="296"/>
      <c r="IIS117" s="296"/>
      <c r="IIT117" s="296"/>
      <c r="IIU117" s="296"/>
      <c r="IIV117" s="296"/>
      <c r="IIW117" s="296"/>
      <c r="IIX117" s="296"/>
      <c r="IIY117" s="296"/>
      <c r="IIZ117" s="296"/>
      <c r="IJA117" s="296"/>
      <c r="IJB117" s="296"/>
      <c r="IJC117" s="296"/>
      <c r="IJD117" s="296"/>
      <c r="IJE117" s="296"/>
      <c r="IJF117" s="296"/>
      <c r="IJG117" s="296"/>
      <c r="IJH117" s="296"/>
      <c r="IJI117" s="296"/>
      <c r="IJJ117" s="296"/>
      <c r="IJK117" s="296"/>
      <c r="IJL117" s="296"/>
      <c r="IJM117" s="296"/>
      <c r="IJN117" s="296"/>
      <c r="IJO117" s="296"/>
      <c r="IJP117" s="296"/>
      <c r="IJQ117" s="296"/>
      <c r="IJR117" s="296"/>
      <c r="IJS117" s="296"/>
      <c r="IJT117" s="296"/>
      <c r="IJU117" s="296"/>
      <c r="IJV117" s="296"/>
      <c r="IJW117" s="296"/>
      <c r="IJX117" s="296"/>
      <c r="IJY117" s="296"/>
      <c r="IJZ117" s="296"/>
      <c r="IKA117" s="296"/>
      <c r="IKB117" s="296"/>
      <c r="IKC117" s="296"/>
      <c r="IKD117" s="296"/>
      <c r="IKE117" s="296"/>
      <c r="IKF117" s="296"/>
      <c r="IKG117" s="296"/>
      <c r="IKH117" s="296"/>
      <c r="IKI117" s="296"/>
      <c r="IKJ117" s="296"/>
      <c r="IKK117" s="296"/>
      <c r="IKL117" s="296"/>
      <c r="IKM117" s="296"/>
      <c r="IKN117" s="296"/>
      <c r="IKO117" s="296"/>
      <c r="IKP117" s="296"/>
      <c r="IKQ117" s="296"/>
      <c r="IKR117" s="296"/>
      <c r="IKS117" s="296"/>
      <c r="IKT117" s="296"/>
      <c r="IKU117" s="296"/>
      <c r="IKV117" s="296"/>
      <c r="IKW117" s="296"/>
      <c r="IKX117" s="296"/>
      <c r="IKY117" s="296"/>
      <c r="IKZ117" s="296"/>
      <c r="ILA117" s="296"/>
      <c r="ILB117" s="296"/>
      <c r="ILC117" s="296"/>
      <c r="ILD117" s="296"/>
      <c r="ILE117" s="296"/>
      <c r="ILF117" s="296"/>
      <c r="ILG117" s="296"/>
      <c r="ILH117" s="296"/>
      <c r="ILI117" s="296"/>
      <c r="ILJ117" s="296"/>
      <c r="ILK117" s="296"/>
      <c r="ILL117" s="296"/>
      <c r="ILM117" s="296"/>
      <c r="ILN117" s="296"/>
      <c r="ILO117" s="296"/>
      <c r="ILP117" s="296"/>
      <c r="ILQ117" s="296"/>
      <c r="ILR117" s="296"/>
      <c r="ILS117" s="296"/>
      <c r="ILT117" s="296"/>
      <c r="ILU117" s="296"/>
      <c r="ILV117" s="296"/>
      <c r="ILW117" s="296"/>
      <c r="ILX117" s="296"/>
      <c r="ILY117" s="296"/>
      <c r="ILZ117" s="296"/>
      <c r="IMA117" s="296"/>
      <c r="IMB117" s="296"/>
      <c r="IMC117" s="296"/>
      <c r="IMD117" s="296"/>
      <c r="IME117" s="296"/>
      <c r="IMF117" s="296"/>
      <c r="IMG117" s="296"/>
      <c r="IMH117" s="296"/>
      <c r="IMI117" s="296"/>
      <c r="IMJ117" s="296"/>
      <c r="IMK117" s="296"/>
      <c r="IML117" s="296"/>
      <c r="IMM117" s="296"/>
      <c r="IMN117" s="296"/>
      <c r="IMO117" s="296"/>
      <c r="IMP117" s="296"/>
      <c r="IMQ117" s="296"/>
      <c r="IMR117" s="296"/>
      <c r="IMS117" s="296"/>
      <c r="IMT117" s="296"/>
      <c r="IMU117" s="296"/>
      <c r="IMV117" s="296"/>
      <c r="IMW117" s="296"/>
      <c r="IMX117" s="296"/>
      <c r="IMY117" s="296"/>
      <c r="IMZ117" s="296"/>
      <c r="INA117" s="296"/>
      <c r="INB117" s="296"/>
      <c r="INC117" s="296"/>
      <c r="IND117" s="296"/>
      <c r="INE117" s="296"/>
      <c r="INF117" s="296"/>
      <c r="ING117" s="296"/>
      <c r="INH117" s="296"/>
      <c r="INI117" s="296"/>
      <c r="INJ117" s="296"/>
      <c r="INK117" s="296"/>
      <c r="INL117" s="296"/>
      <c r="INM117" s="296"/>
      <c r="INN117" s="296"/>
      <c r="INO117" s="296"/>
      <c r="INP117" s="296"/>
      <c r="INQ117" s="296"/>
      <c r="INR117" s="296"/>
      <c r="INS117" s="296"/>
      <c r="INT117" s="296"/>
      <c r="INU117" s="296"/>
      <c r="INV117" s="296"/>
      <c r="INW117" s="296"/>
      <c r="INX117" s="296"/>
      <c r="INY117" s="296"/>
      <c r="INZ117" s="296"/>
      <c r="IOA117" s="296"/>
      <c r="IOB117" s="296"/>
      <c r="IOC117" s="296"/>
      <c r="IOD117" s="296"/>
      <c r="IOE117" s="296"/>
      <c r="IOF117" s="296"/>
      <c r="IOG117" s="296"/>
      <c r="IOH117" s="296"/>
      <c r="IOI117" s="296"/>
      <c r="IOJ117" s="296"/>
      <c r="IOK117" s="296"/>
      <c r="IOL117" s="296"/>
      <c r="IOM117" s="296"/>
      <c r="ION117" s="296"/>
      <c r="IOO117" s="296"/>
      <c r="IOP117" s="296"/>
      <c r="IOQ117" s="296"/>
      <c r="IOR117" s="296"/>
      <c r="IOS117" s="296"/>
      <c r="IOT117" s="296"/>
      <c r="IOU117" s="296"/>
      <c r="IOV117" s="296"/>
      <c r="IOW117" s="296"/>
      <c r="IOX117" s="296"/>
      <c r="IOY117" s="296"/>
      <c r="IOZ117" s="296"/>
      <c r="IPA117" s="296"/>
      <c r="IPB117" s="296"/>
      <c r="IPC117" s="296"/>
      <c r="IPD117" s="296"/>
      <c r="IPE117" s="296"/>
      <c r="IPF117" s="296"/>
      <c r="IPG117" s="296"/>
      <c r="IPH117" s="296"/>
      <c r="IPI117" s="296"/>
      <c r="IPJ117" s="296"/>
      <c r="IPK117" s="296"/>
      <c r="IPL117" s="296"/>
      <c r="IPM117" s="296"/>
      <c r="IPN117" s="296"/>
      <c r="IPO117" s="296"/>
      <c r="IPP117" s="296"/>
      <c r="IPQ117" s="296"/>
      <c r="IPR117" s="296"/>
      <c r="IPS117" s="296"/>
      <c r="IPT117" s="296"/>
      <c r="IPU117" s="296"/>
      <c r="IPV117" s="296"/>
      <c r="IPW117" s="296"/>
      <c r="IPX117" s="296"/>
      <c r="IPY117" s="296"/>
      <c r="IPZ117" s="296"/>
      <c r="IQA117" s="296"/>
      <c r="IQB117" s="296"/>
      <c r="IQC117" s="296"/>
      <c r="IQD117" s="296"/>
      <c r="IQE117" s="296"/>
      <c r="IQF117" s="296"/>
      <c r="IQG117" s="296"/>
      <c r="IQH117" s="296"/>
      <c r="IQI117" s="296"/>
      <c r="IQJ117" s="296"/>
      <c r="IQK117" s="296"/>
      <c r="IQL117" s="296"/>
      <c r="IQM117" s="296"/>
      <c r="IQN117" s="296"/>
      <c r="IQO117" s="296"/>
      <c r="IQP117" s="296"/>
      <c r="IQQ117" s="296"/>
      <c r="IQR117" s="296"/>
      <c r="IQS117" s="296"/>
      <c r="IQT117" s="296"/>
      <c r="IQU117" s="296"/>
      <c r="IQV117" s="296"/>
      <c r="IQW117" s="296"/>
      <c r="IQX117" s="296"/>
      <c r="IQY117" s="296"/>
      <c r="IQZ117" s="296"/>
      <c r="IRA117" s="296"/>
      <c r="IRB117" s="296"/>
      <c r="IRC117" s="296"/>
      <c r="IRD117" s="296"/>
      <c r="IRE117" s="296"/>
      <c r="IRF117" s="296"/>
      <c r="IRG117" s="296"/>
      <c r="IRH117" s="296"/>
      <c r="IRI117" s="296"/>
      <c r="IRJ117" s="296"/>
      <c r="IRK117" s="296"/>
      <c r="IRL117" s="296"/>
      <c r="IRM117" s="296"/>
      <c r="IRN117" s="296"/>
      <c r="IRO117" s="296"/>
      <c r="IRP117" s="296"/>
      <c r="IRQ117" s="296"/>
      <c r="IRR117" s="296"/>
      <c r="IRS117" s="296"/>
      <c r="IRT117" s="296"/>
      <c r="IRU117" s="296"/>
      <c r="IRV117" s="296"/>
      <c r="IRW117" s="296"/>
      <c r="IRX117" s="296"/>
      <c r="IRY117" s="296"/>
      <c r="IRZ117" s="296"/>
      <c r="ISA117" s="296"/>
      <c r="ISB117" s="296"/>
      <c r="ISC117" s="296"/>
      <c r="ISD117" s="296"/>
      <c r="ISE117" s="296"/>
      <c r="ISF117" s="296"/>
      <c r="ISG117" s="296"/>
      <c r="ISH117" s="296"/>
      <c r="ISI117" s="296"/>
      <c r="ISJ117" s="296"/>
      <c r="ISK117" s="296"/>
      <c r="ISL117" s="296"/>
      <c r="ISM117" s="296"/>
      <c r="ISN117" s="296"/>
      <c r="ISO117" s="296"/>
      <c r="ISP117" s="296"/>
      <c r="ISQ117" s="296"/>
      <c r="ISR117" s="296"/>
      <c r="ISS117" s="296"/>
      <c r="IST117" s="296"/>
      <c r="ISU117" s="296"/>
      <c r="ISV117" s="296"/>
      <c r="ISW117" s="296"/>
      <c r="ISX117" s="296"/>
      <c r="ISY117" s="296"/>
      <c r="ISZ117" s="296"/>
      <c r="ITA117" s="296"/>
      <c r="ITB117" s="296"/>
      <c r="ITC117" s="296"/>
      <c r="ITD117" s="296"/>
      <c r="ITE117" s="296"/>
      <c r="ITF117" s="296"/>
      <c r="ITG117" s="296"/>
      <c r="ITH117" s="296"/>
      <c r="ITI117" s="296"/>
      <c r="ITJ117" s="296"/>
      <c r="ITK117" s="296"/>
      <c r="ITL117" s="296"/>
      <c r="ITM117" s="296"/>
      <c r="ITN117" s="296"/>
      <c r="ITO117" s="296"/>
      <c r="ITP117" s="296"/>
      <c r="ITQ117" s="296"/>
      <c r="ITR117" s="296"/>
      <c r="ITS117" s="296"/>
      <c r="ITT117" s="296"/>
      <c r="ITU117" s="296"/>
      <c r="ITV117" s="296"/>
      <c r="ITW117" s="296"/>
      <c r="ITX117" s="296"/>
      <c r="ITY117" s="296"/>
      <c r="ITZ117" s="296"/>
      <c r="IUA117" s="296"/>
      <c r="IUB117" s="296"/>
      <c r="IUC117" s="296"/>
      <c r="IUD117" s="296"/>
      <c r="IUE117" s="296"/>
      <c r="IUF117" s="296"/>
      <c r="IUG117" s="296"/>
      <c r="IUH117" s="296"/>
      <c r="IUI117" s="296"/>
      <c r="IUJ117" s="296"/>
      <c r="IUK117" s="296"/>
      <c r="IUL117" s="296"/>
      <c r="IUM117" s="296"/>
      <c r="IUN117" s="296"/>
      <c r="IUO117" s="296"/>
      <c r="IUP117" s="296"/>
      <c r="IUQ117" s="296"/>
      <c r="IUR117" s="296"/>
      <c r="IUS117" s="296"/>
      <c r="IUT117" s="296"/>
      <c r="IUU117" s="296"/>
      <c r="IUV117" s="296"/>
      <c r="IUW117" s="296"/>
      <c r="IUX117" s="296"/>
      <c r="IUY117" s="296"/>
      <c r="IUZ117" s="296"/>
      <c r="IVA117" s="296"/>
      <c r="IVB117" s="296"/>
      <c r="IVC117" s="296"/>
      <c r="IVD117" s="296"/>
      <c r="IVE117" s="296"/>
      <c r="IVF117" s="296"/>
      <c r="IVG117" s="296"/>
      <c r="IVH117" s="296"/>
      <c r="IVI117" s="296"/>
      <c r="IVJ117" s="296"/>
      <c r="IVK117" s="296"/>
      <c r="IVL117" s="296"/>
      <c r="IVM117" s="296"/>
      <c r="IVN117" s="296"/>
      <c r="IVO117" s="296"/>
      <c r="IVP117" s="296"/>
      <c r="IVQ117" s="296"/>
      <c r="IVR117" s="296"/>
      <c r="IVS117" s="296"/>
      <c r="IVT117" s="296"/>
      <c r="IVU117" s="296"/>
      <c r="IVV117" s="296"/>
      <c r="IVW117" s="296"/>
      <c r="IVX117" s="296"/>
      <c r="IVY117" s="296"/>
      <c r="IVZ117" s="296"/>
      <c r="IWA117" s="296"/>
      <c r="IWB117" s="296"/>
      <c r="IWC117" s="296"/>
      <c r="IWD117" s="296"/>
      <c r="IWE117" s="296"/>
      <c r="IWF117" s="296"/>
      <c r="IWG117" s="296"/>
      <c r="IWH117" s="296"/>
      <c r="IWI117" s="296"/>
      <c r="IWJ117" s="296"/>
      <c r="IWK117" s="296"/>
      <c r="IWL117" s="296"/>
      <c r="IWM117" s="296"/>
      <c r="IWN117" s="296"/>
      <c r="IWO117" s="296"/>
      <c r="IWP117" s="296"/>
      <c r="IWQ117" s="296"/>
      <c r="IWR117" s="296"/>
      <c r="IWS117" s="296"/>
      <c r="IWT117" s="296"/>
      <c r="IWU117" s="296"/>
      <c r="IWV117" s="296"/>
      <c r="IWW117" s="296"/>
      <c r="IWX117" s="296"/>
      <c r="IWY117" s="296"/>
      <c r="IWZ117" s="296"/>
      <c r="IXA117" s="296"/>
      <c r="IXB117" s="296"/>
      <c r="IXC117" s="296"/>
      <c r="IXD117" s="296"/>
      <c r="IXE117" s="296"/>
      <c r="IXF117" s="296"/>
      <c r="IXG117" s="296"/>
      <c r="IXH117" s="296"/>
      <c r="IXI117" s="296"/>
      <c r="IXJ117" s="296"/>
      <c r="IXK117" s="296"/>
      <c r="IXL117" s="296"/>
      <c r="IXM117" s="296"/>
      <c r="IXN117" s="296"/>
      <c r="IXO117" s="296"/>
      <c r="IXP117" s="296"/>
      <c r="IXQ117" s="296"/>
      <c r="IXR117" s="296"/>
      <c r="IXS117" s="296"/>
      <c r="IXT117" s="296"/>
      <c r="IXU117" s="296"/>
      <c r="IXV117" s="296"/>
      <c r="IXW117" s="296"/>
      <c r="IXX117" s="296"/>
      <c r="IXY117" s="296"/>
      <c r="IXZ117" s="296"/>
      <c r="IYA117" s="296"/>
      <c r="IYB117" s="296"/>
      <c r="IYC117" s="296"/>
      <c r="IYD117" s="296"/>
      <c r="IYE117" s="296"/>
      <c r="IYF117" s="296"/>
      <c r="IYG117" s="296"/>
      <c r="IYH117" s="296"/>
      <c r="IYI117" s="296"/>
      <c r="IYJ117" s="296"/>
      <c r="IYK117" s="296"/>
      <c r="IYL117" s="296"/>
      <c r="IYM117" s="296"/>
      <c r="IYN117" s="296"/>
      <c r="IYO117" s="296"/>
      <c r="IYP117" s="296"/>
      <c r="IYQ117" s="296"/>
      <c r="IYR117" s="296"/>
      <c r="IYS117" s="296"/>
      <c r="IYT117" s="296"/>
      <c r="IYU117" s="296"/>
      <c r="IYV117" s="296"/>
      <c r="IYW117" s="296"/>
      <c r="IYX117" s="296"/>
      <c r="IYY117" s="296"/>
      <c r="IYZ117" s="296"/>
      <c r="IZA117" s="296"/>
      <c r="IZB117" s="296"/>
      <c r="IZC117" s="296"/>
      <c r="IZD117" s="296"/>
      <c r="IZE117" s="296"/>
      <c r="IZF117" s="296"/>
      <c r="IZG117" s="296"/>
      <c r="IZH117" s="296"/>
      <c r="IZI117" s="296"/>
      <c r="IZJ117" s="296"/>
      <c r="IZK117" s="296"/>
      <c r="IZL117" s="296"/>
      <c r="IZM117" s="296"/>
      <c r="IZN117" s="296"/>
      <c r="IZO117" s="296"/>
      <c r="IZP117" s="296"/>
      <c r="IZQ117" s="296"/>
      <c r="IZR117" s="296"/>
      <c r="IZS117" s="296"/>
      <c r="IZT117" s="296"/>
      <c r="IZU117" s="296"/>
      <c r="IZV117" s="296"/>
      <c r="IZW117" s="296"/>
      <c r="IZX117" s="296"/>
      <c r="IZY117" s="296"/>
      <c r="IZZ117" s="296"/>
      <c r="JAA117" s="296"/>
      <c r="JAB117" s="296"/>
      <c r="JAC117" s="296"/>
      <c r="JAD117" s="296"/>
      <c r="JAE117" s="296"/>
      <c r="JAF117" s="296"/>
      <c r="JAG117" s="296"/>
      <c r="JAH117" s="296"/>
      <c r="JAI117" s="296"/>
      <c r="JAJ117" s="296"/>
      <c r="JAK117" s="296"/>
      <c r="JAL117" s="296"/>
      <c r="JAM117" s="296"/>
      <c r="JAN117" s="296"/>
      <c r="JAO117" s="296"/>
      <c r="JAP117" s="296"/>
      <c r="JAQ117" s="296"/>
      <c r="JAR117" s="296"/>
      <c r="JAS117" s="296"/>
      <c r="JAT117" s="296"/>
      <c r="JAU117" s="296"/>
      <c r="JAV117" s="296"/>
      <c r="JAW117" s="296"/>
      <c r="JAX117" s="296"/>
      <c r="JAY117" s="296"/>
      <c r="JAZ117" s="296"/>
      <c r="JBA117" s="296"/>
      <c r="JBB117" s="296"/>
      <c r="JBC117" s="296"/>
      <c r="JBD117" s="296"/>
      <c r="JBE117" s="296"/>
      <c r="JBF117" s="296"/>
      <c r="JBG117" s="296"/>
      <c r="JBH117" s="296"/>
      <c r="JBI117" s="296"/>
      <c r="JBJ117" s="296"/>
      <c r="JBK117" s="296"/>
      <c r="JBL117" s="296"/>
      <c r="JBM117" s="296"/>
      <c r="JBN117" s="296"/>
      <c r="JBO117" s="296"/>
      <c r="JBP117" s="296"/>
      <c r="JBQ117" s="296"/>
      <c r="JBR117" s="296"/>
      <c r="JBS117" s="296"/>
      <c r="JBT117" s="296"/>
      <c r="JBU117" s="296"/>
      <c r="JBV117" s="296"/>
      <c r="JBW117" s="296"/>
      <c r="JBX117" s="296"/>
      <c r="JBY117" s="296"/>
      <c r="JBZ117" s="296"/>
      <c r="JCA117" s="296"/>
      <c r="JCB117" s="296"/>
      <c r="JCC117" s="296"/>
      <c r="JCD117" s="296"/>
      <c r="JCE117" s="296"/>
      <c r="JCF117" s="296"/>
      <c r="JCG117" s="296"/>
      <c r="JCH117" s="296"/>
      <c r="JCI117" s="296"/>
      <c r="JCJ117" s="296"/>
      <c r="JCK117" s="296"/>
      <c r="JCL117" s="296"/>
      <c r="JCM117" s="296"/>
      <c r="JCN117" s="296"/>
      <c r="JCO117" s="296"/>
      <c r="JCP117" s="296"/>
      <c r="JCQ117" s="296"/>
      <c r="JCR117" s="296"/>
      <c r="JCS117" s="296"/>
      <c r="JCT117" s="296"/>
      <c r="JCU117" s="296"/>
      <c r="JCV117" s="296"/>
      <c r="JCW117" s="296"/>
      <c r="JCX117" s="296"/>
      <c r="JCY117" s="296"/>
      <c r="JCZ117" s="296"/>
      <c r="JDA117" s="296"/>
      <c r="JDB117" s="296"/>
      <c r="JDC117" s="296"/>
      <c r="JDD117" s="296"/>
      <c r="JDE117" s="296"/>
      <c r="JDF117" s="296"/>
      <c r="JDG117" s="296"/>
      <c r="JDH117" s="296"/>
      <c r="JDI117" s="296"/>
      <c r="JDJ117" s="296"/>
      <c r="JDK117" s="296"/>
      <c r="JDL117" s="296"/>
      <c r="JDM117" s="296"/>
      <c r="JDN117" s="296"/>
      <c r="JDO117" s="296"/>
      <c r="JDP117" s="296"/>
      <c r="JDQ117" s="296"/>
      <c r="JDR117" s="296"/>
      <c r="JDS117" s="296"/>
      <c r="JDT117" s="296"/>
      <c r="JDU117" s="296"/>
      <c r="JDV117" s="296"/>
      <c r="JDW117" s="296"/>
      <c r="JDX117" s="296"/>
      <c r="JDY117" s="296"/>
      <c r="JDZ117" s="296"/>
      <c r="JEA117" s="296"/>
      <c r="JEB117" s="296"/>
      <c r="JEC117" s="296"/>
      <c r="JED117" s="296"/>
      <c r="JEE117" s="296"/>
      <c r="JEF117" s="296"/>
      <c r="JEG117" s="296"/>
      <c r="JEH117" s="296"/>
      <c r="JEI117" s="296"/>
      <c r="JEJ117" s="296"/>
      <c r="JEK117" s="296"/>
      <c r="JEL117" s="296"/>
      <c r="JEM117" s="296"/>
      <c r="JEN117" s="296"/>
      <c r="JEO117" s="296"/>
      <c r="JEP117" s="296"/>
      <c r="JEQ117" s="296"/>
      <c r="JER117" s="296"/>
      <c r="JES117" s="296"/>
      <c r="JET117" s="296"/>
      <c r="JEU117" s="296"/>
      <c r="JEV117" s="296"/>
      <c r="JEW117" s="296"/>
      <c r="JEX117" s="296"/>
      <c r="JEY117" s="296"/>
      <c r="JEZ117" s="296"/>
      <c r="JFA117" s="296"/>
      <c r="JFB117" s="296"/>
      <c r="JFC117" s="296"/>
      <c r="JFD117" s="296"/>
      <c r="JFE117" s="296"/>
      <c r="JFF117" s="296"/>
      <c r="JFG117" s="296"/>
      <c r="JFH117" s="296"/>
      <c r="JFI117" s="296"/>
      <c r="JFJ117" s="296"/>
      <c r="JFK117" s="296"/>
      <c r="JFL117" s="296"/>
      <c r="JFM117" s="296"/>
      <c r="JFN117" s="296"/>
      <c r="JFO117" s="296"/>
      <c r="JFP117" s="296"/>
      <c r="JFQ117" s="296"/>
      <c r="JFR117" s="296"/>
      <c r="JFS117" s="296"/>
      <c r="JFT117" s="296"/>
      <c r="JFU117" s="296"/>
      <c r="JFV117" s="296"/>
      <c r="JFW117" s="296"/>
      <c r="JFX117" s="296"/>
      <c r="JFY117" s="296"/>
      <c r="JFZ117" s="296"/>
      <c r="JGA117" s="296"/>
      <c r="JGB117" s="296"/>
      <c r="JGC117" s="296"/>
      <c r="JGD117" s="296"/>
      <c r="JGE117" s="296"/>
      <c r="JGF117" s="296"/>
      <c r="JGG117" s="296"/>
      <c r="JGH117" s="296"/>
      <c r="JGI117" s="296"/>
      <c r="JGJ117" s="296"/>
      <c r="JGK117" s="296"/>
      <c r="JGL117" s="296"/>
      <c r="JGM117" s="296"/>
      <c r="JGN117" s="296"/>
      <c r="JGO117" s="296"/>
      <c r="JGP117" s="296"/>
      <c r="JGQ117" s="296"/>
      <c r="JGR117" s="296"/>
      <c r="JGS117" s="296"/>
      <c r="JGT117" s="296"/>
      <c r="JGU117" s="296"/>
      <c r="JGV117" s="296"/>
      <c r="JGW117" s="296"/>
      <c r="JGX117" s="296"/>
      <c r="JGY117" s="296"/>
      <c r="JGZ117" s="296"/>
      <c r="JHA117" s="296"/>
      <c r="JHB117" s="296"/>
      <c r="JHC117" s="296"/>
      <c r="JHD117" s="296"/>
      <c r="JHE117" s="296"/>
      <c r="JHF117" s="296"/>
      <c r="JHG117" s="296"/>
      <c r="JHH117" s="296"/>
      <c r="JHI117" s="296"/>
      <c r="JHJ117" s="296"/>
      <c r="JHK117" s="296"/>
      <c r="JHL117" s="296"/>
      <c r="JHM117" s="296"/>
      <c r="JHN117" s="296"/>
      <c r="JHO117" s="296"/>
      <c r="JHP117" s="296"/>
      <c r="JHQ117" s="296"/>
      <c r="JHR117" s="296"/>
      <c r="JHS117" s="296"/>
      <c r="JHT117" s="296"/>
      <c r="JHU117" s="296"/>
      <c r="JHV117" s="296"/>
      <c r="JHW117" s="296"/>
      <c r="JHX117" s="296"/>
      <c r="JHY117" s="296"/>
      <c r="JHZ117" s="296"/>
      <c r="JIA117" s="296"/>
      <c r="JIB117" s="296"/>
      <c r="JIC117" s="296"/>
      <c r="JID117" s="296"/>
      <c r="JIE117" s="296"/>
      <c r="JIF117" s="296"/>
      <c r="JIG117" s="296"/>
      <c r="JIH117" s="296"/>
      <c r="JII117" s="296"/>
      <c r="JIJ117" s="296"/>
      <c r="JIK117" s="296"/>
      <c r="JIL117" s="296"/>
      <c r="JIM117" s="296"/>
      <c r="JIN117" s="296"/>
      <c r="JIO117" s="296"/>
      <c r="JIP117" s="296"/>
      <c r="JIQ117" s="296"/>
      <c r="JIR117" s="296"/>
      <c r="JIS117" s="296"/>
      <c r="JIT117" s="296"/>
      <c r="JIU117" s="296"/>
      <c r="JIV117" s="296"/>
      <c r="JIW117" s="296"/>
      <c r="JIX117" s="296"/>
      <c r="JIY117" s="296"/>
      <c r="JIZ117" s="296"/>
      <c r="JJA117" s="296"/>
      <c r="JJB117" s="296"/>
      <c r="JJC117" s="296"/>
      <c r="JJD117" s="296"/>
      <c r="JJE117" s="296"/>
      <c r="JJF117" s="296"/>
      <c r="JJG117" s="296"/>
      <c r="JJH117" s="296"/>
      <c r="JJI117" s="296"/>
      <c r="JJJ117" s="296"/>
      <c r="JJK117" s="296"/>
      <c r="JJL117" s="296"/>
      <c r="JJM117" s="296"/>
      <c r="JJN117" s="296"/>
      <c r="JJO117" s="296"/>
      <c r="JJP117" s="296"/>
      <c r="JJQ117" s="296"/>
      <c r="JJR117" s="296"/>
      <c r="JJS117" s="296"/>
      <c r="JJT117" s="296"/>
      <c r="JJU117" s="296"/>
      <c r="JJV117" s="296"/>
      <c r="JJW117" s="296"/>
      <c r="JJX117" s="296"/>
      <c r="JJY117" s="296"/>
      <c r="JJZ117" s="296"/>
      <c r="JKA117" s="296"/>
      <c r="JKB117" s="296"/>
      <c r="JKC117" s="296"/>
      <c r="JKD117" s="296"/>
      <c r="JKE117" s="296"/>
      <c r="JKF117" s="296"/>
      <c r="JKG117" s="296"/>
      <c r="JKH117" s="296"/>
      <c r="JKI117" s="296"/>
      <c r="JKJ117" s="296"/>
      <c r="JKK117" s="296"/>
      <c r="JKL117" s="296"/>
      <c r="JKM117" s="296"/>
      <c r="JKN117" s="296"/>
      <c r="JKO117" s="296"/>
      <c r="JKP117" s="296"/>
      <c r="JKQ117" s="296"/>
      <c r="JKR117" s="296"/>
      <c r="JKS117" s="296"/>
      <c r="JKT117" s="296"/>
      <c r="JKU117" s="296"/>
      <c r="JKV117" s="296"/>
      <c r="JKW117" s="296"/>
      <c r="JKX117" s="296"/>
      <c r="JKY117" s="296"/>
      <c r="JKZ117" s="296"/>
      <c r="JLA117" s="296"/>
      <c r="JLB117" s="296"/>
      <c r="JLC117" s="296"/>
      <c r="JLD117" s="296"/>
      <c r="JLE117" s="296"/>
      <c r="JLF117" s="296"/>
      <c r="JLG117" s="296"/>
      <c r="JLH117" s="296"/>
      <c r="JLI117" s="296"/>
      <c r="JLJ117" s="296"/>
      <c r="JLK117" s="296"/>
      <c r="JLL117" s="296"/>
      <c r="JLM117" s="296"/>
      <c r="JLN117" s="296"/>
      <c r="JLO117" s="296"/>
      <c r="JLP117" s="296"/>
      <c r="JLQ117" s="296"/>
      <c r="JLR117" s="296"/>
      <c r="JLS117" s="296"/>
      <c r="JLT117" s="296"/>
      <c r="JLU117" s="296"/>
      <c r="JLV117" s="296"/>
      <c r="JLW117" s="296"/>
      <c r="JLX117" s="296"/>
      <c r="JLY117" s="296"/>
      <c r="JLZ117" s="296"/>
      <c r="JMA117" s="296"/>
      <c r="JMB117" s="296"/>
      <c r="JMC117" s="296"/>
      <c r="JMD117" s="296"/>
      <c r="JME117" s="296"/>
      <c r="JMF117" s="296"/>
      <c r="JMG117" s="296"/>
      <c r="JMH117" s="296"/>
      <c r="JMI117" s="296"/>
      <c r="JMJ117" s="296"/>
      <c r="JMK117" s="296"/>
      <c r="JML117" s="296"/>
      <c r="JMM117" s="296"/>
      <c r="JMN117" s="296"/>
      <c r="JMO117" s="296"/>
      <c r="JMP117" s="296"/>
      <c r="JMQ117" s="296"/>
      <c r="JMR117" s="296"/>
      <c r="JMS117" s="296"/>
      <c r="JMT117" s="296"/>
      <c r="JMU117" s="296"/>
      <c r="JMV117" s="296"/>
      <c r="JMW117" s="296"/>
      <c r="JMX117" s="296"/>
      <c r="JMY117" s="296"/>
      <c r="JMZ117" s="296"/>
      <c r="JNA117" s="296"/>
      <c r="JNB117" s="296"/>
      <c r="JNC117" s="296"/>
      <c r="JND117" s="296"/>
      <c r="JNE117" s="296"/>
      <c r="JNF117" s="296"/>
      <c r="JNG117" s="296"/>
      <c r="JNH117" s="296"/>
      <c r="JNI117" s="296"/>
      <c r="JNJ117" s="296"/>
      <c r="JNK117" s="296"/>
      <c r="JNL117" s="296"/>
      <c r="JNM117" s="296"/>
      <c r="JNN117" s="296"/>
      <c r="JNO117" s="296"/>
      <c r="JNP117" s="296"/>
      <c r="JNQ117" s="296"/>
      <c r="JNR117" s="296"/>
      <c r="JNS117" s="296"/>
      <c r="JNT117" s="296"/>
      <c r="JNU117" s="296"/>
      <c r="JNV117" s="296"/>
      <c r="JNW117" s="296"/>
      <c r="JNX117" s="296"/>
      <c r="JNY117" s="296"/>
      <c r="JNZ117" s="296"/>
      <c r="JOA117" s="296"/>
      <c r="JOB117" s="296"/>
      <c r="JOC117" s="296"/>
      <c r="JOD117" s="296"/>
      <c r="JOE117" s="296"/>
      <c r="JOF117" s="296"/>
      <c r="JOG117" s="296"/>
      <c r="JOH117" s="296"/>
      <c r="JOI117" s="296"/>
      <c r="JOJ117" s="296"/>
      <c r="JOK117" s="296"/>
      <c r="JOL117" s="296"/>
      <c r="JOM117" s="296"/>
      <c r="JON117" s="296"/>
      <c r="JOO117" s="296"/>
      <c r="JOP117" s="296"/>
      <c r="JOQ117" s="296"/>
      <c r="JOR117" s="296"/>
      <c r="JOS117" s="296"/>
      <c r="JOT117" s="296"/>
      <c r="JOU117" s="296"/>
      <c r="JOV117" s="296"/>
      <c r="JOW117" s="296"/>
      <c r="JOX117" s="296"/>
      <c r="JOY117" s="296"/>
      <c r="JOZ117" s="296"/>
      <c r="JPA117" s="296"/>
      <c r="JPB117" s="296"/>
      <c r="JPC117" s="296"/>
      <c r="JPD117" s="296"/>
      <c r="JPE117" s="296"/>
      <c r="JPF117" s="296"/>
      <c r="JPG117" s="296"/>
      <c r="JPH117" s="296"/>
      <c r="JPI117" s="296"/>
      <c r="JPJ117" s="296"/>
      <c r="JPK117" s="296"/>
      <c r="JPL117" s="296"/>
      <c r="JPM117" s="296"/>
      <c r="JPN117" s="296"/>
      <c r="JPO117" s="296"/>
      <c r="JPP117" s="296"/>
      <c r="JPQ117" s="296"/>
      <c r="JPR117" s="296"/>
      <c r="JPS117" s="296"/>
      <c r="JPT117" s="296"/>
      <c r="JPU117" s="296"/>
      <c r="JPV117" s="296"/>
      <c r="JPW117" s="296"/>
      <c r="JPX117" s="296"/>
      <c r="JPY117" s="296"/>
      <c r="JPZ117" s="296"/>
      <c r="JQA117" s="296"/>
      <c r="JQB117" s="296"/>
      <c r="JQC117" s="296"/>
      <c r="JQD117" s="296"/>
      <c r="JQE117" s="296"/>
      <c r="JQF117" s="296"/>
      <c r="JQG117" s="296"/>
      <c r="JQH117" s="296"/>
      <c r="JQI117" s="296"/>
      <c r="JQJ117" s="296"/>
      <c r="JQK117" s="296"/>
      <c r="JQL117" s="296"/>
      <c r="JQM117" s="296"/>
      <c r="JQN117" s="296"/>
      <c r="JQO117" s="296"/>
      <c r="JQP117" s="296"/>
      <c r="JQQ117" s="296"/>
      <c r="JQR117" s="296"/>
      <c r="JQS117" s="296"/>
      <c r="JQT117" s="296"/>
      <c r="JQU117" s="296"/>
      <c r="JQV117" s="296"/>
      <c r="JQW117" s="296"/>
      <c r="JQX117" s="296"/>
      <c r="JQY117" s="296"/>
      <c r="JQZ117" s="296"/>
      <c r="JRA117" s="296"/>
      <c r="JRB117" s="296"/>
      <c r="JRC117" s="296"/>
      <c r="JRD117" s="296"/>
      <c r="JRE117" s="296"/>
      <c r="JRF117" s="296"/>
      <c r="JRG117" s="296"/>
      <c r="JRH117" s="296"/>
      <c r="JRI117" s="296"/>
      <c r="JRJ117" s="296"/>
      <c r="JRK117" s="296"/>
      <c r="JRL117" s="296"/>
      <c r="JRM117" s="296"/>
      <c r="JRN117" s="296"/>
      <c r="JRO117" s="296"/>
      <c r="JRP117" s="296"/>
      <c r="JRQ117" s="296"/>
      <c r="JRR117" s="296"/>
      <c r="JRS117" s="296"/>
      <c r="JRT117" s="296"/>
      <c r="JRU117" s="296"/>
      <c r="JRV117" s="296"/>
      <c r="JRW117" s="296"/>
      <c r="JRX117" s="296"/>
      <c r="JRY117" s="296"/>
      <c r="JRZ117" s="296"/>
      <c r="JSA117" s="296"/>
      <c r="JSB117" s="296"/>
      <c r="JSC117" s="296"/>
      <c r="JSD117" s="296"/>
      <c r="JSE117" s="296"/>
      <c r="JSF117" s="296"/>
      <c r="JSG117" s="296"/>
      <c r="JSH117" s="296"/>
      <c r="JSI117" s="296"/>
      <c r="JSJ117" s="296"/>
      <c r="JSK117" s="296"/>
      <c r="JSL117" s="296"/>
      <c r="JSM117" s="296"/>
      <c r="JSN117" s="296"/>
      <c r="JSO117" s="296"/>
      <c r="JSP117" s="296"/>
      <c r="JSQ117" s="296"/>
      <c r="JSR117" s="296"/>
      <c r="JSS117" s="296"/>
      <c r="JST117" s="296"/>
      <c r="JSU117" s="296"/>
      <c r="JSV117" s="296"/>
      <c r="JSW117" s="296"/>
      <c r="JSX117" s="296"/>
      <c r="JSY117" s="296"/>
      <c r="JSZ117" s="296"/>
      <c r="JTA117" s="296"/>
      <c r="JTB117" s="296"/>
      <c r="JTC117" s="296"/>
      <c r="JTD117" s="296"/>
      <c r="JTE117" s="296"/>
      <c r="JTF117" s="296"/>
      <c r="JTG117" s="296"/>
      <c r="JTH117" s="296"/>
      <c r="JTI117" s="296"/>
      <c r="JTJ117" s="296"/>
      <c r="JTK117" s="296"/>
      <c r="JTL117" s="296"/>
      <c r="JTM117" s="296"/>
      <c r="JTN117" s="296"/>
      <c r="JTO117" s="296"/>
      <c r="JTP117" s="296"/>
      <c r="JTQ117" s="296"/>
      <c r="JTR117" s="296"/>
      <c r="JTS117" s="296"/>
      <c r="JTT117" s="296"/>
      <c r="JTU117" s="296"/>
      <c r="JTV117" s="296"/>
      <c r="JTW117" s="296"/>
      <c r="JTX117" s="296"/>
      <c r="JTY117" s="296"/>
      <c r="JTZ117" s="296"/>
      <c r="JUA117" s="296"/>
      <c r="JUB117" s="296"/>
      <c r="JUC117" s="296"/>
      <c r="JUD117" s="296"/>
      <c r="JUE117" s="296"/>
      <c r="JUF117" s="296"/>
      <c r="JUG117" s="296"/>
      <c r="JUH117" s="296"/>
      <c r="JUI117" s="296"/>
      <c r="JUJ117" s="296"/>
      <c r="JUK117" s="296"/>
      <c r="JUL117" s="296"/>
      <c r="JUM117" s="296"/>
      <c r="JUN117" s="296"/>
      <c r="JUO117" s="296"/>
      <c r="JUP117" s="296"/>
      <c r="JUQ117" s="296"/>
      <c r="JUR117" s="296"/>
      <c r="JUS117" s="296"/>
      <c r="JUT117" s="296"/>
      <c r="JUU117" s="296"/>
      <c r="JUV117" s="296"/>
      <c r="JUW117" s="296"/>
      <c r="JUX117" s="296"/>
      <c r="JUY117" s="296"/>
      <c r="JUZ117" s="296"/>
      <c r="JVA117" s="296"/>
      <c r="JVB117" s="296"/>
      <c r="JVC117" s="296"/>
      <c r="JVD117" s="296"/>
      <c r="JVE117" s="296"/>
      <c r="JVF117" s="296"/>
      <c r="JVG117" s="296"/>
      <c r="JVH117" s="296"/>
      <c r="JVI117" s="296"/>
      <c r="JVJ117" s="296"/>
      <c r="JVK117" s="296"/>
      <c r="JVL117" s="296"/>
      <c r="JVM117" s="296"/>
      <c r="JVN117" s="296"/>
      <c r="JVO117" s="296"/>
      <c r="JVP117" s="296"/>
      <c r="JVQ117" s="296"/>
      <c r="JVR117" s="296"/>
      <c r="JVS117" s="296"/>
      <c r="JVT117" s="296"/>
      <c r="JVU117" s="296"/>
      <c r="JVV117" s="296"/>
      <c r="JVW117" s="296"/>
      <c r="JVX117" s="296"/>
      <c r="JVY117" s="296"/>
      <c r="JVZ117" s="296"/>
      <c r="JWA117" s="296"/>
      <c r="JWB117" s="296"/>
      <c r="JWC117" s="296"/>
      <c r="JWD117" s="296"/>
      <c r="JWE117" s="296"/>
      <c r="JWF117" s="296"/>
      <c r="JWG117" s="296"/>
      <c r="JWH117" s="296"/>
      <c r="JWI117" s="296"/>
      <c r="JWJ117" s="296"/>
      <c r="JWK117" s="296"/>
      <c r="JWL117" s="296"/>
      <c r="JWM117" s="296"/>
      <c r="JWN117" s="296"/>
      <c r="JWO117" s="296"/>
      <c r="JWP117" s="296"/>
      <c r="JWQ117" s="296"/>
      <c r="JWR117" s="296"/>
      <c r="JWS117" s="296"/>
      <c r="JWT117" s="296"/>
      <c r="JWU117" s="296"/>
      <c r="JWV117" s="296"/>
      <c r="JWW117" s="296"/>
      <c r="JWX117" s="296"/>
      <c r="JWY117" s="296"/>
      <c r="JWZ117" s="296"/>
      <c r="JXA117" s="296"/>
      <c r="JXB117" s="296"/>
      <c r="JXC117" s="296"/>
      <c r="JXD117" s="296"/>
      <c r="JXE117" s="296"/>
      <c r="JXF117" s="296"/>
      <c r="JXG117" s="296"/>
      <c r="JXH117" s="296"/>
      <c r="JXI117" s="296"/>
      <c r="JXJ117" s="296"/>
      <c r="JXK117" s="296"/>
      <c r="JXL117" s="296"/>
      <c r="JXM117" s="296"/>
      <c r="JXN117" s="296"/>
      <c r="JXO117" s="296"/>
      <c r="JXP117" s="296"/>
      <c r="JXQ117" s="296"/>
      <c r="JXR117" s="296"/>
      <c r="JXS117" s="296"/>
      <c r="JXT117" s="296"/>
      <c r="JXU117" s="296"/>
      <c r="JXV117" s="296"/>
      <c r="JXW117" s="296"/>
      <c r="JXX117" s="296"/>
      <c r="JXY117" s="296"/>
      <c r="JXZ117" s="296"/>
      <c r="JYA117" s="296"/>
      <c r="JYB117" s="296"/>
      <c r="JYC117" s="296"/>
      <c r="JYD117" s="296"/>
      <c r="JYE117" s="296"/>
      <c r="JYF117" s="296"/>
      <c r="JYG117" s="296"/>
      <c r="JYH117" s="296"/>
      <c r="JYI117" s="296"/>
      <c r="JYJ117" s="296"/>
      <c r="JYK117" s="296"/>
      <c r="JYL117" s="296"/>
      <c r="JYM117" s="296"/>
      <c r="JYN117" s="296"/>
      <c r="JYO117" s="296"/>
      <c r="JYP117" s="296"/>
      <c r="JYQ117" s="296"/>
      <c r="JYR117" s="296"/>
      <c r="JYS117" s="296"/>
      <c r="JYT117" s="296"/>
      <c r="JYU117" s="296"/>
      <c r="JYV117" s="296"/>
      <c r="JYW117" s="296"/>
      <c r="JYX117" s="296"/>
      <c r="JYY117" s="296"/>
      <c r="JYZ117" s="296"/>
      <c r="JZA117" s="296"/>
      <c r="JZB117" s="296"/>
      <c r="JZC117" s="296"/>
      <c r="JZD117" s="296"/>
      <c r="JZE117" s="296"/>
      <c r="JZF117" s="296"/>
      <c r="JZG117" s="296"/>
      <c r="JZH117" s="296"/>
      <c r="JZI117" s="296"/>
      <c r="JZJ117" s="296"/>
      <c r="JZK117" s="296"/>
      <c r="JZL117" s="296"/>
      <c r="JZM117" s="296"/>
      <c r="JZN117" s="296"/>
      <c r="JZO117" s="296"/>
      <c r="JZP117" s="296"/>
      <c r="JZQ117" s="296"/>
      <c r="JZR117" s="296"/>
      <c r="JZS117" s="296"/>
      <c r="JZT117" s="296"/>
      <c r="JZU117" s="296"/>
      <c r="JZV117" s="296"/>
      <c r="JZW117" s="296"/>
      <c r="JZX117" s="296"/>
      <c r="JZY117" s="296"/>
      <c r="JZZ117" s="296"/>
      <c r="KAA117" s="296"/>
      <c r="KAB117" s="296"/>
      <c r="KAC117" s="296"/>
      <c r="KAD117" s="296"/>
      <c r="KAE117" s="296"/>
      <c r="KAF117" s="296"/>
      <c r="KAG117" s="296"/>
      <c r="KAH117" s="296"/>
      <c r="KAI117" s="296"/>
      <c r="KAJ117" s="296"/>
      <c r="KAK117" s="296"/>
      <c r="KAL117" s="296"/>
      <c r="KAM117" s="296"/>
      <c r="KAN117" s="296"/>
      <c r="KAO117" s="296"/>
      <c r="KAP117" s="296"/>
      <c r="KAQ117" s="296"/>
      <c r="KAR117" s="296"/>
      <c r="KAS117" s="296"/>
      <c r="KAT117" s="296"/>
      <c r="KAU117" s="296"/>
      <c r="KAV117" s="296"/>
      <c r="KAW117" s="296"/>
      <c r="KAX117" s="296"/>
      <c r="KAY117" s="296"/>
      <c r="KAZ117" s="296"/>
      <c r="KBA117" s="296"/>
      <c r="KBB117" s="296"/>
      <c r="KBC117" s="296"/>
      <c r="KBD117" s="296"/>
      <c r="KBE117" s="296"/>
      <c r="KBF117" s="296"/>
      <c r="KBG117" s="296"/>
      <c r="KBH117" s="296"/>
      <c r="KBI117" s="296"/>
      <c r="KBJ117" s="296"/>
      <c r="KBK117" s="296"/>
      <c r="KBL117" s="296"/>
      <c r="KBM117" s="296"/>
      <c r="KBN117" s="296"/>
      <c r="KBO117" s="296"/>
      <c r="KBP117" s="296"/>
      <c r="KBQ117" s="296"/>
      <c r="KBR117" s="296"/>
      <c r="KBS117" s="296"/>
      <c r="KBT117" s="296"/>
      <c r="KBU117" s="296"/>
      <c r="KBV117" s="296"/>
      <c r="KBW117" s="296"/>
      <c r="KBX117" s="296"/>
      <c r="KBY117" s="296"/>
      <c r="KBZ117" s="296"/>
      <c r="KCA117" s="296"/>
      <c r="KCB117" s="296"/>
      <c r="KCC117" s="296"/>
      <c r="KCD117" s="296"/>
      <c r="KCE117" s="296"/>
      <c r="KCF117" s="296"/>
      <c r="KCG117" s="296"/>
      <c r="KCH117" s="296"/>
      <c r="KCI117" s="296"/>
      <c r="KCJ117" s="296"/>
      <c r="KCK117" s="296"/>
      <c r="KCL117" s="296"/>
      <c r="KCM117" s="296"/>
      <c r="KCN117" s="296"/>
      <c r="KCO117" s="296"/>
      <c r="KCP117" s="296"/>
      <c r="KCQ117" s="296"/>
      <c r="KCR117" s="296"/>
      <c r="KCS117" s="296"/>
      <c r="KCT117" s="296"/>
      <c r="KCU117" s="296"/>
      <c r="KCV117" s="296"/>
      <c r="KCW117" s="296"/>
      <c r="KCX117" s="296"/>
      <c r="KCY117" s="296"/>
      <c r="KCZ117" s="296"/>
      <c r="KDA117" s="296"/>
      <c r="KDB117" s="296"/>
      <c r="KDC117" s="296"/>
      <c r="KDD117" s="296"/>
      <c r="KDE117" s="296"/>
      <c r="KDF117" s="296"/>
      <c r="KDG117" s="296"/>
      <c r="KDH117" s="296"/>
      <c r="KDI117" s="296"/>
      <c r="KDJ117" s="296"/>
      <c r="KDK117" s="296"/>
      <c r="KDL117" s="296"/>
      <c r="KDM117" s="296"/>
      <c r="KDN117" s="296"/>
      <c r="KDO117" s="296"/>
      <c r="KDP117" s="296"/>
      <c r="KDQ117" s="296"/>
      <c r="KDR117" s="296"/>
      <c r="KDS117" s="296"/>
      <c r="KDT117" s="296"/>
      <c r="KDU117" s="296"/>
      <c r="KDV117" s="296"/>
      <c r="KDW117" s="296"/>
      <c r="KDX117" s="296"/>
      <c r="KDY117" s="296"/>
      <c r="KDZ117" s="296"/>
      <c r="KEA117" s="296"/>
      <c r="KEB117" s="296"/>
      <c r="KEC117" s="296"/>
      <c r="KED117" s="296"/>
      <c r="KEE117" s="296"/>
      <c r="KEF117" s="296"/>
      <c r="KEG117" s="296"/>
      <c r="KEH117" s="296"/>
      <c r="KEI117" s="296"/>
      <c r="KEJ117" s="296"/>
      <c r="KEK117" s="296"/>
      <c r="KEL117" s="296"/>
      <c r="KEM117" s="296"/>
      <c r="KEN117" s="296"/>
      <c r="KEO117" s="296"/>
      <c r="KEP117" s="296"/>
      <c r="KEQ117" s="296"/>
      <c r="KER117" s="296"/>
      <c r="KES117" s="296"/>
      <c r="KET117" s="296"/>
      <c r="KEU117" s="296"/>
      <c r="KEV117" s="296"/>
      <c r="KEW117" s="296"/>
      <c r="KEX117" s="296"/>
      <c r="KEY117" s="296"/>
      <c r="KEZ117" s="296"/>
      <c r="KFA117" s="296"/>
      <c r="KFB117" s="296"/>
      <c r="KFC117" s="296"/>
      <c r="KFD117" s="296"/>
      <c r="KFE117" s="296"/>
      <c r="KFF117" s="296"/>
      <c r="KFG117" s="296"/>
      <c r="KFH117" s="296"/>
      <c r="KFI117" s="296"/>
      <c r="KFJ117" s="296"/>
      <c r="KFK117" s="296"/>
      <c r="KFL117" s="296"/>
      <c r="KFM117" s="296"/>
      <c r="KFN117" s="296"/>
      <c r="KFO117" s="296"/>
      <c r="KFP117" s="296"/>
      <c r="KFQ117" s="296"/>
      <c r="KFR117" s="296"/>
      <c r="KFS117" s="296"/>
      <c r="KFT117" s="296"/>
      <c r="KFU117" s="296"/>
      <c r="KFV117" s="296"/>
      <c r="KFW117" s="296"/>
      <c r="KFX117" s="296"/>
      <c r="KFY117" s="296"/>
      <c r="KFZ117" s="296"/>
      <c r="KGA117" s="296"/>
      <c r="KGB117" s="296"/>
      <c r="KGC117" s="296"/>
      <c r="KGD117" s="296"/>
      <c r="KGE117" s="296"/>
      <c r="KGF117" s="296"/>
      <c r="KGG117" s="296"/>
      <c r="KGH117" s="296"/>
      <c r="KGI117" s="296"/>
      <c r="KGJ117" s="296"/>
      <c r="KGK117" s="296"/>
      <c r="KGL117" s="296"/>
      <c r="KGM117" s="296"/>
      <c r="KGN117" s="296"/>
      <c r="KGO117" s="296"/>
      <c r="KGP117" s="296"/>
      <c r="KGQ117" s="296"/>
      <c r="KGR117" s="296"/>
      <c r="KGS117" s="296"/>
      <c r="KGT117" s="296"/>
      <c r="KGU117" s="296"/>
      <c r="KGV117" s="296"/>
      <c r="KGW117" s="296"/>
      <c r="KGX117" s="296"/>
      <c r="KGY117" s="296"/>
      <c r="KGZ117" s="296"/>
      <c r="KHA117" s="296"/>
      <c r="KHB117" s="296"/>
      <c r="KHC117" s="296"/>
      <c r="KHD117" s="296"/>
      <c r="KHE117" s="296"/>
      <c r="KHF117" s="296"/>
      <c r="KHG117" s="296"/>
      <c r="KHH117" s="296"/>
      <c r="KHI117" s="296"/>
      <c r="KHJ117" s="296"/>
      <c r="KHK117" s="296"/>
      <c r="KHL117" s="296"/>
      <c r="KHM117" s="296"/>
      <c r="KHN117" s="296"/>
      <c r="KHO117" s="296"/>
      <c r="KHP117" s="296"/>
      <c r="KHQ117" s="296"/>
      <c r="KHR117" s="296"/>
      <c r="KHS117" s="296"/>
      <c r="KHT117" s="296"/>
      <c r="KHU117" s="296"/>
      <c r="KHV117" s="296"/>
      <c r="KHW117" s="296"/>
      <c r="KHX117" s="296"/>
      <c r="KHY117" s="296"/>
      <c r="KHZ117" s="296"/>
      <c r="KIA117" s="296"/>
      <c r="KIB117" s="296"/>
      <c r="KIC117" s="296"/>
      <c r="KID117" s="296"/>
      <c r="KIE117" s="296"/>
      <c r="KIF117" s="296"/>
      <c r="KIG117" s="296"/>
      <c r="KIH117" s="296"/>
      <c r="KII117" s="296"/>
      <c r="KIJ117" s="296"/>
      <c r="KIK117" s="296"/>
      <c r="KIL117" s="296"/>
      <c r="KIM117" s="296"/>
      <c r="KIN117" s="296"/>
      <c r="KIO117" s="296"/>
      <c r="KIP117" s="296"/>
      <c r="KIQ117" s="296"/>
      <c r="KIR117" s="296"/>
      <c r="KIS117" s="296"/>
      <c r="KIT117" s="296"/>
      <c r="KIU117" s="296"/>
      <c r="KIV117" s="296"/>
      <c r="KIW117" s="296"/>
      <c r="KIX117" s="296"/>
      <c r="KIY117" s="296"/>
      <c r="KIZ117" s="296"/>
      <c r="KJA117" s="296"/>
      <c r="KJB117" s="296"/>
      <c r="KJC117" s="296"/>
      <c r="KJD117" s="296"/>
      <c r="KJE117" s="296"/>
      <c r="KJF117" s="296"/>
      <c r="KJG117" s="296"/>
      <c r="KJH117" s="296"/>
      <c r="KJI117" s="296"/>
      <c r="KJJ117" s="296"/>
      <c r="KJK117" s="296"/>
      <c r="KJL117" s="296"/>
      <c r="KJM117" s="296"/>
      <c r="KJN117" s="296"/>
      <c r="KJO117" s="296"/>
      <c r="KJP117" s="296"/>
      <c r="KJQ117" s="296"/>
      <c r="KJR117" s="296"/>
      <c r="KJS117" s="296"/>
      <c r="KJT117" s="296"/>
      <c r="KJU117" s="296"/>
      <c r="KJV117" s="296"/>
      <c r="KJW117" s="296"/>
      <c r="KJX117" s="296"/>
      <c r="KJY117" s="296"/>
      <c r="KJZ117" s="296"/>
      <c r="KKA117" s="296"/>
      <c r="KKB117" s="296"/>
      <c r="KKC117" s="296"/>
      <c r="KKD117" s="296"/>
      <c r="KKE117" s="296"/>
      <c r="KKF117" s="296"/>
      <c r="KKG117" s="296"/>
      <c r="KKH117" s="296"/>
      <c r="KKI117" s="296"/>
      <c r="KKJ117" s="296"/>
      <c r="KKK117" s="296"/>
      <c r="KKL117" s="296"/>
      <c r="KKM117" s="296"/>
      <c r="KKN117" s="296"/>
      <c r="KKO117" s="296"/>
      <c r="KKP117" s="296"/>
      <c r="KKQ117" s="296"/>
      <c r="KKR117" s="296"/>
      <c r="KKS117" s="296"/>
      <c r="KKT117" s="296"/>
      <c r="KKU117" s="296"/>
      <c r="KKV117" s="296"/>
      <c r="KKW117" s="296"/>
      <c r="KKX117" s="296"/>
      <c r="KKY117" s="296"/>
      <c r="KKZ117" s="296"/>
      <c r="KLA117" s="296"/>
      <c r="KLB117" s="296"/>
      <c r="KLC117" s="296"/>
      <c r="KLD117" s="296"/>
      <c r="KLE117" s="296"/>
      <c r="KLF117" s="296"/>
      <c r="KLG117" s="296"/>
      <c r="KLH117" s="296"/>
      <c r="KLI117" s="296"/>
      <c r="KLJ117" s="296"/>
      <c r="KLK117" s="296"/>
      <c r="KLL117" s="296"/>
      <c r="KLM117" s="296"/>
      <c r="KLN117" s="296"/>
      <c r="KLO117" s="296"/>
      <c r="KLP117" s="296"/>
      <c r="KLQ117" s="296"/>
      <c r="KLR117" s="296"/>
      <c r="KLS117" s="296"/>
      <c r="KLT117" s="296"/>
      <c r="KLU117" s="296"/>
      <c r="KLV117" s="296"/>
      <c r="KLW117" s="296"/>
      <c r="KLX117" s="296"/>
      <c r="KLY117" s="296"/>
      <c r="KLZ117" s="296"/>
      <c r="KMA117" s="296"/>
      <c r="KMB117" s="296"/>
      <c r="KMC117" s="296"/>
      <c r="KMD117" s="296"/>
      <c r="KME117" s="296"/>
      <c r="KMF117" s="296"/>
      <c r="KMG117" s="296"/>
      <c r="KMH117" s="296"/>
      <c r="KMI117" s="296"/>
      <c r="KMJ117" s="296"/>
      <c r="KMK117" s="296"/>
      <c r="KML117" s="296"/>
      <c r="KMM117" s="296"/>
      <c r="KMN117" s="296"/>
      <c r="KMO117" s="296"/>
      <c r="KMP117" s="296"/>
      <c r="KMQ117" s="296"/>
      <c r="KMR117" s="296"/>
      <c r="KMS117" s="296"/>
      <c r="KMT117" s="296"/>
      <c r="KMU117" s="296"/>
      <c r="KMV117" s="296"/>
      <c r="KMW117" s="296"/>
      <c r="KMX117" s="296"/>
      <c r="KMY117" s="296"/>
      <c r="KMZ117" s="296"/>
      <c r="KNA117" s="296"/>
      <c r="KNB117" s="296"/>
      <c r="KNC117" s="296"/>
      <c r="KND117" s="296"/>
      <c r="KNE117" s="296"/>
      <c r="KNF117" s="296"/>
      <c r="KNG117" s="296"/>
      <c r="KNH117" s="296"/>
      <c r="KNI117" s="296"/>
      <c r="KNJ117" s="296"/>
      <c r="KNK117" s="296"/>
      <c r="KNL117" s="296"/>
      <c r="KNM117" s="296"/>
      <c r="KNN117" s="296"/>
      <c r="KNO117" s="296"/>
      <c r="KNP117" s="296"/>
      <c r="KNQ117" s="296"/>
      <c r="KNR117" s="296"/>
      <c r="KNS117" s="296"/>
      <c r="KNT117" s="296"/>
      <c r="KNU117" s="296"/>
      <c r="KNV117" s="296"/>
      <c r="KNW117" s="296"/>
      <c r="KNX117" s="296"/>
      <c r="KNY117" s="296"/>
      <c r="KNZ117" s="296"/>
      <c r="KOA117" s="296"/>
      <c r="KOB117" s="296"/>
      <c r="KOC117" s="296"/>
      <c r="KOD117" s="296"/>
      <c r="KOE117" s="296"/>
      <c r="KOF117" s="296"/>
      <c r="KOG117" s="296"/>
      <c r="KOH117" s="296"/>
      <c r="KOI117" s="296"/>
      <c r="KOJ117" s="296"/>
      <c r="KOK117" s="296"/>
      <c r="KOL117" s="296"/>
      <c r="KOM117" s="296"/>
      <c r="KON117" s="296"/>
      <c r="KOO117" s="296"/>
      <c r="KOP117" s="296"/>
      <c r="KOQ117" s="296"/>
      <c r="KOR117" s="296"/>
      <c r="KOS117" s="296"/>
      <c r="KOT117" s="296"/>
      <c r="KOU117" s="296"/>
      <c r="KOV117" s="296"/>
      <c r="KOW117" s="296"/>
      <c r="KOX117" s="296"/>
      <c r="KOY117" s="296"/>
      <c r="KOZ117" s="296"/>
      <c r="KPA117" s="296"/>
      <c r="KPB117" s="296"/>
      <c r="KPC117" s="296"/>
      <c r="KPD117" s="296"/>
      <c r="KPE117" s="296"/>
      <c r="KPF117" s="296"/>
      <c r="KPG117" s="296"/>
      <c r="KPH117" s="296"/>
      <c r="KPI117" s="296"/>
      <c r="KPJ117" s="296"/>
      <c r="KPK117" s="296"/>
      <c r="KPL117" s="296"/>
      <c r="KPM117" s="296"/>
      <c r="KPN117" s="296"/>
      <c r="KPO117" s="296"/>
      <c r="KPP117" s="296"/>
      <c r="KPQ117" s="296"/>
      <c r="KPR117" s="296"/>
      <c r="KPS117" s="296"/>
      <c r="KPT117" s="296"/>
      <c r="KPU117" s="296"/>
      <c r="KPV117" s="296"/>
      <c r="KPW117" s="296"/>
      <c r="KPX117" s="296"/>
      <c r="KPY117" s="296"/>
      <c r="KPZ117" s="296"/>
      <c r="KQA117" s="296"/>
      <c r="KQB117" s="296"/>
      <c r="KQC117" s="296"/>
      <c r="KQD117" s="296"/>
      <c r="KQE117" s="296"/>
      <c r="KQF117" s="296"/>
      <c r="KQG117" s="296"/>
      <c r="KQH117" s="296"/>
      <c r="KQI117" s="296"/>
      <c r="KQJ117" s="296"/>
      <c r="KQK117" s="296"/>
      <c r="KQL117" s="296"/>
      <c r="KQM117" s="296"/>
      <c r="KQN117" s="296"/>
      <c r="KQO117" s="296"/>
      <c r="KQP117" s="296"/>
      <c r="KQQ117" s="296"/>
      <c r="KQR117" s="296"/>
      <c r="KQS117" s="296"/>
      <c r="KQT117" s="296"/>
      <c r="KQU117" s="296"/>
      <c r="KQV117" s="296"/>
      <c r="KQW117" s="296"/>
      <c r="KQX117" s="296"/>
      <c r="KQY117" s="296"/>
      <c r="KQZ117" s="296"/>
      <c r="KRA117" s="296"/>
      <c r="KRB117" s="296"/>
      <c r="KRC117" s="296"/>
      <c r="KRD117" s="296"/>
      <c r="KRE117" s="296"/>
      <c r="KRF117" s="296"/>
      <c r="KRG117" s="296"/>
      <c r="KRH117" s="296"/>
      <c r="KRI117" s="296"/>
      <c r="KRJ117" s="296"/>
      <c r="KRK117" s="296"/>
      <c r="KRL117" s="296"/>
      <c r="KRM117" s="296"/>
      <c r="KRN117" s="296"/>
      <c r="KRO117" s="296"/>
      <c r="KRP117" s="296"/>
      <c r="KRQ117" s="296"/>
      <c r="KRR117" s="296"/>
      <c r="KRS117" s="296"/>
      <c r="KRT117" s="296"/>
      <c r="KRU117" s="296"/>
      <c r="KRV117" s="296"/>
      <c r="KRW117" s="296"/>
      <c r="KRX117" s="296"/>
      <c r="KRY117" s="296"/>
      <c r="KRZ117" s="296"/>
      <c r="KSA117" s="296"/>
      <c r="KSB117" s="296"/>
      <c r="KSC117" s="296"/>
      <c r="KSD117" s="296"/>
      <c r="KSE117" s="296"/>
      <c r="KSF117" s="296"/>
      <c r="KSG117" s="296"/>
      <c r="KSH117" s="296"/>
      <c r="KSI117" s="296"/>
      <c r="KSJ117" s="296"/>
      <c r="KSK117" s="296"/>
      <c r="KSL117" s="296"/>
      <c r="KSM117" s="296"/>
      <c r="KSN117" s="296"/>
      <c r="KSO117" s="296"/>
      <c r="KSP117" s="296"/>
      <c r="KSQ117" s="296"/>
      <c r="KSR117" s="296"/>
      <c r="KSS117" s="296"/>
      <c r="KST117" s="296"/>
      <c r="KSU117" s="296"/>
      <c r="KSV117" s="296"/>
      <c r="KSW117" s="296"/>
      <c r="KSX117" s="296"/>
      <c r="KSY117" s="296"/>
      <c r="KSZ117" s="296"/>
      <c r="KTA117" s="296"/>
      <c r="KTB117" s="296"/>
      <c r="KTC117" s="296"/>
      <c r="KTD117" s="296"/>
      <c r="KTE117" s="296"/>
      <c r="KTF117" s="296"/>
      <c r="KTG117" s="296"/>
      <c r="KTH117" s="296"/>
      <c r="KTI117" s="296"/>
      <c r="KTJ117" s="296"/>
      <c r="KTK117" s="296"/>
      <c r="KTL117" s="296"/>
      <c r="KTM117" s="296"/>
      <c r="KTN117" s="296"/>
      <c r="KTO117" s="296"/>
      <c r="KTP117" s="296"/>
      <c r="KTQ117" s="296"/>
      <c r="KTR117" s="296"/>
      <c r="KTS117" s="296"/>
      <c r="KTT117" s="296"/>
      <c r="KTU117" s="296"/>
      <c r="KTV117" s="296"/>
      <c r="KTW117" s="296"/>
      <c r="KTX117" s="296"/>
      <c r="KTY117" s="296"/>
      <c r="KTZ117" s="296"/>
      <c r="KUA117" s="296"/>
      <c r="KUB117" s="296"/>
      <c r="KUC117" s="296"/>
      <c r="KUD117" s="296"/>
      <c r="KUE117" s="296"/>
      <c r="KUF117" s="296"/>
      <c r="KUG117" s="296"/>
      <c r="KUH117" s="296"/>
      <c r="KUI117" s="296"/>
      <c r="KUJ117" s="296"/>
      <c r="KUK117" s="296"/>
      <c r="KUL117" s="296"/>
      <c r="KUM117" s="296"/>
      <c r="KUN117" s="296"/>
      <c r="KUO117" s="296"/>
      <c r="KUP117" s="296"/>
      <c r="KUQ117" s="296"/>
      <c r="KUR117" s="296"/>
      <c r="KUS117" s="296"/>
      <c r="KUT117" s="296"/>
      <c r="KUU117" s="296"/>
      <c r="KUV117" s="296"/>
      <c r="KUW117" s="296"/>
      <c r="KUX117" s="296"/>
      <c r="KUY117" s="296"/>
      <c r="KUZ117" s="296"/>
      <c r="KVA117" s="296"/>
      <c r="KVB117" s="296"/>
      <c r="KVC117" s="296"/>
      <c r="KVD117" s="296"/>
      <c r="KVE117" s="296"/>
      <c r="KVF117" s="296"/>
      <c r="KVG117" s="296"/>
      <c r="KVH117" s="296"/>
      <c r="KVI117" s="296"/>
      <c r="KVJ117" s="296"/>
      <c r="KVK117" s="296"/>
      <c r="KVL117" s="296"/>
      <c r="KVM117" s="296"/>
      <c r="KVN117" s="296"/>
      <c r="KVO117" s="296"/>
      <c r="KVP117" s="296"/>
      <c r="KVQ117" s="296"/>
      <c r="KVR117" s="296"/>
      <c r="KVS117" s="296"/>
      <c r="KVT117" s="296"/>
      <c r="KVU117" s="296"/>
      <c r="KVV117" s="296"/>
      <c r="KVW117" s="296"/>
      <c r="KVX117" s="296"/>
      <c r="KVY117" s="296"/>
      <c r="KVZ117" s="296"/>
      <c r="KWA117" s="296"/>
      <c r="KWB117" s="296"/>
      <c r="KWC117" s="296"/>
      <c r="KWD117" s="296"/>
      <c r="KWE117" s="296"/>
      <c r="KWF117" s="296"/>
      <c r="KWG117" s="296"/>
      <c r="KWH117" s="296"/>
      <c r="KWI117" s="296"/>
      <c r="KWJ117" s="296"/>
      <c r="KWK117" s="296"/>
      <c r="KWL117" s="296"/>
      <c r="KWM117" s="296"/>
      <c r="KWN117" s="296"/>
      <c r="KWO117" s="296"/>
      <c r="KWP117" s="296"/>
      <c r="KWQ117" s="296"/>
      <c r="KWR117" s="296"/>
      <c r="KWS117" s="296"/>
      <c r="KWT117" s="296"/>
      <c r="KWU117" s="296"/>
      <c r="KWV117" s="296"/>
      <c r="KWW117" s="296"/>
      <c r="KWX117" s="296"/>
      <c r="KWY117" s="296"/>
      <c r="KWZ117" s="296"/>
      <c r="KXA117" s="296"/>
      <c r="KXB117" s="296"/>
      <c r="KXC117" s="296"/>
      <c r="KXD117" s="296"/>
      <c r="KXE117" s="296"/>
      <c r="KXF117" s="296"/>
      <c r="KXG117" s="296"/>
      <c r="KXH117" s="296"/>
      <c r="KXI117" s="296"/>
      <c r="KXJ117" s="296"/>
      <c r="KXK117" s="296"/>
      <c r="KXL117" s="296"/>
      <c r="KXM117" s="296"/>
      <c r="KXN117" s="296"/>
      <c r="KXO117" s="296"/>
      <c r="KXP117" s="296"/>
      <c r="KXQ117" s="296"/>
      <c r="KXR117" s="296"/>
      <c r="KXS117" s="296"/>
      <c r="KXT117" s="296"/>
      <c r="KXU117" s="296"/>
      <c r="KXV117" s="296"/>
      <c r="KXW117" s="296"/>
      <c r="KXX117" s="296"/>
      <c r="KXY117" s="296"/>
      <c r="KXZ117" s="296"/>
      <c r="KYA117" s="296"/>
      <c r="KYB117" s="296"/>
      <c r="KYC117" s="296"/>
      <c r="KYD117" s="296"/>
      <c r="KYE117" s="296"/>
      <c r="KYF117" s="296"/>
      <c r="KYG117" s="296"/>
      <c r="KYH117" s="296"/>
      <c r="KYI117" s="296"/>
      <c r="KYJ117" s="296"/>
      <c r="KYK117" s="296"/>
      <c r="KYL117" s="296"/>
      <c r="KYM117" s="296"/>
      <c r="KYN117" s="296"/>
      <c r="KYO117" s="296"/>
      <c r="KYP117" s="296"/>
      <c r="KYQ117" s="296"/>
      <c r="KYR117" s="296"/>
      <c r="KYS117" s="296"/>
      <c r="KYT117" s="296"/>
      <c r="KYU117" s="296"/>
      <c r="KYV117" s="296"/>
      <c r="KYW117" s="296"/>
      <c r="KYX117" s="296"/>
      <c r="KYY117" s="296"/>
      <c r="KYZ117" s="296"/>
      <c r="KZA117" s="296"/>
      <c r="KZB117" s="296"/>
      <c r="KZC117" s="296"/>
      <c r="KZD117" s="296"/>
      <c r="KZE117" s="296"/>
      <c r="KZF117" s="296"/>
      <c r="KZG117" s="296"/>
      <c r="KZH117" s="296"/>
      <c r="KZI117" s="296"/>
      <c r="KZJ117" s="296"/>
      <c r="KZK117" s="296"/>
      <c r="KZL117" s="296"/>
      <c r="KZM117" s="296"/>
      <c r="KZN117" s="296"/>
      <c r="KZO117" s="296"/>
      <c r="KZP117" s="296"/>
      <c r="KZQ117" s="296"/>
      <c r="KZR117" s="296"/>
      <c r="KZS117" s="296"/>
      <c r="KZT117" s="296"/>
      <c r="KZU117" s="296"/>
      <c r="KZV117" s="296"/>
      <c r="KZW117" s="296"/>
      <c r="KZX117" s="296"/>
      <c r="KZY117" s="296"/>
      <c r="KZZ117" s="296"/>
      <c r="LAA117" s="296"/>
      <c r="LAB117" s="296"/>
      <c r="LAC117" s="296"/>
      <c r="LAD117" s="296"/>
      <c r="LAE117" s="296"/>
      <c r="LAF117" s="296"/>
      <c r="LAG117" s="296"/>
      <c r="LAH117" s="296"/>
      <c r="LAI117" s="296"/>
      <c r="LAJ117" s="296"/>
      <c r="LAK117" s="296"/>
      <c r="LAL117" s="296"/>
      <c r="LAM117" s="296"/>
      <c r="LAN117" s="296"/>
      <c r="LAO117" s="296"/>
      <c r="LAP117" s="296"/>
      <c r="LAQ117" s="296"/>
      <c r="LAR117" s="296"/>
      <c r="LAS117" s="296"/>
      <c r="LAT117" s="296"/>
      <c r="LAU117" s="296"/>
      <c r="LAV117" s="296"/>
      <c r="LAW117" s="296"/>
      <c r="LAX117" s="296"/>
      <c r="LAY117" s="296"/>
      <c r="LAZ117" s="296"/>
      <c r="LBA117" s="296"/>
      <c r="LBB117" s="296"/>
      <c r="LBC117" s="296"/>
      <c r="LBD117" s="296"/>
      <c r="LBE117" s="296"/>
      <c r="LBF117" s="296"/>
      <c r="LBG117" s="296"/>
      <c r="LBH117" s="296"/>
      <c r="LBI117" s="296"/>
      <c r="LBJ117" s="296"/>
      <c r="LBK117" s="296"/>
      <c r="LBL117" s="296"/>
      <c r="LBM117" s="296"/>
      <c r="LBN117" s="296"/>
      <c r="LBO117" s="296"/>
      <c r="LBP117" s="296"/>
      <c r="LBQ117" s="296"/>
      <c r="LBR117" s="296"/>
      <c r="LBS117" s="296"/>
      <c r="LBT117" s="296"/>
      <c r="LBU117" s="296"/>
      <c r="LBV117" s="296"/>
      <c r="LBW117" s="296"/>
      <c r="LBX117" s="296"/>
      <c r="LBY117" s="296"/>
      <c r="LBZ117" s="296"/>
      <c r="LCA117" s="296"/>
      <c r="LCB117" s="296"/>
      <c r="LCC117" s="296"/>
      <c r="LCD117" s="296"/>
      <c r="LCE117" s="296"/>
      <c r="LCF117" s="296"/>
      <c r="LCG117" s="296"/>
      <c r="LCH117" s="296"/>
      <c r="LCI117" s="296"/>
      <c r="LCJ117" s="296"/>
      <c r="LCK117" s="296"/>
      <c r="LCL117" s="296"/>
      <c r="LCM117" s="296"/>
      <c r="LCN117" s="296"/>
      <c r="LCO117" s="296"/>
      <c r="LCP117" s="296"/>
      <c r="LCQ117" s="296"/>
      <c r="LCR117" s="296"/>
      <c r="LCS117" s="296"/>
      <c r="LCT117" s="296"/>
      <c r="LCU117" s="296"/>
      <c r="LCV117" s="296"/>
      <c r="LCW117" s="296"/>
      <c r="LCX117" s="296"/>
      <c r="LCY117" s="296"/>
      <c r="LCZ117" s="296"/>
      <c r="LDA117" s="296"/>
      <c r="LDB117" s="296"/>
      <c r="LDC117" s="296"/>
      <c r="LDD117" s="296"/>
      <c r="LDE117" s="296"/>
      <c r="LDF117" s="296"/>
      <c r="LDG117" s="296"/>
      <c r="LDH117" s="296"/>
      <c r="LDI117" s="296"/>
      <c r="LDJ117" s="296"/>
      <c r="LDK117" s="296"/>
      <c r="LDL117" s="296"/>
      <c r="LDM117" s="296"/>
      <c r="LDN117" s="296"/>
      <c r="LDO117" s="296"/>
      <c r="LDP117" s="296"/>
      <c r="LDQ117" s="296"/>
      <c r="LDR117" s="296"/>
      <c r="LDS117" s="296"/>
      <c r="LDT117" s="296"/>
      <c r="LDU117" s="296"/>
      <c r="LDV117" s="296"/>
      <c r="LDW117" s="296"/>
      <c r="LDX117" s="296"/>
      <c r="LDY117" s="296"/>
      <c r="LDZ117" s="296"/>
      <c r="LEA117" s="296"/>
      <c r="LEB117" s="296"/>
      <c r="LEC117" s="296"/>
      <c r="LED117" s="296"/>
      <c r="LEE117" s="296"/>
      <c r="LEF117" s="296"/>
      <c r="LEG117" s="296"/>
      <c r="LEH117" s="296"/>
      <c r="LEI117" s="296"/>
      <c r="LEJ117" s="296"/>
      <c r="LEK117" s="296"/>
      <c r="LEL117" s="296"/>
      <c r="LEM117" s="296"/>
      <c r="LEN117" s="296"/>
      <c r="LEO117" s="296"/>
      <c r="LEP117" s="296"/>
      <c r="LEQ117" s="296"/>
      <c r="LER117" s="296"/>
      <c r="LES117" s="296"/>
      <c r="LET117" s="296"/>
      <c r="LEU117" s="296"/>
      <c r="LEV117" s="296"/>
      <c r="LEW117" s="296"/>
      <c r="LEX117" s="296"/>
      <c r="LEY117" s="296"/>
      <c r="LEZ117" s="296"/>
      <c r="LFA117" s="296"/>
      <c r="LFB117" s="296"/>
      <c r="LFC117" s="296"/>
      <c r="LFD117" s="296"/>
      <c r="LFE117" s="296"/>
      <c r="LFF117" s="296"/>
      <c r="LFG117" s="296"/>
      <c r="LFH117" s="296"/>
      <c r="LFI117" s="296"/>
      <c r="LFJ117" s="296"/>
      <c r="LFK117" s="296"/>
      <c r="LFL117" s="296"/>
      <c r="LFM117" s="296"/>
      <c r="LFN117" s="296"/>
      <c r="LFO117" s="296"/>
      <c r="LFP117" s="296"/>
      <c r="LFQ117" s="296"/>
      <c r="LFR117" s="296"/>
      <c r="LFS117" s="296"/>
      <c r="LFT117" s="296"/>
      <c r="LFU117" s="296"/>
      <c r="LFV117" s="296"/>
      <c r="LFW117" s="296"/>
      <c r="LFX117" s="296"/>
      <c r="LFY117" s="296"/>
      <c r="LFZ117" s="296"/>
      <c r="LGA117" s="296"/>
      <c r="LGB117" s="296"/>
      <c r="LGC117" s="296"/>
      <c r="LGD117" s="296"/>
      <c r="LGE117" s="296"/>
      <c r="LGF117" s="296"/>
      <c r="LGG117" s="296"/>
      <c r="LGH117" s="296"/>
      <c r="LGI117" s="296"/>
      <c r="LGJ117" s="296"/>
      <c r="LGK117" s="296"/>
      <c r="LGL117" s="296"/>
      <c r="LGM117" s="296"/>
      <c r="LGN117" s="296"/>
      <c r="LGO117" s="296"/>
      <c r="LGP117" s="296"/>
      <c r="LGQ117" s="296"/>
      <c r="LGR117" s="296"/>
      <c r="LGS117" s="296"/>
      <c r="LGT117" s="296"/>
      <c r="LGU117" s="296"/>
      <c r="LGV117" s="296"/>
      <c r="LGW117" s="296"/>
      <c r="LGX117" s="296"/>
      <c r="LGY117" s="296"/>
      <c r="LGZ117" s="296"/>
      <c r="LHA117" s="296"/>
      <c r="LHB117" s="296"/>
      <c r="LHC117" s="296"/>
      <c r="LHD117" s="296"/>
      <c r="LHE117" s="296"/>
      <c r="LHF117" s="296"/>
      <c r="LHG117" s="296"/>
      <c r="LHH117" s="296"/>
      <c r="LHI117" s="296"/>
      <c r="LHJ117" s="296"/>
      <c r="LHK117" s="296"/>
      <c r="LHL117" s="296"/>
      <c r="LHM117" s="296"/>
      <c r="LHN117" s="296"/>
      <c r="LHO117" s="296"/>
      <c r="LHP117" s="296"/>
      <c r="LHQ117" s="296"/>
      <c r="LHR117" s="296"/>
      <c r="LHS117" s="296"/>
      <c r="LHT117" s="296"/>
      <c r="LHU117" s="296"/>
      <c r="LHV117" s="296"/>
      <c r="LHW117" s="296"/>
      <c r="LHX117" s="296"/>
      <c r="LHY117" s="296"/>
      <c r="LHZ117" s="296"/>
      <c r="LIA117" s="296"/>
      <c r="LIB117" s="296"/>
      <c r="LIC117" s="296"/>
      <c r="LID117" s="296"/>
      <c r="LIE117" s="296"/>
      <c r="LIF117" s="296"/>
      <c r="LIG117" s="296"/>
      <c r="LIH117" s="296"/>
      <c r="LII117" s="296"/>
      <c r="LIJ117" s="296"/>
      <c r="LIK117" s="296"/>
      <c r="LIL117" s="296"/>
      <c r="LIM117" s="296"/>
      <c r="LIN117" s="296"/>
      <c r="LIO117" s="296"/>
      <c r="LIP117" s="296"/>
      <c r="LIQ117" s="296"/>
      <c r="LIR117" s="296"/>
      <c r="LIS117" s="296"/>
      <c r="LIT117" s="296"/>
      <c r="LIU117" s="296"/>
      <c r="LIV117" s="296"/>
      <c r="LIW117" s="296"/>
      <c r="LIX117" s="296"/>
      <c r="LIY117" s="296"/>
      <c r="LIZ117" s="296"/>
      <c r="LJA117" s="296"/>
      <c r="LJB117" s="296"/>
      <c r="LJC117" s="296"/>
      <c r="LJD117" s="296"/>
      <c r="LJE117" s="296"/>
      <c r="LJF117" s="296"/>
      <c r="LJG117" s="296"/>
      <c r="LJH117" s="296"/>
      <c r="LJI117" s="296"/>
      <c r="LJJ117" s="296"/>
      <c r="LJK117" s="296"/>
      <c r="LJL117" s="296"/>
      <c r="LJM117" s="296"/>
      <c r="LJN117" s="296"/>
      <c r="LJO117" s="296"/>
      <c r="LJP117" s="296"/>
      <c r="LJQ117" s="296"/>
      <c r="LJR117" s="296"/>
      <c r="LJS117" s="296"/>
      <c r="LJT117" s="296"/>
      <c r="LJU117" s="296"/>
      <c r="LJV117" s="296"/>
      <c r="LJW117" s="296"/>
      <c r="LJX117" s="296"/>
      <c r="LJY117" s="296"/>
      <c r="LJZ117" s="296"/>
      <c r="LKA117" s="296"/>
      <c r="LKB117" s="296"/>
      <c r="LKC117" s="296"/>
      <c r="LKD117" s="296"/>
      <c r="LKE117" s="296"/>
      <c r="LKF117" s="296"/>
      <c r="LKG117" s="296"/>
      <c r="LKH117" s="296"/>
      <c r="LKI117" s="296"/>
      <c r="LKJ117" s="296"/>
      <c r="LKK117" s="296"/>
      <c r="LKL117" s="296"/>
      <c r="LKM117" s="296"/>
      <c r="LKN117" s="296"/>
      <c r="LKO117" s="296"/>
      <c r="LKP117" s="296"/>
      <c r="LKQ117" s="296"/>
      <c r="LKR117" s="296"/>
      <c r="LKS117" s="296"/>
      <c r="LKT117" s="296"/>
      <c r="LKU117" s="296"/>
      <c r="LKV117" s="296"/>
      <c r="LKW117" s="296"/>
      <c r="LKX117" s="296"/>
      <c r="LKY117" s="296"/>
      <c r="LKZ117" s="296"/>
      <c r="LLA117" s="296"/>
      <c r="LLB117" s="296"/>
      <c r="LLC117" s="296"/>
      <c r="LLD117" s="296"/>
      <c r="LLE117" s="296"/>
      <c r="LLF117" s="296"/>
      <c r="LLG117" s="296"/>
      <c r="LLH117" s="296"/>
      <c r="LLI117" s="296"/>
      <c r="LLJ117" s="296"/>
      <c r="LLK117" s="296"/>
      <c r="LLL117" s="296"/>
      <c r="LLM117" s="296"/>
      <c r="LLN117" s="296"/>
      <c r="LLO117" s="296"/>
      <c r="LLP117" s="296"/>
      <c r="LLQ117" s="296"/>
      <c r="LLR117" s="296"/>
      <c r="LLS117" s="296"/>
      <c r="LLT117" s="296"/>
      <c r="LLU117" s="296"/>
      <c r="LLV117" s="296"/>
      <c r="LLW117" s="296"/>
      <c r="LLX117" s="296"/>
      <c r="LLY117" s="296"/>
      <c r="LLZ117" s="296"/>
      <c r="LMA117" s="296"/>
      <c r="LMB117" s="296"/>
      <c r="LMC117" s="296"/>
      <c r="LMD117" s="296"/>
      <c r="LME117" s="296"/>
      <c r="LMF117" s="296"/>
      <c r="LMG117" s="296"/>
      <c r="LMH117" s="296"/>
      <c r="LMI117" s="296"/>
      <c r="LMJ117" s="296"/>
      <c r="LMK117" s="296"/>
      <c r="LML117" s="296"/>
      <c r="LMM117" s="296"/>
      <c r="LMN117" s="296"/>
      <c r="LMO117" s="296"/>
      <c r="LMP117" s="296"/>
      <c r="LMQ117" s="296"/>
      <c r="LMR117" s="296"/>
      <c r="LMS117" s="296"/>
      <c r="LMT117" s="296"/>
      <c r="LMU117" s="296"/>
      <c r="LMV117" s="296"/>
      <c r="LMW117" s="296"/>
      <c r="LMX117" s="296"/>
      <c r="LMY117" s="296"/>
      <c r="LMZ117" s="296"/>
      <c r="LNA117" s="296"/>
      <c r="LNB117" s="296"/>
      <c r="LNC117" s="296"/>
      <c r="LND117" s="296"/>
      <c r="LNE117" s="296"/>
      <c r="LNF117" s="296"/>
      <c r="LNG117" s="296"/>
      <c r="LNH117" s="296"/>
      <c r="LNI117" s="296"/>
      <c r="LNJ117" s="296"/>
      <c r="LNK117" s="296"/>
      <c r="LNL117" s="296"/>
      <c r="LNM117" s="296"/>
      <c r="LNN117" s="296"/>
      <c r="LNO117" s="296"/>
      <c r="LNP117" s="296"/>
      <c r="LNQ117" s="296"/>
      <c r="LNR117" s="296"/>
      <c r="LNS117" s="296"/>
      <c r="LNT117" s="296"/>
      <c r="LNU117" s="296"/>
      <c r="LNV117" s="296"/>
      <c r="LNW117" s="296"/>
      <c r="LNX117" s="296"/>
      <c r="LNY117" s="296"/>
      <c r="LNZ117" s="296"/>
      <c r="LOA117" s="296"/>
      <c r="LOB117" s="296"/>
      <c r="LOC117" s="296"/>
      <c r="LOD117" s="296"/>
      <c r="LOE117" s="296"/>
      <c r="LOF117" s="296"/>
      <c r="LOG117" s="296"/>
      <c r="LOH117" s="296"/>
      <c r="LOI117" s="296"/>
      <c r="LOJ117" s="296"/>
      <c r="LOK117" s="296"/>
      <c r="LOL117" s="296"/>
      <c r="LOM117" s="296"/>
      <c r="LON117" s="296"/>
      <c r="LOO117" s="296"/>
      <c r="LOP117" s="296"/>
      <c r="LOQ117" s="296"/>
      <c r="LOR117" s="296"/>
      <c r="LOS117" s="296"/>
      <c r="LOT117" s="296"/>
      <c r="LOU117" s="296"/>
      <c r="LOV117" s="296"/>
      <c r="LOW117" s="296"/>
      <c r="LOX117" s="296"/>
      <c r="LOY117" s="296"/>
      <c r="LOZ117" s="296"/>
      <c r="LPA117" s="296"/>
      <c r="LPB117" s="296"/>
      <c r="LPC117" s="296"/>
      <c r="LPD117" s="296"/>
      <c r="LPE117" s="296"/>
      <c r="LPF117" s="296"/>
      <c r="LPG117" s="296"/>
      <c r="LPH117" s="296"/>
      <c r="LPI117" s="296"/>
      <c r="LPJ117" s="296"/>
      <c r="LPK117" s="296"/>
      <c r="LPL117" s="296"/>
      <c r="LPM117" s="296"/>
      <c r="LPN117" s="296"/>
      <c r="LPO117" s="296"/>
      <c r="LPP117" s="296"/>
      <c r="LPQ117" s="296"/>
      <c r="LPR117" s="296"/>
      <c r="LPS117" s="296"/>
      <c r="LPT117" s="296"/>
      <c r="LPU117" s="296"/>
      <c r="LPV117" s="296"/>
      <c r="LPW117" s="296"/>
      <c r="LPX117" s="296"/>
      <c r="LPY117" s="296"/>
      <c r="LPZ117" s="296"/>
      <c r="LQA117" s="296"/>
      <c r="LQB117" s="296"/>
      <c r="LQC117" s="296"/>
      <c r="LQD117" s="296"/>
      <c r="LQE117" s="296"/>
      <c r="LQF117" s="296"/>
      <c r="LQG117" s="296"/>
      <c r="LQH117" s="296"/>
      <c r="LQI117" s="296"/>
      <c r="LQJ117" s="296"/>
      <c r="LQK117" s="296"/>
      <c r="LQL117" s="296"/>
      <c r="LQM117" s="296"/>
      <c r="LQN117" s="296"/>
      <c r="LQO117" s="296"/>
      <c r="LQP117" s="296"/>
      <c r="LQQ117" s="296"/>
      <c r="LQR117" s="296"/>
      <c r="LQS117" s="296"/>
      <c r="LQT117" s="296"/>
      <c r="LQU117" s="296"/>
      <c r="LQV117" s="296"/>
      <c r="LQW117" s="296"/>
      <c r="LQX117" s="296"/>
      <c r="LQY117" s="296"/>
      <c r="LQZ117" s="296"/>
      <c r="LRA117" s="296"/>
      <c r="LRB117" s="296"/>
      <c r="LRC117" s="296"/>
      <c r="LRD117" s="296"/>
      <c r="LRE117" s="296"/>
      <c r="LRF117" s="296"/>
      <c r="LRG117" s="296"/>
      <c r="LRH117" s="296"/>
      <c r="LRI117" s="296"/>
      <c r="LRJ117" s="296"/>
      <c r="LRK117" s="296"/>
      <c r="LRL117" s="296"/>
      <c r="LRM117" s="296"/>
      <c r="LRN117" s="296"/>
      <c r="LRO117" s="296"/>
      <c r="LRP117" s="296"/>
      <c r="LRQ117" s="296"/>
      <c r="LRR117" s="296"/>
      <c r="LRS117" s="296"/>
      <c r="LRT117" s="296"/>
      <c r="LRU117" s="296"/>
      <c r="LRV117" s="296"/>
      <c r="LRW117" s="296"/>
      <c r="LRX117" s="296"/>
      <c r="LRY117" s="296"/>
      <c r="LRZ117" s="296"/>
      <c r="LSA117" s="296"/>
      <c r="LSB117" s="296"/>
      <c r="LSC117" s="296"/>
      <c r="LSD117" s="296"/>
      <c r="LSE117" s="296"/>
      <c r="LSF117" s="296"/>
      <c r="LSG117" s="296"/>
      <c r="LSH117" s="296"/>
      <c r="LSI117" s="296"/>
      <c r="LSJ117" s="296"/>
      <c r="LSK117" s="296"/>
      <c r="LSL117" s="296"/>
      <c r="LSM117" s="296"/>
      <c r="LSN117" s="296"/>
      <c r="LSO117" s="296"/>
      <c r="LSP117" s="296"/>
      <c r="LSQ117" s="296"/>
      <c r="LSR117" s="296"/>
      <c r="LSS117" s="296"/>
      <c r="LST117" s="296"/>
      <c r="LSU117" s="296"/>
      <c r="LSV117" s="296"/>
      <c r="LSW117" s="296"/>
      <c r="LSX117" s="296"/>
      <c r="LSY117" s="296"/>
      <c r="LSZ117" s="296"/>
      <c r="LTA117" s="296"/>
      <c r="LTB117" s="296"/>
      <c r="LTC117" s="296"/>
      <c r="LTD117" s="296"/>
      <c r="LTE117" s="296"/>
      <c r="LTF117" s="296"/>
      <c r="LTG117" s="296"/>
      <c r="LTH117" s="296"/>
      <c r="LTI117" s="296"/>
      <c r="LTJ117" s="296"/>
      <c r="LTK117" s="296"/>
      <c r="LTL117" s="296"/>
      <c r="LTM117" s="296"/>
      <c r="LTN117" s="296"/>
      <c r="LTO117" s="296"/>
      <c r="LTP117" s="296"/>
      <c r="LTQ117" s="296"/>
      <c r="LTR117" s="296"/>
      <c r="LTS117" s="296"/>
      <c r="LTT117" s="296"/>
      <c r="LTU117" s="296"/>
      <c r="LTV117" s="296"/>
      <c r="LTW117" s="296"/>
      <c r="LTX117" s="296"/>
      <c r="LTY117" s="296"/>
      <c r="LTZ117" s="296"/>
      <c r="LUA117" s="296"/>
      <c r="LUB117" s="296"/>
      <c r="LUC117" s="296"/>
      <c r="LUD117" s="296"/>
      <c r="LUE117" s="296"/>
      <c r="LUF117" s="296"/>
      <c r="LUG117" s="296"/>
      <c r="LUH117" s="296"/>
      <c r="LUI117" s="296"/>
      <c r="LUJ117" s="296"/>
      <c r="LUK117" s="296"/>
      <c r="LUL117" s="296"/>
      <c r="LUM117" s="296"/>
      <c r="LUN117" s="296"/>
      <c r="LUO117" s="296"/>
      <c r="LUP117" s="296"/>
      <c r="LUQ117" s="296"/>
      <c r="LUR117" s="296"/>
      <c r="LUS117" s="296"/>
      <c r="LUT117" s="296"/>
      <c r="LUU117" s="296"/>
      <c r="LUV117" s="296"/>
      <c r="LUW117" s="296"/>
      <c r="LUX117" s="296"/>
      <c r="LUY117" s="296"/>
      <c r="LUZ117" s="296"/>
      <c r="LVA117" s="296"/>
      <c r="LVB117" s="296"/>
      <c r="LVC117" s="296"/>
      <c r="LVD117" s="296"/>
      <c r="LVE117" s="296"/>
      <c r="LVF117" s="296"/>
      <c r="LVG117" s="296"/>
      <c r="LVH117" s="296"/>
      <c r="LVI117" s="296"/>
      <c r="LVJ117" s="296"/>
      <c r="LVK117" s="296"/>
      <c r="LVL117" s="296"/>
      <c r="LVM117" s="296"/>
      <c r="LVN117" s="296"/>
      <c r="LVO117" s="296"/>
      <c r="LVP117" s="296"/>
      <c r="LVQ117" s="296"/>
      <c r="LVR117" s="296"/>
      <c r="LVS117" s="296"/>
      <c r="LVT117" s="296"/>
      <c r="LVU117" s="296"/>
      <c r="LVV117" s="296"/>
      <c r="LVW117" s="296"/>
      <c r="LVX117" s="296"/>
      <c r="LVY117" s="296"/>
      <c r="LVZ117" s="296"/>
      <c r="LWA117" s="296"/>
      <c r="LWB117" s="296"/>
      <c r="LWC117" s="296"/>
      <c r="LWD117" s="296"/>
      <c r="LWE117" s="296"/>
      <c r="LWF117" s="296"/>
      <c r="LWG117" s="296"/>
      <c r="LWH117" s="296"/>
      <c r="LWI117" s="296"/>
      <c r="LWJ117" s="296"/>
      <c r="LWK117" s="296"/>
      <c r="LWL117" s="296"/>
      <c r="LWM117" s="296"/>
      <c r="LWN117" s="296"/>
      <c r="LWO117" s="296"/>
      <c r="LWP117" s="296"/>
      <c r="LWQ117" s="296"/>
      <c r="LWR117" s="296"/>
      <c r="LWS117" s="296"/>
      <c r="LWT117" s="296"/>
      <c r="LWU117" s="296"/>
      <c r="LWV117" s="296"/>
      <c r="LWW117" s="296"/>
      <c r="LWX117" s="296"/>
      <c r="LWY117" s="296"/>
      <c r="LWZ117" s="296"/>
      <c r="LXA117" s="296"/>
      <c r="LXB117" s="296"/>
      <c r="LXC117" s="296"/>
      <c r="LXD117" s="296"/>
      <c r="LXE117" s="296"/>
      <c r="LXF117" s="296"/>
      <c r="LXG117" s="296"/>
      <c r="LXH117" s="296"/>
      <c r="LXI117" s="296"/>
      <c r="LXJ117" s="296"/>
      <c r="LXK117" s="296"/>
      <c r="LXL117" s="296"/>
      <c r="LXM117" s="296"/>
      <c r="LXN117" s="296"/>
      <c r="LXO117" s="296"/>
      <c r="LXP117" s="296"/>
      <c r="LXQ117" s="296"/>
      <c r="LXR117" s="296"/>
      <c r="LXS117" s="296"/>
      <c r="LXT117" s="296"/>
      <c r="LXU117" s="296"/>
      <c r="LXV117" s="296"/>
      <c r="LXW117" s="296"/>
      <c r="LXX117" s="296"/>
      <c r="LXY117" s="296"/>
      <c r="LXZ117" s="296"/>
      <c r="LYA117" s="296"/>
      <c r="LYB117" s="296"/>
      <c r="LYC117" s="296"/>
      <c r="LYD117" s="296"/>
      <c r="LYE117" s="296"/>
      <c r="LYF117" s="296"/>
      <c r="LYG117" s="296"/>
      <c r="LYH117" s="296"/>
      <c r="LYI117" s="296"/>
      <c r="LYJ117" s="296"/>
      <c r="LYK117" s="296"/>
      <c r="LYL117" s="296"/>
      <c r="LYM117" s="296"/>
      <c r="LYN117" s="296"/>
      <c r="LYO117" s="296"/>
      <c r="LYP117" s="296"/>
      <c r="LYQ117" s="296"/>
      <c r="LYR117" s="296"/>
      <c r="LYS117" s="296"/>
      <c r="LYT117" s="296"/>
      <c r="LYU117" s="296"/>
      <c r="LYV117" s="296"/>
      <c r="LYW117" s="296"/>
      <c r="LYX117" s="296"/>
      <c r="LYY117" s="296"/>
      <c r="LYZ117" s="296"/>
      <c r="LZA117" s="296"/>
      <c r="LZB117" s="296"/>
      <c r="LZC117" s="296"/>
      <c r="LZD117" s="296"/>
      <c r="LZE117" s="296"/>
      <c r="LZF117" s="296"/>
      <c r="LZG117" s="296"/>
      <c r="LZH117" s="296"/>
      <c r="LZI117" s="296"/>
      <c r="LZJ117" s="296"/>
      <c r="LZK117" s="296"/>
      <c r="LZL117" s="296"/>
      <c r="LZM117" s="296"/>
      <c r="LZN117" s="296"/>
      <c r="LZO117" s="296"/>
      <c r="LZP117" s="296"/>
      <c r="LZQ117" s="296"/>
      <c r="LZR117" s="296"/>
      <c r="LZS117" s="296"/>
      <c r="LZT117" s="296"/>
      <c r="LZU117" s="296"/>
      <c r="LZV117" s="296"/>
      <c r="LZW117" s="296"/>
      <c r="LZX117" s="296"/>
      <c r="LZY117" s="296"/>
      <c r="LZZ117" s="296"/>
      <c r="MAA117" s="296"/>
      <c r="MAB117" s="296"/>
      <c r="MAC117" s="296"/>
      <c r="MAD117" s="296"/>
      <c r="MAE117" s="296"/>
      <c r="MAF117" s="296"/>
      <c r="MAG117" s="296"/>
      <c r="MAH117" s="296"/>
      <c r="MAI117" s="296"/>
      <c r="MAJ117" s="296"/>
      <c r="MAK117" s="296"/>
      <c r="MAL117" s="296"/>
      <c r="MAM117" s="296"/>
      <c r="MAN117" s="296"/>
      <c r="MAO117" s="296"/>
      <c r="MAP117" s="296"/>
      <c r="MAQ117" s="296"/>
      <c r="MAR117" s="296"/>
      <c r="MAS117" s="296"/>
      <c r="MAT117" s="296"/>
      <c r="MAU117" s="296"/>
      <c r="MAV117" s="296"/>
      <c r="MAW117" s="296"/>
      <c r="MAX117" s="296"/>
      <c r="MAY117" s="296"/>
      <c r="MAZ117" s="296"/>
      <c r="MBA117" s="296"/>
      <c r="MBB117" s="296"/>
      <c r="MBC117" s="296"/>
      <c r="MBD117" s="296"/>
      <c r="MBE117" s="296"/>
      <c r="MBF117" s="296"/>
      <c r="MBG117" s="296"/>
      <c r="MBH117" s="296"/>
      <c r="MBI117" s="296"/>
      <c r="MBJ117" s="296"/>
      <c r="MBK117" s="296"/>
      <c r="MBL117" s="296"/>
      <c r="MBM117" s="296"/>
      <c r="MBN117" s="296"/>
      <c r="MBO117" s="296"/>
      <c r="MBP117" s="296"/>
      <c r="MBQ117" s="296"/>
      <c r="MBR117" s="296"/>
      <c r="MBS117" s="296"/>
      <c r="MBT117" s="296"/>
      <c r="MBU117" s="296"/>
      <c r="MBV117" s="296"/>
      <c r="MBW117" s="296"/>
      <c r="MBX117" s="296"/>
      <c r="MBY117" s="296"/>
      <c r="MBZ117" s="296"/>
      <c r="MCA117" s="296"/>
      <c r="MCB117" s="296"/>
      <c r="MCC117" s="296"/>
      <c r="MCD117" s="296"/>
      <c r="MCE117" s="296"/>
      <c r="MCF117" s="296"/>
      <c r="MCG117" s="296"/>
      <c r="MCH117" s="296"/>
      <c r="MCI117" s="296"/>
      <c r="MCJ117" s="296"/>
      <c r="MCK117" s="296"/>
      <c r="MCL117" s="296"/>
      <c r="MCM117" s="296"/>
      <c r="MCN117" s="296"/>
      <c r="MCO117" s="296"/>
      <c r="MCP117" s="296"/>
      <c r="MCQ117" s="296"/>
      <c r="MCR117" s="296"/>
      <c r="MCS117" s="296"/>
      <c r="MCT117" s="296"/>
      <c r="MCU117" s="296"/>
      <c r="MCV117" s="296"/>
      <c r="MCW117" s="296"/>
      <c r="MCX117" s="296"/>
      <c r="MCY117" s="296"/>
      <c r="MCZ117" s="296"/>
      <c r="MDA117" s="296"/>
      <c r="MDB117" s="296"/>
      <c r="MDC117" s="296"/>
      <c r="MDD117" s="296"/>
      <c r="MDE117" s="296"/>
      <c r="MDF117" s="296"/>
      <c r="MDG117" s="296"/>
      <c r="MDH117" s="296"/>
      <c r="MDI117" s="296"/>
      <c r="MDJ117" s="296"/>
      <c r="MDK117" s="296"/>
      <c r="MDL117" s="296"/>
      <c r="MDM117" s="296"/>
      <c r="MDN117" s="296"/>
      <c r="MDO117" s="296"/>
      <c r="MDP117" s="296"/>
      <c r="MDQ117" s="296"/>
      <c r="MDR117" s="296"/>
      <c r="MDS117" s="296"/>
      <c r="MDT117" s="296"/>
      <c r="MDU117" s="296"/>
      <c r="MDV117" s="296"/>
      <c r="MDW117" s="296"/>
      <c r="MDX117" s="296"/>
      <c r="MDY117" s="296"/>
      <c r="MDZ117" s="296"/>
      <c r="MEA117" s="296"/>
      <c r="MEB117" s="296"/>
      <c r="MEC117" s="296"/>
      <c r="MED117" s="296"/>
      <c r="MEE117" s="296"/>
      <c r="MEF117" s="296"/>
      <c r="MEG117" s="296"/>
      <c r="MEH117" s="296"/>
      <c r="MEI117" s="296"/>
      <c r="MEJ117" s="296"/>
      <c r="MEK117" s="296"/>
      <c r="MEL117" s="296"/>
      <c r="MEM117" s="296"/>
      <c r="MEN117" s="296"/>
      <c r="MEO117" s="296"/>
      <c r="MEP117" s="296"/>
      <c r="MEQ117" s="296"/>
      <c r="MER117" s="296"/>
      <c r="MES117" s="296"/>
      <c r="MET117" s="296"/>
      <c r="MEU117" s="296"/>
      <c r="MEV117" s="296"/>
      <c r="MEW117" s="296"/>
      <c r="MEX117" s="296"/>
      <c r="MEY117" s="296"/>
      <c r="MEZ117" s="296"/>
      <c r="MFA117" s="296"/>
      <c r="MFB117" s="296"/>
      <c r="MFC117" s="296"/>
      <c r="MFD117" s="296"/>
      <c r="MFE117" s="296"/>
      <c r="MFF117" s="296"/>
      <c r="MFG117" s="296"/>
      <c r="MFH117" s="296"/>
      <c r="MFI117" s="296"/>
      <c r="MFJ117" s="296"/>
      <c r="MFK117" s="296"/>
      <c r="MFL117" s="296"/>
      <c r="MFM117" s="296"/>
      <c r="MFN117" s="296"/>
      <c r="MFO117" s="296"/>
      <c r="MFP117" s="296"/>
      <c r="MFQ117" s="296"/>
      <c r="MFR117" s="296"/>
      <c r="MFS117" s="296"/>
      <c r="MFT117" s="296"/>
      <c r="MFU117" s="296"/>
      <c r="MFV117" s="296"/>
      <c r="MFW117" s="296"/>
      <c r="MFX117" s="296"/>
      <c r="MFY117" s="296"/>
      <c r="MFZ117" s="296"/>
      <c r="MGA117" s="296"/>
      <c r="MGB117" s="296"/>
      <c r="MGC117" s="296"/>
      <c r="MGD117" s="296"/>
      <c r="MGE117" s="296"/>
      <c r="MGF117" s="296"/>
      <c r="MGG117" s="296"/>
      <c r="MGH117" s="296"/>
      <c r="MGI117" s="296"/>
      <c r="MGJ117" s="296"/>
      <c r="MGK117" s="296"/>
      <c r="MGL117" s="296"/>
      <c r="MGM117" s="296"/>
      <c r="MGN117" s="296"/>
      <c r="MGO117" s="296"/>
      <c r="MGP117" s="296"/>
      <c r="MGQ117" s="296"/>
      <c r="MGR117" s="296"/>
      <c r="MGS117" s="296"/>
      <c r="MGT117" s="296"/>
      <c r="MGU117" s="296"/>
      <c r="MGV117" s="296"/>
      <c r="MGW117" s="296"/>
      <c r="MGX117" s="296"/>
      <c r="MGY117" s="296"/>
      <c r="MGZ117" s="296"/>
      <c r="MHA117" s="296"/>
      <c r="MHB117" s="296"/>
      <c r="MHC117" s="296"/>
      <c r="MHD117" s="296"/>
      <c r="MHE117" s="296"/>
      <c r="MHF117" s="296"/>
      <c r="MHG117" s="296"/>
      <c r="MHH117" s="296"/>
      <c r="MHI117" s="296"/>
      <c r="MHJ117" s="296"/>
      <c r="MHK117" s="296"/>
      <c r="MHL117" s="296"/>
      <c r="MHM117" s="296"/>
      <c r="MHN117" s="296"/>
      <c r="MHO117" s="296"/>
      <c r="MHP117" s="296"/>
      <c r="MHQ117" s="296"/>
      <c r="MHR117" s="296"/>
      <c r="MHS117" s="296"/>
      <c r="MHT117" s="296"/>
      <c r="MHU117" s="296"/>
      <c r="MHV117" s="296"/>
      <c r="MHW117" s="296"/>
      <c r="MHX117" s="296"/>
      <c r="MHY117" s="296"/>
      <c r="MHZ117" s="296"/>
      <c r="MIA117" s="296"/>
      <c r="MIB117" s="296"/>
      <c r="MIC117" s="296"/>
      <c r="MID117" s="296"/>
      <c r="MIE117" s="296"/>
      <c r="MIF117" s="296"/>
      <c r="MIG117" s="296"/>
      <c r="MIH117" s="296"/>
      <c r="MII117" s="296"/>
      <c r="MIJ117" s="296"/>
      <c r="MIK117" s="296"/>
      <c r="MIL117" s="296"/>
      <c r="MIM117" s="296"/>
      <c r="MIN117" s="296"/>
      <c r="MIO117" s="296"/>
      <c r="MIP117" s="296"/>
      <c r="MIQ117" s="296"/>
      <c r="MIR117" s="296"/>
      <c r="MIS117" s="296"/>
      <c r="MIT117" s="296"/>
      <c r="MIU117" s="296"/>
      <c r="MIV117" s="296"/>
      <c r="MIW117" s="296"/>
      <c r="MIX117" s="296"/>
      <c r="MIY117" s="296"/>
      <c r="MIZ117" s="296"/>
      <c r="MJA117" s="296"/>
      <c r="MJB117" s="296"/>
      <c r="MJC117" s="296"/>
      <c r="MJD117" s="296"/>
      <c r="MJE117" s="296"/>
      <c r="MJF117" s="296"/>
      <c r="MJG117" s="296"/>
      <c r="MJH117" s="296"/>
      <c r="MJI117" s="296"/>
      <c r="MJJ117" s="296"/>
      <c r="MJK117" s="296"/>
      <c r="MJL117" s="296"/>
      <c r="MJM117" s="296"/>
      <c r="MJN117" s="296"/>
      <c r="MJO117" s="296"/>
      <c r="MJP117" s="296"/>
      <c r="MJQ117" s="296"/>
      <c r="MJR117" s="296"/>
      <c r="MJS117" s="296"/>
      <c r="MJT117" s="296"/>
      <c r="MJU117" s="296"/>
      <c r="MJV117" s="296"/>
      <c r="MJW117" s="296"/>
      <c r="MJX117" s="296"/>
      <c r="MJY117" s="296"/>
      <c r="MJZ117" s="296"/>
      <c r="MKA117" s="296"/>
      <c r="MKB117" s="296"/>
      <c r="MKC117" s="296"/>
      <c r="MKD117" s="296"/>
      <c r="MKE117" s="296"/>
      <c r="MKF117" s="296"/>
      <c r="MKG117" s="296"/>
      <c r="MKH117" s="296"/>
      <c r="MKI117" s="296"/>
      <c r="MKJ117" s="296"/>
      <c r="MKK117" s="296"/>
      <c r="MKL117" s="296"/>
      <c r="MKM117" s="296"/>
      <c r="MKN117" s="296"/>
      <c r="MKO117" s="296"/>
      <c r="MKP117" s="296"/>
      <c r="MKQ117" s="296"/>
      <c r="MKR117" s="296"/>
      <c r="MKS117" s="296"/>
      <c r="MKT117" s="296"/>
      <c r="MKU117" s="296"/>
      <c r="MKV117" s="296"/>
      <c r="MKW117" s="296"/>
      <c r="MKX117" s="296"/>
      <c r="MKY117" s="296"/>
      <c r="MKZ117" s="296"/>
      <c r="MLA117" s="296"/>
      <c r="MLB117" s="296"/>
      <c r="MLC117" s="296"/>
      <c r="MLD117" s="296"/>
      <c r="MLE117" s="296"/>
      <c r="MLF117" s="296"/>
      <c r="MLG117" s="296"/>
      <c r="MLH117" s="296"/>
      <c r="MLI117" s="296"/>
      <c r="MLJ117" s="296"/>
      <c r="MLK117" s="296"/>
      <c r="MLL117" s="296"/>
      <c r="MLM117" s="296"/>
      <c r="MLN117" s="296"/>
      <c r="MLO117" s="296"/>
      <c r="MLP117" s="296"/>
      <c r="MLQ117" s="296"/>
      <c r="MLR117" s="296"/>
      <c r="MLS117" s="296"/>
      <c r="MLT117" s="296"/>
      <c r="MLU117" s="296"/>
      <c r="MLV117" s="296"/>
      <c r="MLW117" s="296"/>
      <c r="MLX117" s="296"/>
      <c r="MLY117" s="296"/>
      <c r="MLZ117" s="296"/>
      <c r="MMA117" s="296"/>
      <c r="MMB117" s="296"/>
      <c r="MMC117" s="296"/>
      <c r="MMD117" s="296"/>
      <c r="MME117" s="296"/>
      <c r="MMF117" s="296"/>
      <c r="MMG117" s="296"/>
      <c r="MMH117" s="296"/>
      <c r="MMI117" s="296"/>
      <c r="MMJ117" s="296"/>
      <c r="MMK117" s="296"/>
      <c r="MML117" s="296"/>
      <c r="MMM117" s="296"/>
      <c r="MMN117" s="296"/>
      <c r="MMO117" s="296"/>
      <c r="MMP117" s="296"/>
      <c r="MMQ117" s="296"/>
      <c r="MMR117" s="296"/>
      <c r="MMS117" s="296"/>
      <c r="MMT117" s="296"/>
      <c r="MMU117" s="296"/>
      <c r="MMV117" s="296"/>
      <c r="MMW117" s="296"/>
      <c r="MMX117" s="296"/>
      <c r="MMY117" s="296"/>
      <c r="MMZ117" s="296"/>
      <c r="MNA117" s="296"/>
      <c r="MNB117" s="296"/>
      <c r="MNC117" s="296"/>
      <c r="MND117" s="296"/>
      <c r="MNE117" s="296"/>
      <c r="MNF117" s="296"/>
      <c r="MNG117" s="296"/>
      <c r="MNH117" s="296"/>
      <c r="MNI117" s="296"/>
      <c r="MNJ117" s="296"/>
      <c r="MNK117" s="296"/>
      <c r="MNL117" s="296"/>
      <c r="MNM117" s="296"/>
      <c r="MNN117" s="296"/>
      <c r="MNO117" s="296"/>
      <c r="MNP117" s="296"/>
      <c r="MNQ117" s="296"/>
      <c r="MNR117" s="296"/>
      <c r="MNS117" s="296"/>
      <c r="MNT117" s="296"/>
      <c r="MNU117" s="296"/>
      <c r="MNV117" s="296"/>
      <c r="MNW117" s="296"/>
      <c r="MNX117" s="296"/>
      <c r="MNY117" s="296"/>
      <c r="MNZ117" s="296"/>
      <c r="MOA117" s="296"/>
      <c r="MOB117" s="296"/>
      <c r="MOC117" s="296"/>
      <c r="MOD117" s="296"/>
      <c r="MOE117" s="296"/>
      <c r="MOF117" s="296"/>
      <c r="MOG117" s="296"/>
      <c r="MOH117" s="296"/>
      <c r="MOI117" s="296"/>
      <c r="MOJ117" s="296"/>
      <c r="MOK117" s="296"/>
      <c r="MOL117" s="296"/>
      <c r="MOM117" s="296"/>
      <c r="MON117" s="296"/>
      <c r="MOO117" s="296"/>
      <c r="MOP117" s="296"/>
      <c r="MOQ117" s="296"/>
      <c r="MOR117" s="296"/>
      <c r="MOS117" s="296"/>
      <c r="MOT117" s="296"/>
      <c r="MOU117" s="296"/>
      <c r="MOV117" s="296"/>
      <c r="MOW117" s="296"/>
      <c r="MOX117" s="296"/>
      <c r="MOY117" s="296"/>
      <c r="MOZ117" s="296"/>
      <c r="MPA117" s="296"/>
      <c r="MPB117" s="296"/>
      <c r="MPC117" s="296"/>
      <c r="MPD117" s="296"/>
      <c r="MPE117" s="296"/>
      <c r="MPF117" s="296"/>
      <c r="MPG117" s="296"/>
      <c r="MPH117" s="296"/>
      <c r="MPI117" s="296"/>
      <c r="MPJ117" s="296"/>
      <c r="MPK117" s="296"/>
      <c r="MPL117" s="296"/>
      <c r="MPM117" s="296"/>
      <c r="MPN117" s="296"/>
      <c r="MPO117" s="296"/>
      <c r="MPP117" s="296"/>
      <c r="MPQ117" s="296"/>
      <c r="MPR117" s="296"/>
      <c r="MPS117" s="296"/>
      <c r="MPT117" s="296"/>
      <c r="MPU117" s="296"/>
      <c r="MPV117" s="296"/>
      <c r="MPW117" s="296"/>
      <c r="MPX117" s="296"/>
      <c r="MPY117" s="296"/>
      <c r="MPZ117" s="296"/>
      <c r="MQA117" s="296"/>
      <c r="MQB117" s="296"/>
      <c r="MQC117" s="296"/>
      <c r="MQD117" s="296"/>
      <c r="MQE117" s="296"/>
      <c r="MQF117" s="296"/>
      <c r="MQG117" s="296"/>
      <c r="MQH117" s="296"/>
      <c r="MQI117" s="296"/>
      <c r="MQJ117" s="296"/>
      <c r="MQK117" s="296"/>
      <c r="MQL117" s="296"/>
      <c r="MQM117" s="296"/>
      <c r="MQN117" s="296"/>
      <c r="MQO117" s="296"/>
      <c r="MQP117" s="296"/>
      <c r="MQQ117" s="296"/>
      <c r="MQR117" s="296"/>
      <c r="MQS117" s="296"/>
      <c r="MQT117" s="296"/>
      <c r="MQU117" s="296"/>
      <c r="MQV117" s="296"/>
      <c r="MQW117" s="296"/>
      <c r="MQX117" s="296"/>
      <c r="MQY117" s="296"/>
      <c r="MQZ117" s="296"/>
      <c r="MRA117" s="296"/>
      <c r="MRB117" s="296"/>
      <c r="MRC117" s="296"/>
      <c r="MRD117" s="296"/>
      <c r="MRE117" s="296"/>
      <c r="MRF117" s="296"/>
      <c r="MRG117" s="296"/>
      <c r="MRH117" s="296"/>
      <c r="MRI117" s="296"/>
      <c r="MRJ117" s="296"/>
      <c r="MRK117" s="296"/>
      <c r="MRL117" s="296"/>
      <c r="MRM117" s="296"/>
      <c r="MRN117" s="296"/>
      <c r="MRO117" s="296"/>
      <c r="MRP117" s="296"/>
      <c r="MRQ117" s="296"/>
      <c r="MRR117" s="296"/>
      <c r="MRS117" s="296"/>
      <c r="MRT117" s="296"/>
      <c r="MRU117" s="296"/>
      <c r="MRV117" s="296"/>
      <c r="MRW117" s="296"/>
      <c r="MRX117" s="296"/>
      <c r="MRY117" s="296"/>
      <c r="MRZ117" s="296"/>
      <c r="MSA117" s="296"/>
      <c r="MSB117" s="296"/>
      <c r="MSC117" s="296"/>
      <c r="MSD117" s="296"/>
      <c r="MSE117" s="296"/>
      <c r="MSF117" s="296"/>
      <c r="MSG117" s="296"/>
      <c r="MSH117" s="296"/>
      <c r="MSI117" s="296"/>
      <c r="MSJ117" s="296"/>
      <c r="MSK117" s="296"/>
      <c r="MSL117" s="296"/>
      <c r="MSM117" s="296"/>
      <c r="MSN117" s="296"/>
      <c r="MSO117" s="296"/>
      <c r="MSP117" s="296"/>
      <c r="MSQ117" s="296"/>
      <c r="MSR117" s="296"/>
      <c r="MSS117" s="296"/>
      <c r="MST117" s="296"/>
      <c r="MSU117" s="296"/>
      <c r="MSV117" s="296"/>
      <c r="MSW117" s="296"/>
      <c r="MSX117" s="296"/>
      <c r="MSY117" s="296"/>
      <c r="MSZ117" s="296"/>
      <c r="MTA117" s="296"/>
      <c r="MTB117" s="296"/>
      <c r="MTC117" s="296"/>
      <c r="MTD117" s="296"/>
      <c r="MTE117" s="296"/>
      <c r="MTF117" s="296"/>
      <c r="MTG117" s="296"/>
      <c r="MTH117" s="296"/>
      <c r="MTI117" s="296"/>
      <c r="MTJ117" s="296"/>
      <c r="MTK117" s="296"/>
      <c r="MTL117" s="296"/>
      <c r="MTM117" s="296"/>
      <c r="MTN117" s="296"/>
      <c r="MTO117" s="296"/>
      <c r="MTP117" s="296"/>
      <c r="MTQ117" s="296"/>
      <c r="MTR117" s="296"/>
      <c r="MTS117" s="296"/>
      <c r="MTT117" s="296"/>
      <c r="MTU117" s="296"/>
      <c r="MTV117" s="296"/>
      <c r="MTW117" s="296"/>
      <c r="MTX117" s="296"/>
      <c r="MTY117" s="296"/>
      <c r="MTZ117" s="296"/>
      <c r="MUA117" s="296"/>
      <c r="MUB117" s="296"/>
      <c r="MUC117" s="296"/>
      <c r="MUD117" s="296"/>
      <c r="MUE117" s="296"/>
      <c r="MUF117" s="296"/>
      <c r="MUG117" s="296"/>
      <c r="MUH117" s="296"/>
      <c r="MUI117" s="296"/>
      <c r="MUJ117" s="296"/>
      <c r="MUK117" s="296"/>
      <c r="MUL117" s="296"/>
      <c r="MUM117" s="296"/>
      <c r="MUN117" s="296"/>
      <c r="MUO117" s="296"/>
      <c r="MUP117" s="296"/>
      <c r="MUQ117" s="296"/>
      <c r="MUR117" s="296"/>
      <c r="MUS117" s="296"/>
      <c r="MUT117" s="296"/>
      <c r="MUU117" s="296"/>
      <c r="MUV117" s="296"/>
      <c r="MUW117" s="296"/>
      <c r="MUX117" s="296"/>
      <c r="MUY117" s="296"/>
      <c r="MUZ117" s="296"/>
      <c r="MVA117" s="296"/>
      <c r="MVB117" s="296"/>
      <c r="MVC117" s="296"/>
      <c r="MVD117" s="296"/>
      <c r="MVE117" s="296"/>
      <c r="MVF117" s="296"/>
      <c r="MVG117" s="296"/>
      <c r="MVH117" s="296"/>
      <c r="MVI117" s="296"/>
      <c r="MVJ117" s="296"/>
      <c r="MVK117" s="296"/>
      <c r="MVL117" s="296"/>
      <c r="MVM117" s="296"/>
      <c r="MVN117" s="296"/>
      <c r="MVO117" s="296"/>
      <c r="MVP117" s="296"/>
      <c r="MVQ117" s="296"/>
      <c r="MVR117" s="296"/>
      <c r="MVS117" s="296"/>
      <c r="MVT117" s="296"/>
      <c r="MVU117" s="296"/>
      <c r="MVV117" s="296"/>
      <c r="MVW117" s="296"/>
      <c r="MVX117" s="296"/>
      <c r="MVY117" s="296"/>
      <c r="MVZ117" s="296"/>
      <c r="MWA117" s="296"/>
      <c r="MWB117" s="296"/>
      <c r="MWC117" s="296"/>
      <c r="MWD117" s="296"/>
      <c r="MWE117" s="296"/>
      <c r="MWF117" s="296"/>
      <c r="MWG117" s="296"/>
      <c r="MWH117" s="296"/>
      <c r="MWI117" s="296"/>
      <c r="MWJ117" s="296"/>
      <c r="MWK117" s="296"/>
      <c r="MWL117" s="296"/>
      <c r="MWM117" s="296"/>
      <c r="MWN117" s="296"/>
      <c r="MWO117" s="296"/>
      <c r="MWP117" s="296"/>
      <c r="MWQ117" s="296"/>
      <c r="MWR117" s="296"/>
      <c r="MWS117" s="296"/>
      <c r="MWT117" s="296"/>
      <c r="MWU117" s="296"/>
      <c r="MWV117" s="296"/>
      <c r="MWW117" s="296"/>
      <c r="MWX117" s="296"/>
      <c r="MWY117" s="296"/>
      <c r="MWZ117" s="296"/>
      <c r="MXA117" s="296"/>
      <c r="MXB117" s="296"/>
      <c r="MXC117" s="296"/>
      <c r="MXD117" s="296"/>
      <c r="MXE117" s="296"/>
      <c r="MXF117" s="296"/>
      <c r="MXG117" s="296"/>
      <c r="MXH117" s="296"/>
      <c r="MXI117" s="296"/>
      <c r="MXJ117" s="296"/>
      <c r="MXK117" s="296"/>
      <c r="MXL117" s="296"/>
      <c r="MXM117" s="296"/>
      <c r="MXN117" s="296"/>
      <c r="MXO117" s="296"/>
      <c r="MXP117" s="296"/>
      <c r="MXQ117" s="296"/>
      <c r="MXR117" s="296"/>
      <c r="MXS117" s="296"/>
      <c r="MXT117" s="296"/>
      <c r="MXU117" s="296"/>
      <c r="MXV117" s="296"/>
      <c r="MXW117" s="296"/>
      <c r="MXX117" s="296"/>
      <c r="MXY117" s="296"/>
      <c r="MXZ117" s="296"/>
      <c r="MYA117" s="296"/>
      <c r="MYB117" s="296"/>
      <c r="MYC117" s="296"/>
      <c r="MYD117" s="296"/>
      <c r="MYE117" s="296"/>
      <c r="MYF117" s="296"/>
      <c r="MYG117" s="296"/>
      <c r="MYH117" s="296"/>
      <c r="MYI117" s="296"/>
      <c r="MYJ117" s="296"/>
      <c r="MYK117" s="296"/>
      <c r="MYL117" s="296"/>
      <c r="MYM117" s="296"/>
      <c r="MYN117" s="296"/>
      <c r="MYO117" s="296"/>
      <c r="MYP117" s="296"/>
      <c r="MYQ117" s="296"/>
      <c r="MYR117" s="296"/>
      <c r="MYS117" s="296"/>
      <c r="MYT117" s="296"/>
      <c r="MYU117" s="296"/>
      <c r="MYV117" s="296"/>
      <c r="MYW117" s="296"/>
      <c r="MYX117" s="296"/>
      <c r="MYY117" s="296"/>
      <c r="MYZ117" s="296"/>
      <c r="MZA117" s="296"/>
      <c r="MZB117" s="296"/>
      <c r="MZC117" s="296"/>
      <c r="MZD117" s="296"/>
      <c r="MZE117" s="296"/>
      <c r="MZF117" s="296"/>
      <c r="MZG117" s="296"/>
      <c r="MZH117" s="296"/>
      <c r="MZI117" s="296"/>
      <c r="MZJ117" s="296"/>
      <c r="MZK117" s="296"/>
      <c r="MZL117" s="296"/>
      <c r="MZM117" s="296"/>
      <c r="MZN117" s="296"/>
      <c r="MZO117" s="296"/>
      <c r="MZP117" s="296"/>
      <c r="MZQ117" s="296"/>
      <c r="MZR117" s="296"/>
      <c r="MZS117" s="296"/>
      <c r="MZT117" s="296"/>
      <c r="MZU117" s="296"/>
      <c r="MZV117" s="296"/>
      <c r="MZW117" s="296"/>
      <c r="MZX117" s="296"/>
      <c r="MZY117" s="296"/>
      <c r="MZZ117" s="296"/>
      <c r="NAA117" s="296"/>
      <c r="NAB117" s="296"/>
      <c r="NAC117" s="296"/>
      <c r="NAD117" s="296"/>
      <c r="NAE117" s="296"/>
      <c r="NAF117" s="296"/>
      <c r="NAG117" s="296"/>
      <c r="NAH117" s="296"/>
      <c r="NAI117" s="296"/>
      <c r="NAJ117" s="296"/>
      <c r="NAK117" s="296"/>
      <c r="NAL117" s="296"/>
      <c r="NAM117" s="296"/>
      <c r="NAN117" s="296"/>
      <c r="NAO117" s="296"/>
      <c r="NAP117" s="296"/>
      <c r="NAQ117" s="296"/>
      <c r="NAR117" s="296"/>
      <c r="NAS117" s="296"/>
      <c r="NAT117" s="296"/>
      <c r="NAU117" s="296"/>
      <c r="NAV117" s="296"/>
      <c r="NAW117" s="296"/>
      <c r="NAX117" s="296"/>
      <c r="NAY117" s="296"/>
      <c r="NAZ117" s="296"/>
      <c r="NBA117" s="296"/>
      <c r="NBB117" s="296"/>
      <c r="NBC117" s="296"/>
      <c r="NBD117" s="296"/>
      <c r="NBE117" s="296"/>
      <c r="NBF117" s="296"/>
      <c r="NBG117" s="296"/>
      <c r="NBH117" s="296"/>
      <c r="NBI117" s="296"/>
      <c r="NBJ117" s="296"/>
      <c r="NBK117" s="296"/>
      <c r="NBL117" s="296"/>
      <c r="NBM117" s="296"/>
      <c r="NBN117" s="296"/>
      <c r="NBO117" s="296"/>
      <c r="NBP117" s="296"/>
      <c r="NBQ117" s="296"/>
      <c r="NBR117" s="296"/>
      <c r="NBS117" s="296"/>
      <c r="NBT117" s="296"/>
      <c r="NBU117" s="296"/>
      <c r="NBV117" s="296"/>
      <c r="NBW117" s="296"/>
      <c r="NBX117" s="296"/>
      <c r="NBY117" s="296"/>
      <c r="NBZ117" s="296"/>
      <c r="NCA117" s="296"/>
      <c r="NCB117" s="296"/>
      <c r="NCC117" s="296"/>
      <c r="NCD117" s="296"/>
      <c r="NCE117" s="296"/>
      <c r="NCF117" s="296"/>
      <c r="NCG117" s="296"/>
      <c r="NCH117" s="296"/>
      <c r="NCI117" s="296"/>
      <c r="NCJ117" s="296"/>
      <c r="NCK117" s="296"/>
      <c r="NCL117" s="296"/>
      <c r="NCM117" s="296"/>
      <c r="NCN117" s="296"/>
      <c r="NCO117" s="296"/>
      <c r="NCP117" s="296"/>
      <c r="NCQ117" s="296"/>
      <c r="NCR117" s="296"/>
      <c r="NCS117" s="296"/>
      <c r="NCT117" s="296"/>
      <c r="NCU117" s="296"/>
      <c r="NCV117" s="296"/>
      <c r="NCW117" s="296"/>
      <c r="NCX117" s="296"/>
      <c r="NCY117" s="296"/>
      <c r="NCZ117" s="296"/>
      <c r="NDA117" s="296"/>
      <c r="NDB117" s="296"/>
      <c r="NDC117" s="296"/>
      <c r="NDD117" s="296"/>
      <c r="NDE117" s="296"/>
      <c r="NDF117" s="296"/>
      <c r="NDG117" s="296"/>
      <c r="NDH117" s="296"/>
      <c r="NDI117" s="296"/>
      <c r="NDJ117" s="296"/>
      <c r="NDK117" s="296"/>
      <c r="NDL117" s="296"/>
      <c r="NDM117" s="296"/>
      <c r="NDN117" s="296"/>
      <c r="NDO117" s="296"/>
      <c r="NDP117" s="296"/>
      <c r="NDQ117" s="296"/>
      <c r="NDR117" s="296"/>
      <c r="NDS117" s="296"/>
      <c r="NDT117" s="296"/>
      <c r="NDU117" s="296"/>
      <c r="NDV117" s="296"/>
      <c r="NDW117" s="296"/>
      <c r="NDX117" s="296"/>
      <c r="NDY117" s="296"/>
      <c r="NDZ117" s="296"/>
      <c r="NEA117" s="296"/>
      <c r="NEB117" s="296"/>
      <c r="NEC117" s="296"/>
      <c r="NED117" s="296"/>
      <c r="NEE117" s="296"/>
      <c r="NEF117" s="296"/>
      <c r="NEG117" s="296"/>
      <c r="NEH117" s="296"/>
      <c r="NEI117" s="296"/>
      <c r="NEJ117" s="296"/>
      <c r="NEK117" s="296"/>
      <c r="NEL117" s="296"/>
      <c r="NEM117" s="296"/>
      <c r="NEN117" s="296"/>
      <c r="NEO117" s="296"/>
      <c r="NEP117" s="296"/>
      <c r="NEQ117" s="296"/>
      <c r="NER117" s="296"/>
      <c r="NES117" s="296"/>
      <c r="NET117" s="296"/>
      <c r="NEU117" s="296"/>
      <c r="NEV117" s="296"/>
      <c r="NEW117" s="296"/>
      <c r="NEX117" s="296"/>
      <c r="NEY117" s="296"/>
      <c r="NEZ117" s="296"/>
      <c r="NFA117" s="296"/>
      <c r="NFB117" s="296"/>
      <c r="NFC117" s="296"/>
      <c r="NFD117" s="296"/>
      <c r="NFE117" s="296"/>
      <c r="NFF117" s="296"/>
      <c r="NFG117" s="296"/>
      <c r="NFH117" s="296"/>
      <c r="NFI117" s="296"/>
      <c r="NFJ117" s="296"/>
      <c r="NFK117" s="296"/>
      <c r="NFL117" s="296"/>
      <c r="NFM117" s="296"/>
      <c r="NFN117" s="296"/>
      <c r="NFO117" s="296"/>
      <c r="NFP117" s="296"/>
      <c r="NFQ117" s="296"/>
      <c r="NFR117" s="296"/>
      <c r="NFS117" s="296"/>
      <c r="NFT117" s="296"/>
      <c r="NFU117" s="296"/>
      <c r="NFV117" s="296"/>
      <c r="NFW117" s="296"/>
      <c r="NFX117" s="296"/>
      <c r="NFY117" s="296"/>
      <c r="NFZ117" s="296"/>
      <c r="NGA117" s="296"/>
      <c r="NGB117" s="296"/>
      <c r="NGC117" s="296"/>
      <c r="NGD117" s="296"/>
      <c r="NGE117" s="296"/>
      <c r="NGF117" s="296"/>
      <c r="NGG117" s="296"/>
      <c r="NGH117" s="296"/>
      <c r="NGI117" s="296"/>
      <c r="NGJ117" s="296"/>
      <c r="NGK117" s="296"/>
      <c r="NGL117" s="296"/>
      <c r="NGM117" s="296"/>
      <c r="NGN117" s="296"/>
      <c r="NGO117" s="296"/>
      <c r="NGP117" s="296"/>
      <c r="NGQ117" s="296"/>
      <c r="NGR117" s="296"/>
      <c r="NGS117" s="296"/>
      <c r="NGT117" s="296"/>
      <c r="NGU117" s="296"/>
      <c r="NGV117" s="296"/>
      <c r="NGW117" s="296"/>
      <c r="NGX117" s="296"/>
      <c r="NGY117" s="296"/>
      <c r="NGZ117" s="296"/>
      <c r="NHA117" s="296"/>
      <c r="NHB117" s="296"/>
      <c r="NHC117" s="296"/>
      <c r="NHD117" s="296"/>
      <c r="NHE117" s="296"/>
      <c r="NHF117" s="296"/>
      <c r="NHG117" s="296"/>
      <c r="NHH117" s="296"/>
      <c r="NHI117" s="296"/>
      <c r="NHJ117" s="296"/>
      <c r="NHK117" s="296"/>
      <c r="NHL117" s="296"/>
      <c r="NHM117" s="296"/>
      <c r="NHN117" s="296"/>
      <c r="NHO117" s="296"/>
      <c r="NHP117" s="296"/>
      <c r="NHQ117" s="296"/>
      <c r="NHR117" s="296"/>
      <c r="NHS117" s="296"/>
      <c r="NHT117" s="296"/>
      <c r="NHU117" s="296"/>
      <c r="NHV117" s="296"/>
      <c r="NHW117" s="296"/>
      <c r="NHX117" s="296"/>
      <c r="NHY117" s="296"/>
      <c r="NHZ117" s="296"/>
      <c r="NIA117" s="296"/>
      <c r="NIB117" s="296"/>
      <c r="NIC117" s="296"/>
      <c r="NID117" s="296"/>
      <c r="NIE117" s="296"/>
      <c r="NIF117" s="296"/>
      <c r="NIG117" s="296"/>
      <c r="NIH117" s="296"/>
      <c r="NII117" s="296"/>
      <c r="NIJ117" s="296"/>
      <c r="NIK117" s="296"/>
      <c r="NIL117" s="296"/>
      <c r="NIM117" s="296"/>
      <c r="NIN117" s="296"/>
      <c r="NIO117" s="296"/>
      <c r="NIP117" s="296"/>
      <c r="NIQ117" s="296"/>
      <c r="NIR117" s="296"/>
      <c r="NIS117" s="296"/>
      <c r="NIT117" s="296"/>
      <c r="NIU117" s="296"/>
      <c r="NIV117" s="296"/>
      <c r="NIW117" s="296"/>
      <c r="NIX117" s="296"/>
      <c r="NIY117" s="296"/>
      <c r="NIZ117" s="296"/>
      <c r="NJA117" s="296"/>
      <c r="NJB117" s="296"/>
      <c r="NJC117" s="296"/>
      <c r="NJD117" s="296"/>
      <c r="NJE117" s="296"/>
      <c r="NJF117" s="296"/>
      <c r="NJG117" s="296"/>
      <c r="NJH117" s="296"/>
      <c r="NJI117" s="296"/>
      <c r="NJJ117" s="296"/>
      <c r="NJK117" s="296"/>
      <c r="NJL117" s="296"/>
      <c r="NJM117" s="296"/>
      <c r="NJN117" s="296"/>
      <c r="NJO117" s="296"/>
      <c r="NJP117" s="296"/>
      <c r="NJQ117" s="296"/>
      <c r="NJR117" s="296"/>
      <c r="NJS117" s="296"/>
      <c r="NJT117" s="296"/>
      <c r="NJU117" s="296"/>
      <c r="NJV117" s="296"/>
      <c r="NJW117" s="296"/>
      <c r="NJX117" s="296"/>
      <c r="NJY117" s="296"/>
      <c r="NJZ117" s="296"/>
      <c r="NKA117" s="296"/>
      <c r="NKB117" s="296"/>
      <c r="NKC117" s="296"/>
      <c r="NKD117" s="296"/>
      <c r="NKE117" s="296"/>
      <c r="NKF117" s="296"/>
      <c r="NKG117" s="296"/>
      <c r="NKH117" s="296"/>
      <c r="NKI117" s="296"/>
      <c r="NKJ117" s="296"/>
      <c r="NKK117" s="296"/>
      <c r="NKL117" s="296"/>
      <c r="NKM117" s="296"/>
      <c r="NKN117" s="296"/>
      <c r="NKO117" s="296"/>
      <c r="NKP117" s="296"/>
      <c r="NKQ117" s="296"/>
      <c r="NKR117" s="296"/>
      <c r="NKS117" s="296"/>
      <c r="NKT117" s="296"/>
      <c r="NKU117" s="296"/>
      <c r="NKV117" s="296"/>
      <c r="NKW117" s="296"/>
      <c r="NKX117" s="296"/>
      <c r="NKY117" s="296"/>
      <c r="NKZ117" s="296"/>
      <c r="NLA117" s="296"/>
      <c r="NLB117" s="296"/>
      <c r="NLC117" s="296"/>
      <c r="NLD117" s="296"/>
      <c r="NLE117" s="296"/>
      <c r="NLF117" s="296"/>
      <c r="NLG117" s="296"/>
      <c r="NLH117" s="296"/>
      <c r="NLI117" s="296"/>
      <c r="NLJ117" s="296"/>
      <c r="NLK117" s="296"/>
      <c r="NLL117" s="296"/>
      <c r="NLM117" s="296"/>
      <c r="NLN117" s="296"/>
      <c r="NLO117" s="296"/>
      <c r="NLP117" s="296"/>
      <c r="NLQ117" s="296"/>
      <c r="NLR117" s="296"/>
      <c r="NLS117" s="296"/>
      <c r="NLT117" s="296"/>
      <c r="NLU117" s="296"/>
      <c r="NLV117" s="296"/>
      <c r="NLW117" s="296"/>
      <c r="NLX117" s="296"/>
      <c r="NLY117" s="296"/>
      <c r="NLZ117" s="296"/>
      <c r="NMA117" s="296"/>
      <c r="NMB117" s="296"/>
      <c r="NMC117" s="296"/>
      <c r="NMD117" s="296"/>
      <c r="NME117" s="296"/>
      <c r="NMF117" s="296"/>
      <c r="NMG117" s="296"/>
      <c r="NMH117" s="296"/>
      <c r="NMI117" s="296"/>
      <c r="NMJ117" s="296"/>
      <c r="NMK117" s="296"/>
      <c r="NML117" s="296"/>
      <c r="NMM117" s="296"/>
      <c r="NMN117" s="296"/>
      <c r="NMO117" s="296"/>
      <c r="NMP117" s="296"/>
      <c r="NMQ117" s="296"/>
      <c r="NMR117" s="296"/>
      <c r="NMS117" s="296"/>
      <c r="NMT117" s="296"/>
      <c r="NMU117" s="296"/>
      <c r="NMV117" s="296"/>
      <c r="NMW117" s="296"/>
      <c r="NMX117" s="296"/>
      <c r="NMY117" s="296"/>
      <c r="NMZ117" s="296"/>
      <c r="NNA117" s="296"/>
      <c r="NNB117" s="296"/>
      <c r="NNC117" s="296"/>
      <c r="NND117" s="296"/>
      <c r="NNE117" s="296"/>
      <c r="NNF117" s="296"/>
      <c r="NNG117" s="296"/>
      <c r="NNH117" s="296"/>
      <c r="NNI117" s="296"/>
      <c r="NNJ117" s="296"/>
      <c r="NNK117" s="296"/>
      <c r="NNL117" s="296"/>
      <c r="NNM117" s="296"/>
      <c r="NNN117" s="296"/>
      <c r="NNO117" s="296"/>
      <c r="NNP117" s="296"/>
      <c r="NNQ117" s="296"/>
      <c r="NNR117" s="296"/>
      <c r="NNS117" s="296"/>
      <c r="NNT117" s="296"/>
      <c r="NNU117" s="296"/>
      <c r="NNV117" s="296"/>
      <c r="NNW117" s="296"/>
      <c r="NNX117" s="296"/>
      <c r="NNY117" s="296"/>
      <c r="NNZ117" s="296"/>
      <c r="NOA117" s="296"/>
      <c r="NOB117" s="296"/>
      <c r="NOC117" s="296"/>
      <c r="NOD117" s="296"/>
      <c r="NOE117" s="296"/>
      <c r="NOF117" s="296"/>
      <c r="NOG117" s="296"/>
      <c r="NOH117" s="296"/>
      <c r="NOI117" s="296"/>
      <c r="NOJ117" s="296"/>
      <c r="NOK117" s="296"/>
      <c r="NOL117" s="296"/>
      <c r="NOM117" s="296"/>
      <c r="NON117" s="296"/>
      <c r="NOO117" s="296"/>
      <c r="NOP117" s="296"/>
      <c r="NOQ117" s="296"/>
      <c r="NOR117" s="296"/>
      <c r="NOS117" s="296"/>
      <c r="NOT117" s="296"/>
      <c r="NOU117" s="296"/>
      <c r="NOV117" s="296"/>
      <c r="NOW117" s="296"/>
      <c r="NOX117" s="296"/>
      <c r="NOY117" s="296"/>
      <c r="NOZ117" s="296"/>
      <c r="NPA117" s="296"/>
      <c r="NPB117" s="296"/>
      <c r="NPC117" s="296"/>
      <c r="NPD117" s="296"/>
      <c r="NPE117" s="296"/>
      <c r="NPF117" s="296"/>
      <c r="NPG117" s="296"/>
      <c r="NPH117" s="296"/>
      <c r="NPI117" s="296"/>
      <c r="NPJ117" s="296"/>
      <c r="NPK117" s="296"/>
      <c r="NPL117" s="296"/>
      <c r="NPM117" s="296"/>
      <c r="NPN117" s="296"/>
      <c r="NPO117" s="296"/>
      <c r="NPP117" s="296"/>
      <c r="NPQ117" s="296"/>
      <c r="NPR117" s="296"/>
      <c r="NPS117" s="296"/>
      <c r="NPT117" s="296"/>
      <c r="NPU117" s="296"/>
      <c r="NPV117" s="296"/>
      <c r="NPW117" s="296"/>
      <c r="NPX117" s="296"/>
      <c r="NPY117" s="296"/>
      <c r="NPZ117" s="296"/>
      <c r="NQA117" s="296"/>
      <c r="NQB117" s="296"/>
      <c r="NQC117" s="296"/>
      <c r="NQD117" s="296"/>
      <c r="NQE117" s="296"/>
      <c r="NQF117" s="296"/>
      <c r="NQG117" s="296"/>
      <c r="NQH117" s="296"/>
      <c r="NQI117" s="296"/>
      <c r="NQJ117" s="296"/>
      <c r="NQK117" s="296"/>
      <c r="NQL117" s="296"/>
      <c r="NQM117" s="296"/>
      <c r="NQN117" s="296"/>
      <c r="NQO117" s="296"/>
      <c r="NQP117" s="296"/>
      <c r="NQQ117" s="296"/>
      <c r="NQR117" s="296"/>
      <c r="NQS117" s="296"/>
      <c r="NQT117" s="296"/>
      <c r="NQU117" s="296"/>
      <c r="NQV117" s="296"/>
      <c r="NQW117" s="296"/>
      <c r="NQX117" s="296"/>
      <c r="NQY117" s="296"/>
      <c r="NQZ117" s="296"/>
      <c r="NRA117" s="296"/>
      <c r="NRB117" s="296"/>
      <c r="NRC117" s="296"/>
      <c r="NRD117" s="296"/>
      <c r="NRE117" s="296"/>
      <c r="NRF117" s="296"/>
      <c r="NRG117" s="296"/>
      <c r="NRH117" s="296"/>
      <c r="NRI117" s="296"/>
      <c r="NRJ117" s="296"/>
      <c r="NRK117" s="296"/>
      <c r="NRL117" s="296"/>
      <c r="NRM117" s="296"/>
      <c r="NRN117" s="296"/>
      <c r="NRO117" s="296"/>
      <c r="NRP117" s="296"/>
      <c r="NRQ117" s="296"/>
      <c r="NRR117" s="296"/>
      <c r="NRS117" s="296"/>
      <c r="NRT117" s="296"/>
      <c r="NRU117" s="296"/>
      <c r="NRV117" s="296"/>
      <c r="NRW117" s="296"/>
      <c r="NRX117" s="296"/>
      <c r="NRY117" s="296"/>
      <c r="NRZ117" s="296"/>
      <c r="NSA117" s="296"/>
      <c r="NSB117" s="296"/>
      <c r="NSC117" s="296"/>
      <c r="NSD117" s="296"/>
      <c r="NSE117" s="296"/>
      <c r="NSF117" s="296"/>
      <c r="NSG117" s="296"/>
      <c r="NSH117" s="296"/>
      <c r="NSI117" s="296"/>
      <c r="NSJ117" s="296"/>
      <c r="NSK117" s="296"/>
      <c r="NSL117" s="296"/>
      <c r="NSM117" s="296"/>
      <c r="NSN117" s="296"/>
      <c r="NSO117" s="296"/>
      <c r="NSP117" s="296"/>
      <c r="NSQ117" s="296"/>
      <c r="NSR117" s="296"/>
      <c r="NSS117" s="296"/>
      <c r="NST117" s="296"/>
      <c r="NSU117" s="296"/>
      <c r="NSV117" s="296"/>
      <c r="NSW117" s="296"/>
      <c r="NSX117" s="296"/>
      <c r="NSY117" s="296"/>
      <c r="NSZ117" s="296"/>
      <c r="NTA117" s="296"/>
      <c r="NTB117" s="296"/>
      <c r="NTC117" s="296"/>
      <c r="NTD117" s="296"/>
      <c r="NTE117" s="296"/>
      <c r="NTF117" s="296"/>
      <c r="NTG117" s="296"/>
      <c r="NTH117" s="296"/>
      <c r="NTI117" s="296"/>
      <c r="NTJ117" s="296"/>
      <c r="NTK117" s="296"/>
      <c r="NTL117" s="296"/>
      <c r="NTM117" s="296"/>
      <c r="NTN117" s="296"/>
      <c r="NTO117" s="296"/>
      <c r="NTP117" s="296"/>
      <c r="NTQ117" s="296"/>
      <c r="NTR117" s="296"/>
      <c r="NTS117" s="296"/>
      <c r="NTT117" s="296"/>
      <c r="NTU117" s="296"/>
      <c r="NTV117" s="296"/>
      <c r="NTW117" s="296"/>
      <c r="NTX117" s="296"/>
      <c r="NTY117" s="296"/>
      <c r="NTZ117" s="296"/>
      <c r="NUA117" s="296"/>
      <c r="NUB117" s="296"/>
      <c r="NUC117" s="296"/>
      <c r="NUD117" s="296"/>
      <c r="NUE117" s="296"/>
      <c r="NUF117" s="296"/>
      <c r="NUG117" s="296"/>
      <c r="NUH117" s="296"/>
      <c r="NUI117" s="296"/>
      <c r="NUJ117" s="296"/>
      <c r="NUK117" s="296"/>
      <c r="NUL117" s="296"/>
      <c r="NUM117" s="296"/>
      <c r="NUN117" s="296"/>
      <c r="NUO117" s="296"/>
      <c r="NUP117" s="296"/>
      <c r="NUQ117" s="296"/>
      <c r="NUR117" s="296"/>
      <c r="NUS117" s="296"/>
      <c r="NUT117" s="296"/>
      <c r="NUU117" s="296"/>
      <c r="NUV117" s="296"/>
      <c r="NUW117" s="296"/>
      <c r="NUX117" s="296"/>
      <c r="NUY117" s="296"/>
      <c r="NUZ117" s="296"/>
      <c r="NVA117" s="296"/>
      <c r="NVB117" s="296"/>
      <c r="NVC117" s="296"/>
      <c r="NVD117" s="296"/>
      <c r="NVE117" s="296"/>
      <c r="NVF117" s="296"/>
      <c r="NVG117" s="296"/>
      <c r="NVH117" s="296"/>
      <c r="NVI117" s="296"/>
      <c r="NVJ117" s="296"/>
      <c r="NVK117" s="296"/>
      <c r="NVL117" s="296"/>
      <c r="NVM117" s="296"/>
      <c r="NVN117" s="296"/>
      <c r="NVO117" s="296"/>
      <c r="NVP117" s="296"/>
      <c r="NVQ117" s="296"/>
      <c r="NVR117" s="296"/>
      <c r="NVS117" s="296"/>
      <c r="NVT117" s="296"/>
      <c r="NVU117" s="296"/>
      <c r="NVV117" s="296"/>
      <c r="NVW117" s="296"/>
      <c r="NVX117" s="296"/>
      <c r="NVY117" s="296"/>
      <c r="NVZ117" s="296"/>
      <c r="NWA117" s="296"/>
      <c r="NWB117" s="296"/>
      <c r="NWC117" s="296"/>
      <c r="NWD117" s="296"/>
      <c r="NWE117" s="296"/>
      <c r="NWF117" s="296"/>
      <c r="NWG117" s="296"/>
      <c r="NWH117" s="296"/>
      <c r="NWI117" s="296"/>
      <c r="NWJ117" s="296"/>
      <c r="NWK117" s="296"/>
      <c r="NWL117" s="296"/>
      <c r="NWM117" s="296"/>
      <c r="NWN117" s="296"/>
      <c r="NWO117" s="296"/>
      <c r="NWP117" s="296"/>
      <c r="NWQ117" s="296"/>
      <c r="NWR117" s="296"/>
      <c r="NWS117" s="296"/>
      <c r="NWT117" s="296"/>
      <c r="NWU117" s="296"/>
      <c r="NWV117" s="296"/>
      <c r="NWW117" s="296"/>
      <c r="NWX117" s="296"/>
      <c r="NWY117" s="296"/>
      <c r="NWZ117" s="296"/>
      <c r="NXA117" s="296"/>
      <c r="NXB117" s="296"/>
      <c r="NXC117" s="296"/>
      <c r="NXD117" s="296"/>
      <c r="NXE117" s="296"/>
      <c r="NXF117" s="296"/>
      <c r="NXG117" s="296"/>
      <c r="NXH117" s="296"/>
      <c r="NXI117" s="296"/>
      <c r="NXJ117" s="296"/>
      <c r="NXK117" s="296"/>
      <c r="NXL117" s="296"/>
      <c r="NXM117" s="296"/>
      <c r="NXN117" s="296"/>
      <c r="NXO117" s="296"/>
      <c r="NXP117" s="296"/>
      <c r="NXQ117" s="296"/>
      <c r="NXR117" s="296"/>
      <c r="NXS117" s="296"/>
      <c r="NXT117" s="296"/>
      <c r="NXU117" s="296"/>
      <c r="NXV117" s="296"/>
      <c r="NXW117" s="296"/>
      <c r="NXX117" s="296"/>
      <c r="NXY117" s="296"/>
      <c r="NXZ117" s="296"/>
      <c r="NYA117" s="296"/>
      <c r="NYB117" s="296"/>
      <c r="NYC117" s="296"/>
      <c r="NYD117" s="296"/>
      <c r="NYE117" s="296"/>
      <c r="NYF117" s="296"/>
      <c r="NYG117" s="296"/>
      <c r="NYH117" s="296"/>
      <c r="NYI117" s="296"/>
      <c r="NYJ117" s="296"/>
      <c r="NYK117" s="296"/>
      <c r="NYL117" s="296"/>
      <c r="NYM117" s="296"/>
      <c r="NYN117" s="296"/>
      <c r="NYO117" s="296"/>
      <c r="NYP117" s="296"/>
      <c r="NYQ117" s="296"/>
      <c r="NYR117" s="296"/>
      <c r="NYS117" s="296"/>
      <c r="NYT117" s="296"/>
      <c r="NYU117" s="296"/>
      <c r="NYV117" s="296"/>
      <c r="NYW117" s="296"/>
      <c r="NYX117" s="296"/>
      <c r="NYY117" s="296"/>
      <c r="NYZ117" s="296"/>
      <c r="NZA117" s="296"/>
      <c r="NZB117" s="296"/>
      <c r="NZC117" s="296"/>
      <c r="NZD117" s="296"/>
      <c r="NZE117" s="296"/>
      <c r="NZF117" s="296"/>
      <c r="NZG117" s="296"/>
      <c r="NZH117" s="296"/>
      <c r="NZI117" s="296"/>
      <c r="NZJ117" s="296"/>
      <c r="NZK117" s="296"/>
      <c r="NZL117" s="296"/>
      <c r="NZM117" s="296"/>
      <c r="NZN117" s="296"/>
      <c r="NZO117" s="296"/>
      <c r="NZP117" s="296"/>
      <c r="NZQ117" s="296"/>
      <c r="NZR117" s="296"/>
      <c r="NZS117" s="296"/>
      <c r="NZT117" s="296"/>
      <c r="NZU117" s="296"/>
      <c r="NZV117" s="296"/>
      <c r="NZW117" s="296"/>
      <c r="NZX117" s="296"/>
      <c r="NZY117" s="296"/>
      <c r="NZZ117" s="296"/>
      <c r="OAA117" s="296"/>
      <c r="OAB117" s="296"/>
      <c r="OAC117" s="296"/>
      <c r="OAD117" s="296"/>
      <c r="OAE117" s="296"/>
      <c r="OAF117" s="296"/>
      <c r="OAG117" s="296"/>
      <c r="OAH117" s="296"/>
      <c r="OAI117" s="296"/>
      <c r="OAJ117" s="296"/>
      <c r="OAK117" s="296"/>
      <c r="OAL117" s="296"/>
      <c r="OAM117" s="296"/>
      <c r="OAN117" s="296"/>
      <c r="OAO117" s="296"/>
      <c r="OAP117" s="296"/>
      <c r="OAQ117" s="296"/>
      <c r="OAR117" s="296"/>
      <c r="OAS117" s="296"/>
      <c r="OAT117" s="296"/>
      <c r="OAU117" s="296"/>
      <c r="OAV117" s="296"/>
      <c r="OAW117" s="296"/>
      <c r="OAX117" s="296"/>
      <c r="OAY117" s="296"/>
      <c r="OAZ117" s="296"/>
      <c r="OBA117" s="296"/>
      <c r="OBB117" s="296"/>
      <c r="OBC117" s="296"/>
      <c r="OBD117" s="296"/>
      <c r="OBE117" s="296"/>
      <c r="OBF117" s="296"/>
      <c r="OBG117" s="296"/>
      <c r="OBH117" s="296"/>
      <c r="OBI117" s="296"/>
      <c r="OBJ117" s="296"/>
      <c r="OBK117" s="296"/>
      <c r="OBL117" s="296"/>
      <c r="OBM117" s="296"/>
      <c r="OBN117" s="296"/>
      <c r="OBO117" s="296"/>
      <c r="OBP117" s="296"/>
      <c r="OBQ117" s="296"/>
      <c r="OBR117" s="296"/>
      <c r="OBS117" s="296"/>
      <c r="OBT117" s="296"/>
      <c r="OBU117" s="296"/>
      <c r="OBV117" s="296"/>
      <c r="OBW117" s="296"/>
      <c r="OBX117" s="296"/>
      <c r="OBY117" s="296"/>
      <c r="OBZ117" s="296"/>
      <c r="OCA117" s="296"/>
      <c r="OCB117" s="296"/>
      <c r="OCC117" s="296"/>
      <c r="OCD117" s="296"/>
      <c r="OCE117" s="296"/>
      <c r="OCF117" s="296"/>
      <c r="OCG117" s="296"/>
      <c r="OCH117" s="296"/>
      <c r="OCI117" s="296"/>
      <c r="OCJ117" s="296"/>
      <c r="OCK117" s="296"/>
      <c r="OCL117" s="296"/>
      <c r="OCM117" s="296"/>
      <c r="OCN117" s="296"/>
      <c r="OCO117" s="296"/>
      <c r="OCP117" s="296"/>
      <c r="OCQ117" s="296"/>
      <c r="OCR117" s="296"/>
      <c r="OCS117" s="296"/>
      <c r="OCT117" s="296"/>
      <c r="OCU117" s="296"/>
      <c r="OCV117" s="296"/>
      <c r="OCW117" s="296"/>
      <c r="OCX117" s="296"/>
      <c r="OCY117" s="296"/>
      <c r="OCZ117" s="296"/>
      <c r="ODA117" s="296"/>
      <c r="ODB117" s="296"/>
      <c r="ODC117" s="296"/>
      <c r="ODD117" s="296"/>
      <c r="ODE117" s="296"/>
      <c r="ODF117" s="296"/>
      <c r="ODG117" s="296"/>
      <c r="ODH117" s="296"/>
      <c r="ODI117" s="296"/>
      <c r="ODJ117" s="296"/>
      <c r="ODK117" s="296"/>
      <c r="ODL117" s="296"/>
      <c r="ODM117" s="296"/>
      <c r="ODN117" s="296"/>
      <c r="ODO117" s="296"/>
      <c r="ODP117" s="296"/>
      <c r="ODQ117" s="296"/>
      <c r="ODR117" s="296"/>
      <c r="ODS117" s="296"/>
      <c r="ODT117" s="296"/>
      <c r="ODU117" s="296"/>
      <c r="ODV117" s="296"/>
      <c r="ODW117" s="296"/>
      <c r="ODX117" s="296"/>
      <c r="ODY117" s="296"/>
      <c r="ODZ117" s="296"/>
      <c r="OEA117" s="296"/>
      <c r="OEB117" s="296"/>
      <c r="OEC117" s="296"/>
      <c r="OED117" s="296"/>
      <c r="OEE117" s="296"/>
      <c r="OEF117" s="296"/>
      <c r="OEG117" s="296"/>
      <c r="OEH117" s="296"/>
      <c r="OEI117" s="296"/>
      <c r="OEJ117" s="296"/>
      <c r="OEK117" s="296"/>
      <c r="OEL117" s="296"/>
      <c r="OEM117" s="296"/>
      <c r="OEN117" s="296"/>
      <c r="OEO117" s="296"/>
      <c r="OEP117" s="296"/>
      <c r="OEQ117" s="296"/>
      <c r="OER117" s="296"/>
      <c r="OES117" s="296"/>
      <c r="OET117" s="296"/>
      <c r="OEU117" s="296"/>
      <c r="OEV117" s="296"/>
      <c r="OEW117" s="296"/>
      <c r="OEX117" s="296"/>
      <c r="OEY117" s="296"/>
      <c r="OEZ117" s="296"/>
      <c r="OFA117" s="296"/>
      <c r="OFB117" s="296"/>
      <c r="OFC117" s="296"/>
      <c r="OFD117" s="296"/>
      <c r="OFE117" s="296"/>
      <c r="OFF117" s="296"/>
      <c r="OFG117" s="296"/>
      <c r="OFH117" s="296"/>
      <c r="OFI117" s="296"/>
      <c r="OFJ117" s="296"/>
      <c r="OFK117" s="296"/>
      <c r="OFL117" s="296"/>
      <c r="OFM117" s="296"/>
      <c r="OFN117" s="296"/>
      <c r="OFO117" s="296"/>
      <c r="OFP117" s="296"/>
      <c r="OFQ117" s="296"/>
      <c r="OFR117" s="296"/>
      <c r="OFS117" s="296"/>
      <c r="OFT117" s="296"/>
      <c r="OFU117" s="296"/>
      <c r="OFV117" s="296"/>
      <c r="OFW117" s="296"/>
      <c r="OFX117" s="296"/>
      <c r="OFY117" s="296"/>
      <c r="OFZ117" s="296"/>
      <c r="OGA117" s="296"/>
      <c r="OGB117" s="296"/>
      <c r="OGC117" s="296"/>
      <c r="OGD117" s="296"/>
      <c r="OGE117" s="296"/>
      <c r="OGF117" s="296"/>
      <c r="OGG117" s="296"/>
      <c r="OGH117" s="296"/>
      <c r="OGI117" s="296"/>
      <c r="OGJ117" s="296"/>
      <c r="OGK117" s="296"/>
      <c r="OGL117" s="296"/>
      <c r="OGM117" s="296"/>
      <c r="OGN117" s="296"/>
      <c r="OGO117" s="296"/>
      <c r="OGP117" s="296"/>
      <c r="OGQ117" s="296"/>
      <c r="OGR117" s="296"/>
      <c r="OGS117" s="296"/>
      <c r="OGT117" s="296"/>
      <c r="OGU117" s="296"/>
      <c r="OGV117" s="296"/>
      <c r="OGW117" s="296"/>
      <c r="OGX117" s="296"/>
      <c r="OGY117" s="296"/>
      <c r="OGZ117" s="296"/>
      <c r="OHA117" s="296"/>
      <c r="OHB117" s="296"/>
      <c r="OHC117" s="296"/>
      <c r="OHD117" s="296"/>
      <c r="OHE117" s="296"/>
      <c r="OHF117" s="296"/>
      <c r="OHG117" s="296"/>
      <c r="OHH117" s="296"/>
      <c r="OHI117" s="296"/>
      <c r="OHJ117" s="296"/>
      <c r="OHK117" s="296"/>
      <c r="OHL117" s="296"/>
      <c r="OHM117" s="296"/>
      <c r="OHN117" s="296"/>
      <c r="OHO117" s="296"/>
      <c r="OHP117" s="296"/>
      <c r="OHQ117" s="296"/>
      <c r="OHR117" s="296"/>
      <c r="OHS117" s="296"/>
      <c r="OHT117" s="296"/>
      <c r="OHU117" s="296"/>
      <c r="OHV117" s="296"/>
      <c r="OHW117" s="296"/>
      <c r="OHX117" s="296"/>
      <c r="OHY117" s="296"/>
      <c r="OHZ117" s="296"/>
      <c r="OIA117" s="296"/>
      <c r="OIB117" s="296"/>
      <c r="OIC117" s="296"/>
      <c r="OID117" s="296"/>
      <c r="OIE117" s="296"/>
      <c r="OIF117" s="296"/>
      <c r="OIG117" s="296"/>
      <c r="OIH117" s="296"/>
      <c r="OII117" s="296"/>
      <c r="OIJ117" s="296"/>
      <c r="OIK117" s="296"/>
      <c r="OIL117" s="296"/>
      <c r="OIM117" s="296"/>
      <c r="OIN117" s="296"/>
      <c r="OIO117" s="296"/>
      <c r="OIP117" s="296"/>
      <c r="OIQ117" s="296"/>
      <c r="OIR117" s="296"/>
      <c r="OIS117" s="296"/>
      <c r="OIT117" s="296"/>
      <c r="OIU117" s="296"/>
      <c r="OIV117" s="296"/>
      <c r="OIW117" s="296"/>
      <c r="OIX117" s="296"/>
      <c r="OIY117" s="296"/>
      <c r="OIZ117" s="296"/>
      <c r="OJA117" s="296"/>
      <c r="OJB117" s="296"/>
      <c r="OJC117" s="296"/>
      <c r="OJD117" s="296"/>
      <c r="OJE117" s="296"/>
      <c r="OJF117" s="296"/>
      <c r="OJG117" s="296"/>
      <c r="OJH117" s="296"/>
      <c r="OJI117" s="296"/>
      <c r="OJJ117" s="296"/>
      <c r="OJK117" s="296"/>
      <c r="OJL117" s="296"/>
      <c r="OJM117" s="296"/>
      <c r="OJN117" s="296"/>
      <c r="OJO117" s="296"/>
      <c r="OJP117" s="296"/>
      <c r="OJQ117" s="296"/>
      <c r="OJR117" s="296"/>
      <c r="OJS117" s="296"/>
      <c r="OJT117" s="296"/>
      <c r="OJU117" s="296"/>
      <c r="OJV117" s="296"/>
      <c r="OJW117" s="296"/>
      <c r="OJX117" s="296"/>
      <c r="OJY117" s="296"/>
      <c r="OJZ117" s="296"/>
      <c r="OKA117" s="296"/>
      <c r="OKB117" s="296"/>
      <c r="OKC117" s="296"/>
      <c r="OKD117" s="296"/>
      <c r="OKE117" s="296"/>
      <c r="OKF117" s="296"/>
      <c r="OKG117" s="296"/>
      <c r="OKH117" s="296"/>
      <c r="OKI117" s="296"/>
      <c r="OKJ117" s="296"/>
      <c r="OKK117" s="296"/>
      <c r="OKL117" s="296"/>
      <c r="OKM117" s="296"/>
      <c r="OKN117" s="296"/>
      <c r="OKO117" s="296"/>
      <c r="OKP117" s="296"/>
      <c r="OKQ117" s="296"/>
      <c r="OKR117" s="296"/>
      <c r="OKS117" s="296"/>
      <c r="OKT117" s="296"/>
      <c r="OKU117" s="296"/>
      <c r="OKV117" s="296"/>
      <c r="OKW117" s="296"/>
      <c r="OKX117" s="296"/>
      <c r="OKY117" s="296"/>
      <c r="OKZ117" s="296"/>
      <c r="OLA117" s="296"/>
      <c r="OLB117" s="296"/>
      <c r="OLC117" s="296"/>
      <c r="OLD117" s="296"/>
      <c r="OLE117" s="296"/>
      <c r="OLF117" s="296"/>
      <c r="OLG117" s="296"/>
      <c r="OLH117" s="296"/>
      <c r="OLI117" s="296"/>
      <c r="OLJ117" s="296"/>
      <c r="OLK117" s="296"/>
      <c r="OLL117" s="296"/>
      <c r="OLM117" s="296"/>
      <c r="OLN117" s="296"/>
      <c r="OLO117" s="296"/>
      <c r="OLP117" s="296"/>
      <c r="OLQ117" s="296"/>
      <c r="OLR117" s="296"/>
      <c r="OLS117" s="296"/>
      <c r="OLT117" s="296"/>
      <c r="OLU117" s="296"/>
      <c r="OLV117" s="296"/>
      <c r="OLW117" s="296"/>
      <c r="OLX117" s="296"/>
      <c r="OLY117" s="296"/>
      <c r="OLZ117" s="296"/>
      <c r="OMA117" s="296"/>
      <c r="OMB117" s="296"/>
      <c r="OMC117" s="296"/>
      <c r="OMD117" s="296"/>
      <c r="OME117" s="296"/>
      <c r="OMF117" s="296"/>
      <c r="OMG117" s="296"/>
      <c r="OMH117" s="296"/>
      <c r="OMI117" s="296"/>
      <c r="OMJ117" s="296"/>
      <c r="OMK117" s="296"/>
      <c r="OML117" s="296"/>
      <c r="OMM117" s="296"/>
      <c r="OMN117" s="296"/>
      <c r="OMO117" s="296"/>
      <c r="OMP117" s="296"/>
      <c r="OMQ117" s="296"/>
      <c r="OMR117" s="296"/>
      <c r="OMS117" s="296"/>
      <c r="OMT117" s="296"/>
      <c r="OMU117" s="296"/>
      <c r="OMV117" s="296"/>
      <c r="OMW117" s="296"/>
      <c r="OMX117" s="296"/>
      <c r="OMY117" s="296"/>
      <c r="OMZ117" s="296"/>
      <c r="ONA117" s="296"/>
      <c r="ONB117" s="296"/>
      <c r="ONC117" s="296"/>
      <c r="OND117" s="296"/>
      <c r="ONE117" s="296"/>
      <c r="ONF117" s="296"/>
      <c r="ONG117" s="296"/>
      <c r="ONH117" s="296"/>
      <c r="ONI117" s="296"/>
      <c r="ONJ117" s="296"/>
      <c r="ONK117" s="296"/>
      <c r="ONL117" s="296"/>
      <c r="ONM117" s="296"/>
      <c r="ONN117" s="296"/>
      <c r="ONO117" s="296"/>
      <c r="ONP117" s="296"/>
      <c r="ONQ117" s="296"/>
      <c r="ONR117" s="296"/>
      <c r="ONS117" s="296"/>
      <c r="ONT117" s="296"/>
      <c r="ONU117" s="296"/>
      <c r="ONV117" s="296"/>
      <c r="ONW117" s="296"/>
      <c r="ONX117" s="296"/>
      <c r="ONY117" s="296"/>
      <c r="ONZ117" s="296"/>
      <c r="OOA117" s="296"/>
      <c r="OOB117" s="296"/>
      <c r="OOC117" s="296"/>
      <c r="OOD117" s="296"/>
      <c r="OOE117" s="296"/>
      <c r="OOF117" s="296"/>
      <c r="OOG117" s="296"/>
      <c r="OOH117" s="296"/>
      <c r="OOI117" s="296"/>
      <c r="OOJ117" s="296"/>
      <c r="OOK117" s="296"/>
      <c r="OOL117" s="296"/>
      <c r="OOM117" s="296"/>
      <c r="OON117" s="296"/>
      <c r="OOO117" s="296"/>
      <c r="OOP117" s="296"/>
      <c r="OOQ117" s="296"/>
      <c r="OOR117" s="296"/>
      <c r="OOS117" s="296"/>
      <c r="OOT117" s="296"/>
      <c r="OOU117" s="296"/>
      <c r="OOV117" s="296"/>
      <c r="OOW117" s="296"/>
      <c r="OOX117" s="296"/>
      <c r="OOY117" s="296"/>
      <c r="OOZ117" s="296"/>
      <c r="OPA117" s="296"/>
      <c r="OPB117" s="296"/>
      <c r="OPC117" s="296"/>
      <c r="OPD117" s="296"/>
      <c r="OPE117" s="296"/>
      <c r="OPF117" s="296"/>
      <c r="OPG117" s="296"/>
      <c r="OPH117" s="296"/>
      <c r="OPI117" s="296"/>
      <c r="OPJ117" s="296"/>
      <c r="OPK117" s="296"/>
      <c r="OPL117" s="296"/>
      <c r="OPM117" s="296"/>
      <c r="OPN117" s="296"/>
      <c r="OPO117" s="296"/>
      <c r="OPP117" s="296"/>
      <c r="OPQ117" s="296"/>
      <c r="OPR117" s="296"/>
      <c r="OPS117" s="296"/>
      <c r="OPT117" s="296"/>
      <c r="OPU117" s="296"/>
      <c r="OPV117" s="296"/>
      <c r="OPW117" s="296"/>
      <c r="OPX117" s="296"/>
      <c r="OPY117" s="296"/>
      <c r="OPZ117" s="296"/>
      <c r="OQA117" s="296"/>
      <c r="OQB117" s="296"/>
      <c r="OQC117" s="296"/>
      <c r="OQD117" s="296"/>
      <c r="OQE117" s="296"/>
      <c r="OQF117" s="296"/>
      <c r="OQG117" s="296"/>
      <c r="OQH117" s="296"/>
      <c r="OQI117" s="296"/>
      <c r="OQJ117" s="296"/>
      <c r="OQK117" s="296"/>
      <c r="OQL117" s="296"/>
      <c r="OQM117" s="296"/>
      <c r="OQN117" s="296"/>
      <c r="OQO117" s="296"/>
      <c r="OQP117" s="296"/>
      <c r="OQQ117" s="296"/>
      <c r="OQR117" s="296"/>
      <c r="OQS117" s="296"/>
      <c r="OQT117" s="296"/>
      <c r="OQU117" s="296"/>
      <c r="OQV117" s="296"/>
      <c r="OQW117" s="296"/>
      <c r="OQX117" s="296"/>
      <c r="OQY117" s="296"/>
      <c r="OQZ117" s="296"/>
      <c r="ORA117" s="296"/>
      <c r="ORB117" s="296"/>
      <c r="ORC117" s="296"/>
      <c r="ORD117" s="296"/>
      <c r="ORE117" s="296"/>
      <c r="ORF117" s="296"/>
      <c r="ORG117" s="296"/>
      <c r="ORH117" s="296"/>
      <c r="ORI117" s="296"/>
      <c r="ORJ117" s="296"/>
      <c r="ORK117" s="296"/>
      <c r="ORL117" s="296"/>
      <c r="ORM117" s="296"/>
      <c r="ORN117" s="296"/>
      <c r="ORO117" s="296"/>
      <c r="ORP117" s="296"/>
      <c r="ORQ117" s="296"/>
      <c r="ORR117" s="296"/>
      <c r="ORS117" s="296"/>
      <c r="ORT117" s="296"/>
      <c r="ORU117" s="296"/>
      <c r="ORV117" s="296"/>
      <c r="ORW117" s="296"/>
      <c r="ORX117" s="296"/>
      <c r="ORY117" s="296"/>
      <c r="ORZ117" s="296"/>
      <c r="OSA117" s="296"/>
      <c r="OSB117" s="296"/>
      <c r="OSC117" s="296"/>
      <c r="OSD117" s="296"/>
      <c r="OSE117" s="296"/>
      <c r="OSF117" s="296"/>
      <c r="OSG117" s="296"/>
      <c r="OSH117" s="296"/>
      <c r="OSI117" s="296"/>
      <c r="OSJ117" s="296"/>
      <c r="OSK117" s="296"/>
      <c r="OSL117" s="296"/>
      <c r="OSM117" s="296"/>
      <c r="OSN117" s="296"/>
      <c r="OSO117" s="296"/>
      <c r="OSP117" s="296"/>
      <c r="OSQ117" s="296"/>
      <c r="OSR117" s="296"/>
      <c r="OSS117" s="296"/>
      <c r="OST117" s="296"/>
      <c r="OSU117" s="296"/>
      <c r="OSV117" s="296"/>
      <c r="OSW117" s="296"/>
      <c r="OSX117" s="296"/>
      <c r="OSY117" s="296"/>
      <c r="OSZ117" s="296"/>
      <c r="OTA117" s="296"/>
      <c r="OTB117" s="296"/>
      <c r="OTC117" s="296"/>
      <c r="OTD117" s="296"/>
      <c r="OTE117" s="296"/>
      <c r="OTF117" s="296"/>
      <c r="OTG117" s="296"/>
      <c r="OTH117" s="296"/>
      <c r="OTI117" s="296"/>
      <c r="OTJ117" s="296"/>
      <c r="OTK117" s="296"/>
      <c r="OTL117" s="296"/>
      <c r="OTM117" s="296"/>
      <c r="OTN117" s="296"/>
      <c r="OTO117" s="296"/>
      <c r="OTP117" s="296"/>
      <c r="OTQ117" s="296"/>
      <c r="OTR117" s="296"/>
      <c r="OTS117" s="296"/>
      <c r="OTT117" s="296"/>
      <c r="OTU117" s="296"/>
      <c r="OTV117" s="296"/>
      <c r="OTW117" s="296"/>
      <c r="OTX117" s="296"/>
      <c r="OTY117" s="296"/>
      <c r="OTZ117" s="296"/>
      <c r="OUA117" s="296"/>
      <c r="OUB117" s="296"/>
      <c r="OUC117" s="296"/>
      <c r="OUD117" s="296"/>
      <c r="OUE117" s="296"/>
      <c r="OUF117" s="296"/>
      <c r="OUG117" s="296"/>
      <c r="OUH117" s="296"/>
      <c r="OUI117" s="296"/>
      <c r="OUJ117" s="296"/>
      <c r="OUK117" s="296"/>
      <c r="OUL117" s="296"/>
      <c r="OUM117" s="296"/>
      <c r="OUN117" s="296"/>
      <c r="OUO117" s="296"/>
      <c r="OUP117" s="296"/>
      <c r="OUQ117" s="296"/>
      <c r="OUR117" s="296"/>
      <c r="OUS117" s="296"/>
      <c r="OUT117" s="296"/>
      <c r="OUU117" s="296"/>
      <c r="OUV117" s="296"/>
      <c r="OUW117" s="296"/>
      <c r="OUX117" s="296"/>
      <c r="OUY117" s="296"/>
      <c r="OUZ117" s="296"/>
      <c r="OVA117" s="296"/>
      <c r="OVB117" s="296"/>
      <c r="OVC117" s="296"/>
      <c r="OVD117" s="296"/>
      <c r="OVE117" s="296"/>
      <c r="OVF117" s="296"/>
      <c r="OVG117" s="296"/>
      <c r="OVH117" s="296"/>
      <c r="OVI117" s="296"/>
      <c r="OVJ117" s="296"/>
      <c r="OVK117" s="296"/>
      <c r="OVL117" s="296"/>
      <c r="OVM117" s="296"/>
      <c r="OVN117" s="296"/>
      <c r="OVO117" s="296"/>
      <c r="OVP117" s="296"/>
      <c r="OVQ117" s="296"/>
      <c r="OVR117" s="296"/>
      <c r="OVS117" s="296"/>
      <c r="OVT117" s="296"/>
      <c r="OVU117" s="296"/>
      <c r="OVV117" s="296"/>
      <c r="OVW117" s="296"/>
      <c r="OVX117" s="296"/>
      <c r="OVY117" s="296"/>
      <c r="OVZ117" s="296"/>
      <c r="OWA117" s="296"/>
      <c r="OWB117" s="296"/>
      <c r="OWC117" s="296"/>
      <c r="OWD117" s="296"/>
      <c r="OWE117" s="296"/>
      <c r="OWF117" s="296"/>
      <c r="OWG117" s="296"/>
      <c r="OWH117" s="296"/>
      <c r="OWI117" s="296"/>
      <c r="OWJ117" s="296"/>
      <c r="OWK117" s="296"/>
      <c r="OWL117" s="296"/>
      <c r="OWM117" s="296"/>
      <c r="OWN117" s="296"/>
      <c r="OWO117" s="296"/>
      <c r="OWP117" s="296"/>
      <c r="OWQ117" s="296"/>
      <c r="OWR117" s="296"/>
      <c r="OWS117" s="296"/>
      <c r="OWT117" s="296"/>
      <c r="OWU117" s="296"/>
      <c r="OWV117" s="296"/>
      <c r="OWW117" s="296"/>
      <c r="OWX117" s="296"/>
      <c r="OWY117" s="296"/>
      <c r="OWZ117" s="296"/>
      <c r="OXA117" s="296"/>
      <c r="OXB117" s="296"/>
      <c r="OXC117" s="296"/>
      <c r="OXD117" s="296"/>
      <c r="OXE117" s="296"/>
      <c r="OXF117" s="296"/>
      <c r="OXG117" s="296"/>
      <c r="OXH117" s="296"/>
      <c r="OXI117" s="296"/>
      <c r="OXJ117" s="296"/>
      <c r="OXK117" s="296"/>
      <c r="OXL117" s="296"/>
      <c r="OXM117" s="296"/>
      <c r="OXN117" s="296"/>
      <c r="OXO117" s="296"/>
      <c r="OXP117" s="296"/>
      <c r="OXQ117" s="296"/>
      <c r="OXR117" s="296"/>
      <c r="OXS117" s="296"/>
      <c r="OXT117" s="296"/>
      <c r="OXU117" s="296"/>
      <c r="OXV117" s="296"/>
      <c r="OXW117" s="296"/>
      <c r="OXX117" s="296"/>
      <c r="OXY117" s="296"/>
      <c r="OXZ117" s="296"/>
      <c r="OYA117" s="296"/>
      <c r="OYB117" s="296"/>
      <c r="OYC117" s="296"/>
      <c r="OYD117" s="296"/>
      <c r="OYE117" s="296"/>
      <c r="OYF117" s="296"/>
      <c r="OYG117" s="296"/>
      <c r="OYH117" s="296"/>
      <c r="OYI117" s="296"/>
      <c r="OYJ117" s="296"/>
      <c r="OYK117" s="296"/>
      <c r="OYL117" s="296"/>
      <c r="OYM117" s="296"/>
      <c r="OYN117" s="296"/>
      <c r="OYO117" s="296"/>
      <c r="OYP117" s="296"/>
      <c r="OYQ117" s="296"/>
      <c r="OYR117" s="296"/>
      <c r="OYS117" s="296"/>
      <c r="OYT117" s="296"/>
      <c r="OYU117" s="296"/>
      <c r="OYV117" s="296"/>
      <c r="OYW117" s="296"/>
      <c r="OYX117" s="296"/>
      <c r="OYY117" s="296"/>
      <c r="OYZ117" s="296"/>
      <c r="OZA117" s="296"/>
      <c r="OZB117" s="296"/>
      <c r="OZC117" s="296"/>
      <c r="OZD117" s="296"/>
      <c r="OZE117" s="296"/>
      <c r="OZF117" s="296"/>
      <c r="OZG117" s="296"/>
      <c r="OZH117" s="296"/>
      <c r="OZI117" s="296"/>
      <c r="OZJ117" s="296"/>
      <c r="OZK117" s="296"/>
      <c r="OZL117" s="296"/>
      <c r="OZM117" s="296"/>
      <c r="OZN117" s="296"/>
      <c r="OZO117" s="296"/>
      <c r="OZP117" s="296"/>
      <c r="OZQ117" s="296"/>
      <c r="OZR117" s="296"/>
      <c r="OZS117" s="296"/>
      <c r="OZT117" s="296"/>
      <c r="OZU117" s="296"/>
      <c r="OZV117" s="296"/>
      <c r="OZW117" s="296"/>
      <c r="OZX117" s="296"/>
      <c r="OZY117" s="296"/>
      <c r="OZZ117" s="296"/>
      <c r="PAA117" s="296"/>
      <c r="PAB117" s="296"/>
      <c r="PAC117" s="296"/>
      <c r="PAD117" s="296"/>
      <c r="PAE117" s="296"/>
      <c r="PAF117" s="296"/>
      <c r="PAG117" s="296"/>
      <c r="PAH117" s="296"/>
      <c r="PAI117" s="296"/>
      <c r="PAJ117" s="296"/>
      <c r="PAK117" s="296"/>
      <c r="PAL117" s="296"/>
      <c r="PAM117" s="296"/>
      <c r="PAN117" s="296"/>
      <c r="PAO117" s="296"/>
      <c r="PAP117" s="296"/>
      <c r="PAQ117" s="296"/>
      <c r="PAR117" s="296"/>
      <c r="PAS117" s="296"/>
      <c r="PAT117" s="296"/>
      <c r="PAU117" s="296"/>
      <c r="PAV117" s="296"/>
      <c r="PAW117" s="296"/>
      <c r="PAX117" s="296"/>
      <c r="PAY117" s="296"/>
      <c r="PAZ117" s="296"/>
      <c r="PBA117" s="296"/>
      <c r="PBB117" s="296"/>
      <c r="PBC117" s="296"/>
      <c r="PBD117" s="296"/>
      <c r="PBE117" s="296"/>
      <c r="PBF117" s="296"/>
      <c r="PBG117" s="296"/>
      <c r="PBH117" s="296"/>
      <c r="PBI117" s="296"/>
      <c r="PBJ117" s="296"/>
      <c r="PBK117" s="296"/>
      <c r="PBL117" s="296"/>
      <c r="PBM117" s="296"/>
      <c r="PBN117" s="296"/>
      <c r="PBO117" s="296"/>
      <c r="PBP117" s="296"/>
      <c r="PBQ117" s="296"/>
      <c r="PBR117" s="296"/>
      <c r="PBS117" s="296"/>
      <c r="PBT117" s="296"/>
      <c r="PBU117" s="296"/>
      <c r="PBV117" s="296"/>
      <c r="PBW117" s="296"/>
      <c r="PBX117" s="296"/>
      <c r="PBY117" s="296"/>
      <c r="PBZ117" s="296"/>
      <c r="PCA117" s="296"/>
      <c r="PCB117" s="296"/>
      <c r="PCC117" s="296"/>
      <c r="PCD117" s="296"/>
      <c r="PCE117" s="296"/>
      <c r="PCF117" s="296"/>
      <c r="PCG117" s="296"/>
      <c r="PCH117" s="296"/>
      <c r="PCI117" s="296"/>
      <c r="PCJ117" s="296"/>
      <c r="PCK117" s="296"/>
      <c r="PCL117" s="296"/>
      <c r="PCM117" s="296"/>
      <c r="PCN117" s="296"/>
      <c r="PCO117" s="296"/>
      <c r="PCP117" s="296"/>
      <c r="PCQ117" s="296"/>
      <c r="PCR117" s="296"/>
      <c r="PCS117" s="296"/>
      <c r="PCT117" s="296"/>
      <c r="PCU117" s="296"/>
      <c r="PCV117" s="296"/>
      <c r="PCW117" s="296"/>
      <c r="PCX117" s="296"/>
      <c r="PCY117" s="296"/>
      <c r="PCZ117" s="296"/>
      <c r="PDA117" s="296"/>
      <c r="PDB117" s="296"/>
      <c r="PDC117" s="296"/>
      <c r="PDD117" s="296"/>
      <c r="PDE117" s="296"/>
      <c r="PDF117" s="296"/>
      <c r="PDG117" s="296"/>
      <c r="PDH117" s="296"/>
      <c r="PDI117" s="296"/>
      <c r="PDJ117" s="296"/>
      <c r="PDK117" s="296"/>
      <c r="PDL117" s="296"/>
      <c r="PDM117" s="296"/>
      <c r="PDN117" s="296"/>
      <c r="PDO117" s="296"/>
      <c r="PDP117" s="296"/>
      <c r="PDQ117" s="296"/>
      <c r="PDR117" s="296"/>
      <c r="PDS117" s="296"/>
      <c r="PDT117" s="296"/>
      <c r="PDU117" s="296"/>
      <c r="PDV117" s="296"/>
      <c r="PDW117" s="296"/>
      <c r="PDX117" s="296"/>
      <c r="PDY117" s="296"/>
      <c r="PDZ117" s="296"/>
      <c r="PEA117" s="296"/>
      <c r="PEB117" s="296"/>
      <c r="PEC117" s="296"/>
      <c r="PED117" s="296"/>
      <c r="PEE117" s="296"/>
      <c r="PEF117" s="296"/>
      <c r="PEG117" s="296"/>
      <c r="PEH117" s="296"/>
      <c r="PEI117" s="296"/>
      <c r="PEJ117" s="296"/>
      <c r="PEK117" s="296"/>
      <c r="PEL117" s="296"/>
      <c r="PEM117" s="296"/>
      <c r="PEN117" s="296"/>
      <c r="PEO117" s="296"/>
      <c r="PEP117" s="296"/>
      <c r="PEQ117" s="296"/>
      <c r="PER117" s="296"/>
      <c r="PES117" s="296"/>
      <c r="PET117" s="296"/>
      <c r="PEU117" s="296"/>
      <c r="PEV117" s="296"/>
      <c r="PEW117" s="296"/>
      <c r="PEX117" s="296"/>
      <c r="PEY117" s="296"/>
      <c r="PEZ117" s="296"/>
      <c r="PFA117" s="296"/>
      <c r="PFB117" s="296"/>
      <c r="PFC117" s="296"/>
      <c r="PFD117" s="296"/>
      <c r="PFE117" s="296"/>
      <c r="PFF117" s="296"/>
      <c r="PFG117" s="296"/>
      <c r="PFH117" s="296"/>
      <c r="PFI117" s="296"/>
      <c r="PFJ117" s="296"/>
      <c r="PFK117" s="296"/>
      <c r="PFL117" s="296"/>
      <c r="PFM117" s="296"/>
      <c r="PFN117" s="296"/>
      <c r="PFO117" s="296"/>
      <c r="PFP117" s="296"/>
      <c r="PFQ117" s="296"/>
      <c r="PFR117" s="296"/>
      <c r="PFS117" s="296"/>
      <c r="PFT117" s="296"/>
      <c r="PFU117" s="296"/>
      <c r="PFV117" s="296"/>
      <c r="PFW117" s="296"/>
      <c r="PFX117" s="296"/>
      <c r="PFY117" s="296"/>
      <c r="PFZ117" s="296"/>
      <c r="PGA117" s="296"/>
      <c r="PGB117" s="296"/>
      <c r="PGC117" s="296"/>
      <c r="PGD117" s="296"/>
      <c r="PGE117" s="296"/>
      <c r="PGF117" s="296"/>
      <c r="PGG117" s="296"/>
      <c r="PGH117" s="296"/>
      <c r="PGI117" s="296"/>
      <c r="PGJ117" s="296"/>
      <c r="PGK117" s="296"/>
      <c r="PGL117" s="296"/>
      <c r="PGM117" s="296"/>
      <c r="PGN117" s="296"/>
      <c r="PGO117" s="296"/>
      <c r="PGP117" s="296"/>
      <c r="PGQ117" s="296"/>
      <c r="PGR117" s="296"/>
      <c r="PGS117" s="296"/>
      <c r="PGT117" s="296"/>
      <c r="PGU117" s="296"/>
      <c r="PGV117" s="296"/>
      <c r="PGW117" s="296"/>
      <c r="PGX117" s="296"/>
      <c r="PGY117" s="296"/>
      <c r="PGZ117" s="296"/>
      <c r="PHA117" s="296"/>
      <c r="PHB117" s="296"/>
      <c r="PHC117" s="296"/>
      <c r="PHD117" s="296"/>
      <c r="PHE117" s="296"/>
      <c r="PHF117" s="296"/>
      <c r="PHG117" s="296"/>
      <c r="PHH117" s="296"/>
      <c r="PHI117" s="296"/>
      <c r="PHJ117" s="296"/>
      <c r="PHK117" s="296"/>
      <c r="PHL117" s="296"/>
      <c r="PHM117" s="296"/>
      <c r="PHN117" s="296"/>
      <c r="PHO117" s="296"/>
      <c r="PHP117" s="296"/>
      <c r="PHQ117" s="296"/>
      <c r="PHR117" s="296"/>
      <c r="PHS117" s="296"/>
      <c r="PHT117" s="296"/>
      <c r="PHU117" s="296"/>
      <c r="PHV117" s="296"/>
      <c r="PHW117" s="296"/>
      <c r="PHX117" s="296"/>
      <c r="PHY117" s="296"/>
      <c r="PHZ117" s="296"/>
      <c r="PIA117" s="296"/>
      <c r="PIB117" s="296"/>
      <c r="PIC117" s="296"/>
      <c r="PID117" s="296"/>
      <c r="PIE117" s="296"/>
      <c r="PIF117" s="296"/>
      <c r="PIG117" s="296"/>
      <c r="PIH117" s="296"/>
      <c r="PII117" s="296"/>
      <c r="PIJ117" s="296"/>
      <c r="PIK117" s="296"/>
      <c r="PIL117" s="296"/>
      <c r="PIM117" s="296"/>
      <c r="PIN117" s="296"/>
      <c r="PIO117" s="296"/>
      <c r="PIP117" s="296"/>
      <c r="PIQ117" s="296"/>
      <c r="PIR117" s="296"/>
      <c r="PIS117" s="296"/>
      <c r="PIT117" s="296"/>
      <c r="PIU117" s="296"/>
      <c r="PIV117" s="296"/>
      <c r="PIW117" s="296"/>
      <c r="PIX117" s="296"/>
      <c r="PIY117" s="296"/>
      <c r="PIZ117" s="296"/>
      <c r="PJA117" s="296"/>
      <c r="PJB117" s="296"/>
      <c r="PJC117" s="296"/>
      <c r="PJD117" s="296"/>
      <c r="PJE117" s="296"/>
      <c r="PJF117" s="296"/>
      <c r="PJG117" s="296"/>
      <c r="PJH117" s="296"/>
      <c r="PJI117" s="296"/>
      <c r="PJJ117" s="296"/>
      <c r="PJK117" s="296"/>
      <c r="PJL117" s="296"/>
      <c r="PJM117" s="296"/>
      <c r="PJN117" s="296"/>
      <c r="PJO117" s="296"/>
      <c r="PJP117" s="296"/>
      <c r="PJQ117" s="296"/>
      <c r="PJR117" s="296"/>
      <c r="PJS117" s="296"/>
      <c r="PJT117" s="296"/>
      <c r="PJU117" s="296"/>
      <c r="PJV117" s="296"/>
      <c r="PJW117" s="296"/>
      <c r="PJX117" s="296"/>
      <c r="PJY117" s="296"/>
      <c r="PJZ117" s="296"/>
      <c r="PKA117" s="296"/>
      <c r="PKB117" s="296"/>
      <c r="PKC117" s="296"/>
      <c r="PKD117" s="296"/>
      <c r="PKE117" s="296"/>
      <c r="PKF117" s="296"/>
      <c r="PKG117" s="296"/>
      <c r="PKH117" s="296"/>
      <c r="PKI117" s="296"/>
      <c r="PKJ117" s="296"/>
      <c r="PKK117" s="296"/>
      <c r="PKL117" s="296"/>
      <c r="PKM117" s="296"/>
      <c r="PKN117" s="296"/>
      <c r="PKO117" s="296"/>
      <c r="PKP117" s="296"/>
      <c r="PKQ117" s="296"/>
      <c r="PKR117" s="296"/>
      <c r="PKS117" s="296"/>
      <c r="PKT117" s="296"/>
      <c r="PKU117" s="296"/>
      <c r="PKV117" s="296"/>
      <c r="PKW117" s="296"/>
      <c r="PKX117" s="296"/>
      <c r="PKY117" s="296"/>
      <c r="PKZ117" s="296"/>
      <c r="PLA117" s="296"/>
      <c r="PLB117" s="296"/>
      <c r="PLC117" s="296"/>
      <c r="PLD117" s="296"/>
      <c r="PLE117" s="296"/>
      <c r="PLF117" s="296"/>
      <c r="PLG117" s="296"/>
      <c r="PLH117" s="296"/>
      <c r="PLI117" s="296"/>
      <c r="PLJ117" s="296"/>
      <c r="PLK117" s="296"/>
      <c r="PLL117" s="296"/>
      <c r="PLM117" s="296"/>
      <c r="PLN117" s="296"/>
      <c r="PLO117" s="296"/>
      <c r="PLP117" s="296"/>
      <c r="PLQ117" s="296"/>
      <c r="PLR117" s="296"/>
      <c r="PLS117" s="296"/>
      <c r="PLT117" s="296"/>
      <c r="PLU117" s="296"/>
      <c r="PLV117" s="296"/>
      <c r="PLW117" s="296"/>
      <c r="PLX117" s="296"/>
      <c r="PLY117" s="296"/>
      <c r="PLZ117" s="296"/>
      <c r="PMA117" s="296"/>
      <c r="PMB117" s="296"/>
      <c r="PMC117" s="296"/>
      <c r="PMD117" s="296"/>
      <c r="PME117" s="296"/>
      <c r="PMF117" s="296"/>
      <c r="PMG117" s="296"/>
      <c r="PMH117" s="296"/>
      <c r="PMI117" s="296"/>
      <c r="PMJ117" s="296"/>
      <c r="PMK117" s="296"/>
      <c r="PML117" s="296"/>
      <c r="PMM117" s="296"/>
      <c r="PMN117" s="296"/>
      <c r="PMO117" s="296"/>
      <c r="PMP117" s="296"/>
      <c r="PMQ117" s="296"/>
      <c r="PMR117" s="296"/>
      <c r="PMS117" s="296"/>
      <c r="PMT117" s="296"/>
      <c r="PMU117" s="296"/>
      <c r="PMV117" s="296"/>
      <c r="PMW117" s="296"/>
      <c r="PMX117" s="296"/>
      <c r="PMY117" s="296"/>
      <c r="PMZ117" s="296"/>
      <c r="PNA117" s="296"/>
      <c r="PNB117" s="296"/>
      <c r="PNC117" s="296"/>
      <c r="PND117" s="296"/>
      <c r="PNE117" s="296"/>
      <c r="PNF117" s="296"/>
      <c r="PNG117" s="296"/>
      <c r="PNH117" s="296"/>
      <c r="PNI117" s="296"/>
      <c r="PNJ117" s="296"/>
      <c r="PNK117" s="296"/>
      <c r="PNL117" s="296"/>
      <c r="PNM117" s="296"/>
      <c r="PNN117" s="296"/>
      <c r="PNO117" s="296"/>
      <c r="PNP117" s="296"/>
      <c r="PNQ117" s="296"/>
      <c r="PNR117" s="296"/>
      <c r="PNS117" s="296"/>
      <c r="PNT117" s="296"/>
      <c r="PNU117" s="296"/>
      <c r="PNV117" s="296"/>
      <c r="PNW117" s="296"/>
      <c r="PNX117" s="296"/>
      <c r="PNY117" s="296"/>
      <c r="PNZ117" s="296"/>
      <c r="POA117" s="296"/>
      <c r="POB117" s="296"/>
      <c r="POC117" s="296"/>
      <c r="POD117" s="296"/>
      <c r="POE117" s="296"/>
      <c r="POF117" s="296"/>
      <c r="POG117" s="296"/>
      <c r="POH117" s="296"/>
      <c r="POI117" s="296"/>
      <c r="POJ117" s="296"/>
      <c r="POK117" s="296"/>
      <c r="POL117" s="296"/>
      <c r="POM117" s="296"/>
      <c r="PON117" s="296"/>
      <c r="POO117" s="296"/>
      <c r="POP117" s="296"/>
      <c r="POQ117" s="296"/>
      <c r="POR117" s="296"/>
      <c r="POS117" s="296"/>
      <c r="POT117" s="296"/>
      <c r="POU117" s="296"/>
      <c r="POV117" s="296"/>
      <c r="POW117" s="296"/>
      <c r="POX117" s="296"/>
      <c r="POY117" s="296"/>
      <c r="POZ117" s="296"/>
      <c r="PPA117" s="296"/>
      <c r="PPB117" s="296"/>
      <c r="PPC117" s="296"/>
      <c r="PPD117" s="296"/>
      <c r="PPE117" s="296"/>
      <c r="PPF117" s="296"/>
      <c r="PPG117" s="296"/>
      <c r="PPH117" s="296"/>
      <c r="PPI117" s="296"/>
      <c r="PPJ117" s="296"/>
      <c r="PPK117" s="296"/>
      <c r="PPL117" s="296"/>
      <c r="PPM117" s="296"/>
      <c r="PPN117" s="296"/>
      <c r="PPO117" s="296"/>
      <c r="PPP117" s="296"/>
      <c r="PPQ117" s="296"/>
      <c r="PPR117" s="296"/>
      <c r="PPS117" s="296"/>
      <c r="PPT117" s="296"/>
      <c r="PPU117" s="296"/>
      <c r="PPV117" s="296"/>
      <c r="PPW117" s="296"/>
      <c r="PPX117" s="296"/>
      <c r="PPY117" s="296"/>
      <c r="PPZ117" s="296"/>
      <c r="PQA117" s="296"/>
      <c r="PQB117" s="296"/>
      <c r="PQC117" s="296"/>
      <c r="PQD117" s="296"/>
      <c r="PQE117" s="296"/>
      <c r="PQF117" s="296"/>
      <c r="PQG117" s="296"/>
      <c r="PQH117" s="296"/>
      <c r="PQI117" s="296"/>
      <c r="PQJ117" s="296"/>
      <c r="PQK117" s="296"/>
      <c r="PQL117" s="296"/>
      <c r="PQM117" s="296"/>
      <c r="PQN117" s="296"/>
      <c r="PQO117" s="296"/>
      <c r="PQP117" s="296"/>
      <c r="PQQ117" s="296"/>
      <c r="PQR117" s="296"/>
      <c r="PQS117" s="296"/>
      <c r="PQT117" s="296"/>
      <c r="PQU117" s="296"/>
      <c r="PQV117" s="296"/>
      <c r="PQW117" s="296"/>
      <c r="PQX117" s="296"/>
      <c r="PQY117" s="296"/>
      <c r="PQZ117" s="296"/>
      <c r="PRA117" s="296"/>
      <c r="PRB117" s="296"/>
      <c r="PRC117" s="296"/>
      <c r="PRD117" s="296"/>
      <c r="PRE117" s="296"/>
      <c r="PRF117" s="296"/>
      <c r="PRG117" s="296"/>
      <c r="PRH117" s="296"/>
      <c r="PRI117" s="296"/>
      <c r="PRJ117" s="296"/>
      <c r="PRK117" s="296"/>
      <c r="PRL117" s="296"/>
      <c r="PRM117" s="296"/>
      <c r="PRN117" s="296"/>
      <c r="PRO117" s="296"/>
      <c r="PRP117" s="296"/>
      <c r="PRQ117" s="296"/>
      <c r="PRR117" s="296"/>
      <c r="PRS117" s="296"/>
      <c r="PRT117" s="296"/>
      <c r="PRU117" s="296"/>
      <c r="PRV117" s="296"/>
      <c r="PRW117" s="296"/>
      <c r="PRX117" s="296"/>
      <c r="PRY117" s="296"/>
      <c r="PRZ117" s="296"/>
      <c r="PSA117" s="296"/>
      <c r="PSB117" s="296"/>
      <c r="PSC117" s="296"/>
      <c r="PSD117" s="296"/>
      <c r="PSE117" s="296"/>
      <c r="PSF117" s="296"/>
      <c r="PSG117" s="296"/>
      <c r="PSH117" s="296"/>
      <c r="PSI117" s="296"/>
      <c r="PSJ117" s="296"/>
      <c r="PSK117" s="296"/>
      <c r="PSL117" s="296"/>
      <c r="PSM117" s="296"/>
      <c r="PSN117" s="296"/>
      <c r="PSO117" s="296"/>
      <c r="PSP117" s="296"/>
      <c r="PSQ117" s="296"/>
      <c r="PSR117" s="296"/>
      <c r="PSS117" s="296"/>
      <c r="PST117" s="296"/>
      <c r="PSU117" s="296"/>
      <c r="PSV117" s="296"/>
      <c r="PSW117" s="296"/>
      <c r="PSX117" s="296"/>
      <c r="PSY117" s="296"/>
      <c r="PSZ117" s="296"/>
      <c r="PTA117" s="296"/>
      <c r="PTB117" s="296"/>
      <c r="PTC117" s="296"/>
      <c r="PTD117" s="296"/>
      <c r="PTE117" s="296"/>
      <c r="PTF117" s="296"/>
      <c r="PTG117" s="296"/>
      <c r="PTH117" s="296"/>
      <c r="PTI117" s="296"/>
      <c r="PTJ117" s="296"/>
      <c r="PTK117" s="296"/>
      <c r="PTL117" s="296"/>
      <c r="PTM117" s="296"/>
      <c r="PTN117" s="296"/>
      <c r="PTO117" s="296"/>
      <c r="PTP117" s="296"/>
      <c r="PTQ117" s="296"/>
      <c r="PTR117" s="296"/>
      <c r="PTS117" s="296"/>
      <c r="PTT117" s="296"/>
      <c r="PTU117" s="296"/>
      <c r="PTV117" s="296"/>
      <c r="PTW117" s="296"/>
      <c r="PTX117" s="296"/>
      <c r="PTY117" s="296"/>
      <c r="PTZ117" s="296"/>
      <c r="PUA117" s="296"/>
      <c r="PUB117" s="296"/>
      <c r="PUC117" s="296"/>
      <c r="PUD117" s="296"/>
      <c r="PUE117" s="296"/>
      <c r="PUF117" s="296"/>
      <c r="PUG117" s="296"/>
      <c r="PUH117" s="296"/>
      <c r="PUI117" s="296"/>
      <c r="PUJ117" s="296"/>
      <c r="PUK117" s="296"/>
      <c r="PUL117" s="296"/>
      <c r="PUM117" s="296"/>
      <c r="PUN117" s="296"/>
      <c r="PUO117" s="296"/>
      <c r="PUP117" s="296"/>
      <c r="PUQ117" s="296"/>
      <c r="PUR117" s="296"/>
      <c r="PUS117" s="296"/>
      <c r="PUT117" s="296"/>
      <c r="PUU117" s="296"/>
      <c r="PUV117" s="296"/>
      <c r="PUW117" s="296"/>
      <c r="PUX117" s="296"/>
      <c r="PUY117" s="296"/>
      <c r="PUZ117" s="296"/>
      <c r="PVA117" s="296"/>
      <c r="PVB117" s="296"/>
      <c r="PVC117" s="296"/>
      <c r="PVD117" s="296"/>
      <c r="PVE117" s="296"/>
      <c r="PVF117" s="296"/>
      <c r="PVG117" s="296"/>
      <c r="PVH117" s="296"/>
      <c r="PVI117" s="296"/>
      <c r="PVJ117" s="296"/>
      <c r="PVK117" s="296"/>
      <c r="PVL117" s="296"/>
      <c r="PVM117" s="296"/>
      <c r="PVN117" s="296"/>
      <c r="PVO117" s="296"/>
      <c r="PVP117" s="296"/>
      <c r="PVQ117" s="296"/>
      <c r="PVR117" s="296"/>
      <c r="PVS117" s="296"/>
      <c r="PVT117" s="296"/>
      <c r="PVU117" s="296"/>
      <c r="PVV117" s="296"/>
      <c r="PVW117" s="296"/>
      <c r="PVX117" s="296"/>
      <c r="PVY117" s="296"/>
      <c r="PVZ117" s="296"/>
      <c r="PWA117" s="296"/>
      <c r="PWB117" s="296"/>
      <c r="PWC117" s="296"/>
      <c r="PWD117" s="296"/>
      <c r="PWE117" s="296"/>
      <c r="PWF117" s="296"/>
      <c r="PWG117" s="296"/>
      <c r="PWH117" s="296"/>
      <c r="PWI117" s="296"/>
      <c r="PWJ117" s="296"/>
      <c r="PWK117" s="296"/>
      <c r="PWL117" s="296"/>
      <c r="PWM117" s="296"/>
      <c r="PWN117" s="296"/>
      <c r="PWO117" s="296"/>
      <c r="PWP117" s="296"/>
      <c r="PWQ117" s="296"/>
      <c r="PWR117" s="296"/>
      <c r="PWS117" s="296"/>
      <c r="PWT117" s="296"/>
      <c r="PWU117" s="296"/>
      <c r="PWV117" s="296"/>
      <c r="PWW117" s="296"/>
      <c r="PWX117" s="296"/>
      <c r="PWY117" s="296"/>
      <c r="PWZ117" s="296"/>
      <c r="PXA117" s="296"/>
      <c r="PXB117" s="296"/>
      <c r="PXC117" s="296"/>
      <c r="PXD117" s="296"/>
      <c r="PXE117" s="296"/>
      <c r="PXF117" s="296"/>
      <c r="PXG117" s="296"/>
      <c r="PXH117" s="296"/>
      <c r="PXI117" s="296"/>
      <c r="PXJ117" s="296"/>
      <c r="PXK117" s="296"/>
      <c r="PXL117" s="296"/>
      <c r="PXM117" s="296"/>
      <c r="PXN117" s="296"/>
      <c r="PXO117" s="296"/>
      <c r="PXP117" s="296"/>
      <c r="PXQ117" s="296"/>
      <c r="PXR117" s="296"/>
      <c r="PXS117" s="296"/>
      <c r="PXT117" s="296"/>
      <c r="PXU117" s="296"/>
      <c r="PXV117" s="296"/>
      <c r="PXW117" s="296"/>
      <c r="PXX117" s="296"/>
      <c r="PXY117" s="296"/>
      <c r="PXZ117" s="296"/>
      <c r="PYA117" s="296"/>
      <c r="PYB117" s="296"/>
      <c r="PYC117" s="296"/>
      <c r="PYD117" s="296"/>
      <c r="PYE117" s="296"/>
      <c r="PYF117" s="296"/>
      <c r="PYG117" s="296"/>
      <c r="PYH117" s="296"/>
      <c r="PYI117" s="296"/>
      <c r="PYJ117" s="296"/>
      <c r="PYK117" s="296"/>
      <c r="PYL117" s="296"/>
      <c r="PYM117" s="296"/>
      <c r="PYN117" s="296"/>
      <c r="PYO117" s="296"/>
      <c r="PYP117" s="296"/>
      <c r="PYQ117" s="296"/>
      <c r="PYR117" s="296"/>
      <c r="PYS117" s="296"/>
      <c r="PYT117" s="296"/>
      <c r="PYU117" s="296"/>
      <c r="PYV117" s="296"/>
      <c r="PYW117" s="296"/>
      <c r="PYX117" s="296"/>
      <c r="PYY117" s="296"/>
      <c r="PYZ117" s="296"/>
      <c r="PZA117" s="296"/>
      <c r="PZB117" s="296"/>
      <c r="PZC117" s="296"/>
      <c r="PZD117" s="296"/>
      <c r="PZE117" s="296"/>
      <c r="PZF117" s="296"/>
      <c r="PZG117" s="296"/>
      <c r="PZH117" s="296"/>
      <c r="PZI117" s="296"/>
      <c r="PZJ117" s="296"/>
      <c r="PZK117" s="296"/>
      <c r="PZL117" s="296"/>
      <c r="PZM117" s="296"/>
      <c r="PZN117" s="296"/>
      <c r="PZO117" s="296"/>
      <c r="PZP117" s="296"/>
      <c r="PZQ117" s="296"/>
      <c r="PZR117" s="296"/>
      <c r="PZS117" s="296"/>
      <c r="PZT117" s="296"/>
      <c r="PZU117" s="296"/>
      <c r="PZV117" s="296"/>
      <c r="PZW117" s="296"/>
      <c r="PZX117" s="296"/>
      <c r="PZY117" s="296"/>
      <c r="PZZ117" s="296"/>
      <c r="QAA117" s="296"/>
      <c r="QAB117" s="296"/>
      <c r="QAC117" s="296"/>
      <c r="QAD117" s="296"/>
      <c r="QAE117" s="296"/>
      <c r="QAF117" s="296"/>
      <c r="QAG117" s="296"/>
      <c r="QAH117" s="296"/>
      <c r="QAI117" s="296"/>
      <c r="QAJ117" s="296"/>
      <c r="QAK117" s="296"/>
      <c r="QAL117" s="296"/>
      <c r="QAM117" s="296"/>
      <c r="QAN117" s="296"/>
      <c r="QAO117" s="296"/>
      <c r="QAP117" s="296"/>
      <c r="QAQ117" s="296"/>
      <c r="QAR117" s="296"/>
      <c r="QAS117" s="296"/>
      <c r="QAT117" s="296"/>
      <c r="QAU117" s="296"/>
      <c r="QAV117" s="296"/>
      <c r="QAW117" s="296"/>
      <c r="QAX117" s="296"/>
      <c r="QAY117" s="296"/>
      <c r="QAZ117" s="296"/>
      <c r="QBA117" s="296"/>
      <c r="QBB117" s="296"/>
      <c r="QBC117" s="296"/>
      <c r="QBD117" s="296"/>
      <c r="QBE117" s="296"/>
      <c r="QBF117" s="296"/>
      <c r="QBG117" s="296"/>
      <c r="QBH117" s="296"/>
      <c r="QBI117" s="296"/>
      <c r="QBJ117" s="296"/>
      <c r="QBK117" s="296"/>
      <c r="QBL117" s="296"/>
      <c r="QBM117" s="296"/>
      <c r="QBN117" s="296"/>
      <c r="QBO117" s="296"/>
      <c r="QBP117" s="296"/>
      <c r="QBQ117" s="296"/>
      <c r="QBR117" s="296"/>
      <c r="QBS117" s="296"/>
      <c r="QBT117" s="296"/>
      <c r="QBU117" s="296"/>
      <c r="QBV117" s="296"/>
      <c r="QBW117" s="296"/>
      <c r="QBX117" s="296"/>
      <c r="QBY117" s="296"/>
      <c r="QBZ117" s="296"/>
      <c r="QCA117" s="296"/>
      <c r="QCB117" s="296"/>
      <c r="QCC117" s="296"/>
      <c r="QCD117" s="296"/>
      <c r="QCE117" s="296"/>
      <c r="QCF117" s="296"/>
      <c r="QCG117" s="296"/>
      <c r="QCH117" s="296"/>
      <c r="QCI117" s="296"/>
      <c r="QCJ117" s="296"/>
      <c r="QCK117" s="296"/>
      <c r="QCL117" s="296"/>
      <c r="QCM117" s="296"/>
      <c r="QCN117" s="296"/>
      <c r="QCO117" s="296"/>
      <c r="QCP117" s="296"/>
      <c r="QCQ117" s="296"/>
      <c r="QCR117" s="296"/>
      <c r="QCS117" s="296"/>
      <c r="QCT117" s="296"/>
      <c r="QCU117" s="296"/>
      <c r="QCV117" s="296"/>
      <c r="QCW117" s="296"/>
      <c r="QCX117" s="296"/>
      <c r="QCY117" s="296"/>
      <c r="QCZ117" s="296"/>
      <c r="QDA117" s="296"/>
      <c r="QDB117" s="296"/>
      <c r="QDC117" s="296"/>
      <c r="QDD117" s="296"/>
      <c r="QDE117" s="296"/>
      <c r="QDF117" s="296"/>
      <c r="QDG117" s="296"/>
      <c r="QDH117" s="296"/>
      <c r="QDI117" s="296"/>
      <c r="QDJ117" s="296"/>
      <c r="QDK117" s="296"/>
      <c r="QDL117" s="296"/>
      <c r="QDM117" s="296"/>
      <c r="QDN117" s="296"/>
      <c r="QDO117" s="296"/>
      <c r="QDP117" s="296"/>
      <c r="QDQ117" s="296"/>
      <c r="QDR117" s="296"/>
      <c r="QDS117" s="296"/>
      <c r="QDT117" s="296"/>
      <c r="QDU117" s="296"/>
      <c r="QDV117" s="296"/>
      <c r="QDW117" s="296"/>
      <c r="QDX117" s="296"/>
      <c r="QDY117" s="296"/>
      <c r="QDZ117" s="296"/>
      <c r="QEA117" s="296"/>
      <c r="QEB117" s="296"/>
      <c r="QEC117" s="296"/>
      <c r="QED117" s="296"/>
      <c r="QEE117" s="296"/>
      <c r="QEF117" s="296"/>
      <c r="QEG117" s="296"/>
      <c r="QEH117" s="296"/>
      <c r="QEI117" s="296"/>
      <c r="QEJ117" s="296"/>
      <c r="QEK117" s="296"/>
      <c r="QEL117" s="296"/>
      <c r="QEM117" s="296"/>
      <c r="QEN117" s="296"/>
      <c r="QEO117" s="296"/>
      <c r="QEP117" s="296"/>
      <c r="QEQ117" s="296"/>
      <c r="QER117" s="296"/>
      <c r="QES117" s="296"/>
      <c r="QET117" s="296"/>
      <c r="QEU117" s="296"/>
      <c r="QEV117" s="296"/>
      <c r="QEW117" s="296"/>
      <c r="QEX117" s="296"/>
      <c r="QEY117" s="296"/>
      <c r="QEZ117" s="296"/>
      <c r="QFA117" s="296"/>
      <c r="QFB117" s="296"/>
      <c r="QFC117" s="296"/>
      <c r="QFD117" s="296"/>
      <c r="QFE117" s="296"/>
      <c r="QFF117" s="296"/>
      <c r="QFG117" s="296"/>
      <c r="QFH117" s="296"/>
      <c r="QFI117" s="296"/>
      <c r="QFJ117" s="296"/>
      <c r="QFK117" s="296"/>
      <c r="QFL117" s="296"/>
      <c r="QFM117" s="296"/>
      <c r="QFN117" s="296"/>
      <c r="QFO117" s="296"/>
      <c r="QFP117" s="296"/>
      <c r="QFQ117" s="296"/>
      <c r="QFR117" s="296"/>
      <c r="QFS117" s="296"/>
      <c r="QFT117" s="296"/>
      <c r="QFU117" s="296"/>
      <c r="QFV117" s="296"/>
      <c r="QFW117" s="296"/>
      <c r="QFX117" s="296"/>
      <c r="QFY117" s="296"/>
      <c r="QFZ117" s="296"/>
      <c r="QGA117" s="296"/>
      <c r="QGB117" s="296"/>
      <c r="QGC117" s="296"/>
      <c r="QGD117" s="296"/>
      <c r="QGE117" s="296"/>
      <c r="QGF117" s="296"/>
      <c r="QGG117" s="296"/>
      <c r="QGH117" s="296"/>
      <c r="QGI117" s="296"/>
      <c r="QGJ117" s="296"/>
      <c r="QGK117" s="296"/>
      <c r="QGL117" s="296"/>
      <c r="QGM117" s="296"/>
      <c r="QGN117" s="296"/>
      <c r="QGO117" s="296"/>
      <c r="QGP117" s="296"/>
      <c r="QGQ117" s="296"/>
      <c r="QGR117" s="296"/>
      <c r="QGS117" s="296"/>
      <c r="QGT117" s="296"/>
      <c r="QGU117" s="296"/>
      <c r="QGV117" s="296"/>
      <c r="QGW117" s="296"/>
      <c r="QGX117" s="296"/>
      <c r="QGY117" s="296"/>
      <c r="QGZ117" s="296"/>
      <c r="QHA117" s="296"/>
      <c r="QHB117" s="296"/>
      <c r="QHC117" s="296"/>
      <c r="QHD117" s="296"/>
      <c r="QHE117" s="296"/>
      <c r="QHF117" s="296"/>
      <c r="QHG117" s="296"/>
      <c r="QHH117" s="296"/>
      <c r="QHI117" s="296"/>
      <c r="QHJ117" s="296"/>
      <c r="QHK117" s="296"/>
      <c r="QHL117" s="296"/>
      <c r="QHM117" s="296"/>
      <c r="QHN117" s="296"/>
      <c r="QHO117" s="296"/>
      <c r="QHP117" s="296"/>
      <c r="QHQ117" s="296"/>
      <c r="QHR117" s="296"/>
      <c r="QHS117" s="296"/>
      <c r="QHT117" s="296"/>
      <c r="QHU117" s="296"/>
      <c r="QHV117" s="296"/>
      <c r="QHW117" s="296"/>
      <c r="QHX117" s="296"/>
      <c r="QHY117" s="296"/>
      <c r="QHZ117" s="296"/>
      <c r="QIA117" s="296"/>
      <c r="QIB117" s="296"/>
      <c r="QIC117" s="296"/>
      <c r="QID117" s="296"/>
      <c r="QIE117" s="296"/>
      <c r="QIF117" s="296"/>
      <c r="QIG117" s="296"/>
      <c r="QIH117" s="296"/>
      <c r="QII117" s="296"/>
      <c r="QIJ117" s="296"/>
      <c r="QIK117" s="296"/>
      <c r="QIL117" s="296"/>
      <c r="QIM117" s="296"/>
      <c r="QIN117" s="296"/>
      <c r="QIO117" s="296"/>
      <c r="QIP117" s="296"/>
      <c r="QIQ117" s="296"/>
      <c r="QIR117" s="296"/>
      <c r="QIS117" s="296"/>
      <c r="QIT117" s="296"/>
      <c r="QIU117" s="296"/>
      <c r="QIV117" s="296"/>
      <c r="QIW117" s="296"/>
      <c r="QIX117" s="296"/>
      <c r="QIY117" s="296"/>
      <c r="QIZ117" s="296"/>
      <c r="QJA117" s="296"/>
      <c r="QJB117" s="296"/>
      <c r="QJC117" s="296"/>
      <c r="QJD117" s="296"/>
      <c r="QJE117" s="296"/>
      <c r="QJF117" s="296"/>
      <c r="QJG117" s="296"/>
      <c r="QJH117" s="296"/>
      <c r="QJI117" s="296"/>
      <c r="QJJ117" s="296"/>
      <c r="QJK117" s="296"/>
      <c r="QJL117" s="296"/>
      <c r="QJM117" s="296"/>
      <c r="QJN117" s="296"/>
      <c r="QJO117" s="296"/>
      <c r="QJP117" s="296"/>
      <c r="QJQ117" s="296"/>
      <c r="QJR117" s="296"/>
      <c r="QJS117" s="296"/>
      <c r="QJT117" s="296"/>
      <c r="QJU117" s="296"/>
      <c r="QJV117" s="296"/>
      <c r="QJW117" s="296"/>
      <c r="QJX117" s="296"/>
      <c r="QJY117" s="296"/>
      <c r="QJZ117" s="296"/>
      <c r="QKA117" s="296"/>
      <c r="QKB117" s="296"/>
      <c r="QKC117" s="296"/>
      <c r="QKD117" s="296"/>
      <c r="QKE117" s="296"/>
      <c r="QKF117" s="296"/>
      <c r="QKG117" s="296"/>
      <c r="QKH117" s="296"/>
      <c r="QKI117" s="296"/>
      <c r="QKJ117" s="296"/>
      <c r="QKK117" s="296"/>
      <c r="QKL117" s="296"/>
      <c r="QKM117" s="296"/>
      <c r="QKN117" s="296"/>
      <c r="QKO117" s="296"/>
      <c r="QKP117" s="296"/>
      <c r="QKQ117" s="296"/>
      <c r="QKR117" s="296"/>
      <c r="QKS117" s="296"/>
      <c r="QKT117" s="296"/>
      <c r="QKU117" s="296"/>
      <c r="QKV117" s="296"/>
      <c r="QKW117" s="296"/>
      <c r="QKX117" s="296"/>
      <c r="QKY117" s="296"/>
      <c r="QKZ117" s="296"/>
      <c r="QLA117" s="296"/>
      <c r="QLB117" s="296"/>
      <c r="QLC117" s="296"/>
      <c r="QLD117" s="296"/>
      <c r="QLE117" s="296"/>
      <c r="QLF117" s="296"/>
      <c r="QLG117" s="296"/>
      <c r="QLH117" s="296"/>
      <c r="QLI117" s="296"/>
      <c r="QLJ117" s="296"/>
      <c r="QLK117" s="296"/>
      <c r="QLL117" s="296"/>
      <c r="QLM117" s="296"/>
      <c r="QLN117" s="296"/>
      <c r="QLO117" s="296"/>
      <c r="QLP117" s="296"/>
      <c r="QLQ117" s="296"/>
      <c r="QLR117" s="296"/>
      <c r="QLS117" s="296"/>
      <c r="QLT117" s="296"/>
      <c r="QLU117" s="296"/>
      <c r="QLV117" s="296"/>
      <c r="QLW117" s="296"/>
      <c r="QLX117" s="296"/>
      <c r="QLY117" s="296"/>
      <c r="QLZ117" s="296"/>
      <c r="QMA117" s="296"/>
      <c r="QMB117" s="296"/>
      <c r="QMC117" s="296"/>
      <c r="QMD117" s="296"/>
      <c r="QME117" s="296"/>
      <c r="QMF117" s="296"/>
      <c r="QMG117" s="296"/>
      <c r="QMH117" s="296"/>
      <c r="QMI117" s="296"/>
      <c r="QMJ117" s="296"/>
      <c r="QMK117" s="296"/>
      <c r="QML117" s="296"/>
      <c r="QMM117" s="296"/>
      <c r="QMN117" s="296"/>
      <c r="QMO117" s="296"/>
      <c r="QMP117" s="296"/>
      <c r="QMQ117" s="296"/>
      <c r="QMR117" s="296"/>
      <c r="QMS117" s="296"/>
      <c r="QMT117" s="296"/>
      <c r="QMU117" s="296"/>
      <c r="QMV117" s="296"/>
      <c r="QMW117" s="296"/>
      <c r="QMX117" s="296"/>
      <c r="QMY117" s="296"/>
      <c r="QMZ117" s="296"/>
      <c r="QNA117" s="296"/>
      <c r="QNB117" s="296"/>
      <c r="QNC117" s="296"/>
      <c r="QND117" s="296"/>
      <c r="QNE117" s="296"/>
      <c r="QNF117" s="296"/>
      <c r="QNG117" s="296"/>
      <c r="QNH117" s="296"/>
      <c r="QNI117" s="296"/>
      <c r="QNJ117" s="296"/>
      <c r="QNK117" s="296"/>
      <c r="QNL117" s="296"/>
      <c r="QNM117" s="296"/>
      <c r="QNN117" s="296"/>
      <c r="QNO117" s="296"/>
      <c r="QNP117" s="296"/>
      <c r="QNQ117" s="296"/>
      <c r="QNR117" s="296"/>
      <c r="QNS117" s="296"/>
      <c r="QNT117" s="296"/>
      <c r="QNU117" s="296"/>
      <c r="QNV117" s="296"/>
      <c r="QNW117" s="296"/>
      <c r="QNX117" s="296"/>
      <c r="QNY117" s="296"/>
      <c r="QNZ117" s="296"/>
      <c r="QOA117" s="296"/>
      <c r="QOB117" s="296"/>
      <c r="QOC117" s="296"/>
      <c r="QOD117" s="296"/>
      <c r="QOE117" s="296"/>
      <c r="QOF117" s="296"/>
      <c r="QOG117" s="296"/>
      <c r="QOH117" s="296"/>
      <c r="QOI117" s="296"/>
      <c r="QOJ117" s="296"/>
      <c r="QOK117" s="296"/>
      <c r="QOL117" s="296"/>
      <c r="QOM117" s="296"/>
      <c r="QON117" s="296"/>
      <c r="QOO117" s="296"/>
      <c r="QOP117" s="296"/>
      <c r="QOQ117" s="296"/>
      <c r="QOR117" s="296"/>
      <c r="QOS117" s="296"/>
      <c r="QOT117" s="296"/>
      <c r="QOU117" s="296"/>
      <c r="QOV117" s="296"/>
      <c r="QOW117" s="296"/>
      <c r="QOX117" s="296"/>
      <c r="QOY117" s="296"/>
      <c r="QOZ117" s="296"/>
      <c r="QPA117" s="296"/>
      <c r="QPB117" s="296"/>
      <c r="QPC117" s="296"/>
      <c r="QPD117" s="296"/>
      <c r="QPE117" s="296"/>
      <c r="QPF117" s="296"/>
      <c r="QPG117" s="296"/>
      <c r="QPH117" s="296"/>
      <c r="QPI117" s="296"/>
      <c r="QPJ117" s="296"/>
      <c r="QPK117" s="296"/>
      <c r="QPL117" s="296"/>
      <c r="QPM117" s="296"/>
      <c r="QPN117" s="296"/>
      <c r="QPO117" s="296"/>
      <c r="QPP117" s="296"/>
      <c r="QPQ117" s="296"/>
      <c r="QPR117" s="296"/>
      <c r="QPS117" s="296"/>
      <c r="QPT117" s="296"/>
      <c r="QPU117" s="296"/>
      <c r="QPV117" s="296"/>
      <c r="QPW117" s="296"/>
      <c r="QPX117" s="296"/>
      <c r="QPY117" s="296"/>
      <c r="QPZ117" s="296"/>
      <c r="QQA117" s="296"/>
      <c r="QQB117" s="296"/>
      <c r="QQC117" s="296"/>
      <c r="QQD117" s="296"/>
      <c r="QQE117" s="296"/>
      <c r="QQF117" s="296"/>
      <c r="QQG117" s="296"/>
      <c r="QQH117" s="296"/>
      <c r="QQI117" s="296"/>
      <c r="QQJ117" s="296"/>
      <c r="QQK117" s="296"/>
      <c r="QQL117" s="296"/>
      <c r="QQM117" s="296"/>
      <c r="QQN117" s="296"/>
      <c r="QQO117" s="296"/>
      <c r="QQP117" s="296"/>
      <c r="QQQ117" s="296"/>
      <c r="QQR117" s="296"/>
      <c r="QQS117" s="296"/>
      <c r="QQT117" s="296"/>
      <c r="QQU117" s="296"/>
      <c r="QQV117" s="296"/>
      <c r="QQW117" s="296"/>
      <c r="QQX117" s="296"/>
      <c r="QQY117" s="296"/>
      <c r="QQZ117" s="296"/>
      <c r="QRA117" s="296"/>
      <c r="QRB117" s="296"/>
      <c r="QRC117" s="296"/>
      <c r="QRD117" s="296"/>
      <c r="QRE117" s="296"/>
      <c r="QRF117" s="296"/>
      <c r="QRG117" s="296"/>
      <c r="QRH117" s="296"/>
      <c r="QRI117" s="296"/>
      <c r="QRJ117" s="296"/>
      <c r="QRK117" s="296"/>
      <c r="QRL117" s="296"/>
      <c r="QRM117" s="296"/>
      <c r="QRN117" s="296"/>
      <c r="QRO117" s="296"/>
      <c r="QRP117" s="296"/>
      <c r="QRQ117" s="296"/>
      <c r="QRR117" s="296"/>
      <c r="QRS117" s="296"/>
      <c r="QRT117" s="296"/>
      <c r="QRU117" s="296"/>
      <c r="QRV117" s="296"/>
      <c r="QRW117" s="296"/>
      <c r="QRX117" s="296"/>
      <c r="QRY117" s="296"/>
      <c r="QRZ117" s="296"/>
      <c r="QSA117" s="296"/>
      <c r="QSB117" s="296"/>
      <c r="QSC117" s="296"/>
      <c r="QSD117" s="296"/>
      <c r="QSE117" s="296"/>
      <c r="QSF117" s="296"/>
      <c r="QSG117" s="296"/>
      <c r="QSH117" s="296"/>
      <c r="QSI117" s="296"/>
      <c r="QSJ117" s="296"/>
      <c r="QSK117" s="296"/>
      <c r="QSL117" s="296"/>
      <c r="QSM117" s="296"/>
      <c r="QSN117" s="296"/>
      <c r="QSO117" s="296"/>
      <c r="QSP117" s="296"/>
      <c r="QSQ117" s="296"/>
      <c r="QSR117" s="296"/>
      <c r="QSS117" s="296"/>
      <c r="QST117" s="296"/>
      <c r="QSU117" s="296"/>
      <c r="QSV117" s="296"/>
      <c r="QSW117" s="296"/>
      <c r="QSX117" s="296"/>
      <c r="QSY117" s="296"/>
      <c r="QSZ117" s="296"/>
      <c r="QTA117" s="296"/>
      <c r="QTB117" s="296"/>
      <c r="QTC117" s="296"/>
      <c r="QTD117" s="296"/>
      <c r="QTE117" s="296"/>
      <c r="QTF117" s="296"/>
      <c r="QTG117" s="296"/>
      <c r="QTH117" s="296"/>
      <c r="QTI117" s="296"/>
      <c r="QTJ117" s="296"/>
      <c r="QTK117" s="296"/>
      <c r="QTL117" s="296"/>
      <c r="QTM117" s="296"/>
      <c r="QTN117" s="296"/>
      <c r="QTO117" s="296"/>
      <c r="QTP117" s="296"/>
      <c r="QTQ117" s="296"/>
      <c r="QTR117" s="296"/>
      <c r="QTS117" s="296"/>
      <c r="QTT117" s="296"/>
      <c r="QTU117" s="296"/>
      <c r="QTV117" s="296"/>
      <c r="QTW117" s="296"/>
      <c r="QTX117" s="296"/>
      <c r="QTY117" s="296"/>
      <c r="QTZ117" s="296"/>
      <c r="QUA117" s="296"/>
      <c r="QUB117" s="296"/>
      <c r="QUC117" s="296"/>
      <c r="QUD117" s="296"/>
      <c r="QUE117" s="296"/>
      <c r="QUF117" s="296"/>
      <c r="QUG117" s="296"/>
      <c r="QUH117" s="296"/>
      <c r="QUI117" s="296"/>
      <c r="QUJ117" s="296"/>
      <c r="QUK117" s="296"/>
      <c r="QUL117" s="296"/>
      <c r="QUM117" s="296"/>
      <c r="QUN117" s="296"/>
      <c r="QUO117" s="296"/>
      <c r="QUP117" s="296"/>
      <c r="QUQ117" s="296"/>
      <c r="QUR117" s="296"/>
      <c r="QUS117" s="296"/>
      <c r="QUT117" s="296"/>
      <c r="QUU117" s="296"/>
      <c r="QUV117" s="296"/>
      <c r="QUW117" s="296"/>
      <c r="QUX117" s="296"/>
      <c r="QUY117" s="296"/>
      <c r="QUZ117" s="296"/>
      <c r="QVA117" s="296"/>
      <c r="QVB117" s="296"/>
      <c r="QVC117" s="296"/>
      <c r="QVD117" s="296"/>
      <c r="QVE117" s="296"/>
      <c r="QVF117" s="296"/>
      <c r="QVG117" s="296"/>
      <c r="QVH117" s="296"/>
      <c r="QVI117" s="296"/>
      <c r="QVJ117" s="296"/>
      <c r="QVK117" s="296"/>
      <c r="QVL117" s="296"/>
      <c r="QVM117" s="296"/>
      <c r="QVN117" s="296"/>
      <c r="QVO117" s="296"/>
      <c r="QVP117" s="296"/>
      <c r="QVQ117" s="296"/>
      <c r="QVR117" s="296"/>
      <c r="QVS117" s="296"/>
      <c r="QVT117" s="296"/>
      <c r="QVU117" s="296"/>
      <c r="QVV117" s="296"/>
      <c r="QVW117" s="296"/>
      <c r="QVX117" s="296"/>
      <c r="QVY117" s="296"/>
      <c r="QVZ117" s="296"/>
      <c r="QWA117" s="296"/>
      <c r="QWB117" s="296"/>
      <c r="QWC117" s="296"/>
      <c r="QWD117" s="296"/>
      <c r="QWE117" s="296"/>
      <c r="QWF117" s="296"/>
      <c r="QWG117" s="296"/>
      <c r="QWH117" s="296"/>
      <c r="QWI117" s="296"/>
      <c r="QWJ117" s="296"/>
      <c r="QWK117" s="296"/>
      <c r="QWL117" s="296"/>
      <c r="QWM117" s="296"/>
      <c r="QWN117" s="296"/>
      <c r="QWO117" s="296"/>
      <c r="QWP117" s="296"/>
      <c r="QWQ117" s="296"/>
      <c r="QWR117" s="296"/>
      <c r="QWS117" s="296"/>
      <c r="QWT117" s="296"/>
      <c r="QWU117" s="296"/>
      <c r="QWV117" s="296"/>
      <c r="QWW117" s="296"/>
      <c r="QWX117" s="296"/>
      <c r="QWY117" s="296"/>
      <c r="QWZ117" s="296"/>
      <c r="QXA117" s="296"/>
      <c r="QXB117" s="296"/>
      <c r="QXC117" s="296"/>
      <c r="QXD117" s="296"/>
      <c r="QXE117" s="296"/>
      <c r="QXF117" s="296"/>
      <c r="QXG117" s="296"/>
      <c r="QXH117" s="296"/>
      <c r="QXI117" s="296"/>
      <c r="QXJ117" s="296"/>
      <c r="QXK117" s="296"/>
      <c r="QXL117" s="296"/>
      <c r="QXM117" s="296"/>
      <c r="QXN117" s="296"/>
      <c r="QXO117" s="296"/>
      <c r="QXP117" s="296"/>
      <c r="QXQ117" s="296"/>
      <c r="QXR117" s="296"/>
      <c r="QXS117" s="296"/>
      <c r="QXT117" s="296"/>
      <c r="QXU117" s="296"/>
      <c r="QXV117" s="296"/>
      <c r="QXW117" s="296"/>
      <c r="QXX117" s="296"/>
      <c r="QXY117" s="296"/>
      <c r="QXZ117" s="296"/>
      <c r="QYA117" s="296"/>
      <c r="QYB117" s="296"/>
      <c r="QYC117" s="296"/>
      <c r="QYD117" s="296"/>
      <c r="QYE117" s="296"/>
      <c r="QYF117" s="296"/>
      <c r="QYG117" s="296"/>
      <c r="QYH117" s="296"/>
      <c r="QYI117" s="296"/>
      <c r="QYJ117" s="296"/>
      <c r="QYK117" s="296"/>
      <c r="QYL117" s="296"/>
      <c r="QYM117" s="296"/>
      <c r="QYN117" s="296"/>
      <c r="QYO117" s="296"/>
      <c r="QYP117" s="296"/>
      <c r="QYQ117" s="296"/>
      <c r="QYR117" s="296"/>
      <c r="QYS117" s="296"/>
      <c r="QYT117" s="296"/>
      <c r="QYU117" s="296"/>
      <c r="QYV117" s="296"/>
      <c r="QYW117" s="296"/>
      <c r="QYX117" s="296"/>
      <c r="QYY117" s="296"/>
      <c r="QYZ117" s="296"/>
      <c r="QZA117" s="296"/>
      <c r="QZB117" s="296"/>
      <c r="QZC117" s="296"/>
      <c r="QZD117" s="296"/>
      <c r="QZE117" s="296"/>
      <c r="QZF117" s="296"/>
      <c r="QZG117" s="296"/>
      <c r="QZH117" s="296"/>
      <c r="QZI117" s="296"/>
      <c r="QZJ117" s="296"/>
      <c r="QZK117" s="296"/>
      <c r="QZL117" s="296"/>
      <c r="QZM117" s="296"/>
      <c r="QZN117" s="296"/>
      <c r="QZO117" s="296"/>
      <c r="QZP117" s="296"/>
      <c r="QZQ117" s="296"/>
      <c r="QZR117" s="296"/>
      <c r="QZS117" s="296"/>
      <c r="QZT117" s="296"/>
      <c r="QZU117" s="296"/>
      <c r="QZV117" s="296"/>
      <c r="QZW117" s="296"/>
      <c r="QZX117" s="296"/>
      <c r="QZY117" s="296"/>
      <c r="QZZ117" s="296"/>
      <c r="RAA117" s="296"/>
      <c r="RAB117" s="296"/>
      <c r="RAC117" s="296"/>
      <c r="RAD117" s="296"/>
      <c r="RAE117" s="296"/>
      <c r="RAF117" s="296"/>
      <c r="RAG117" s="296"/>
      <c r="RAH117" s="296"/>
      <c r="RAI117" s="296"/>
      <c r="RAJ117" s="296"/>
      <c r="RAK117" s="296"/>
      <c r="RAL117" s="296"/>
      <c r="RAM117" s="296"/>
      <c r="RAN117" s="296"/>
      <c r="RAO117" s="296"/>
      <c r="RAP117" s="296"/>
      <c r="RAQ117" s="296"/>
      <c r="RAR117" s="296"/>
      <c r="RAS117" s="296"/>
      <c r="RAT117" s="296"/>
      <c r="RAU117" s="296"/>
      <c r="RAV117" s="296"/>
      <c r="RAW117" s="296"/>
      <c r="RAX117" s="296"/>
      <c r="RAY117" s="296"/>
      <c r="RAZ117" s="296"/>
      <c r="RBA117" s="296"/>
      <c r="RBB117" s="296"/>
      <c r="RBC117" s="296"/>
      <c r="RBD117" s="296"/>
      <c r="RBE117" s="296"/>
      <c r="RBF117" s="296"/>
      <c r="RBG117" s="296"/>
      <c r="RBH117" s="296"/>
      <c r="RBI117" s="296"/>
      <c r="RBJ117" s="296"/>
      <c r="RBK117" s="296"/>
      <c r="RBL117" s="296"/>
      <c r="RBM117" s="296"/>
      <c r="RBN117" s="296"/>
      <c r="RBO117" s="296"/>
      <c r="RBP117" s="296"/>
      <c r="RBQ117" s="296"/>
      <c r="RBR117" s="296"/>
      <c r="RBS117" s="296"/>
      <c r="RBT117" s="296"/>
      <c r="RBU117" s="296"/>
      <c r="RBV117" s="296"/>
      <c r="RBW117" s="296"/>
      <c r="RBX117" s="296"/>
      <c r="RBY117" s="296"/>
      <c r="RBZ117" s="296"/>
      <c r="RCA117" s="296"/>
      <c r="RCB117" s="296"/>
      <c r="RCC117" s="296"/>
      <c r="RCD117" s="296"/>
      <c r="RCE117" s="296"/>
      <c r="RCF117" s="296"/>
      <c r="RCG117" s="296"/>
      <c r="RCH117" s="296"/>
      <c r="RCI117" s="296"/>
      <c r="RCJ117" s="296"/>
      <c r="RCK117" s="296"/>
      <c r="RCL117" s="296"/>
      <c r="RCM117" s="296"/>
      <c r="RCN117" s="296"/>
      <c r="RCO117" s="296"/>
      <c r="RCP117" s="296"/>
      <c r="RCQ117" s="296"/>
      <c r="RCR117" s="296"/>
      <c r="RCS117" s="296"/>
      <c r="RCT117" s="296"/>
      <c r="RCU117" s="296"/>
      <c r="RCV117" s="296"/>
      <c r="RCW117" s="296"/>
      <c r="RCX117" s="296"/>
      <c r="RCY117" s="296"/>
      <c r="RCZ117" s="296"/>
      <c r="RDA117" s="296"/>
      <c r="RDB117" s="296"/>
      <c r="RDC117" s="296"/>
      <c r="RDD117" s="296"/>
      <c r="RDE117" s="296"/>
      <c r="RDF117" s="296"/>
      <c r="RDG117" s="296"/>
      <c r="RDH117" s="296"/>
      <c r="RDI117" s="296"/>
      <c r="RDJ117" s="296"/>
      <c r="RDK117" s="296"/>
      <c r="RDL117" s="296"/>
      <c r="RDM117" s="296"/>
      <c r="RDN117" s="296"/>
      <c r="RDO117" s="296"/>
      <c r="RDP117" s="296"/>
      <c r="RDQ117" s="296"/>
      <c r="RDR117" s="296"/>
      <c r="RDS117" s="296"/>
      <c r="RDT117" s="296"/>
      <c r="RDU117" s="296"/>
      <c r="RDV117" s="296"/>
      <c r="RDW117" s="296"/>
      <c r="RDX117" s="296"/>
      <c r="RDY117" s="296"/>
      <c r="RDZ117" s="296"/>
      <c r="REA117" s="296"/>
      <c r="REB117" s="296"/>
      <c r="REC117" s="296"/>
      <c r="RED117" s="296"/>
      <c r="REE117" s="296"/>
      <c r="REF117" s="296"/>
      <c r="REG117" s="296"/>
      <c r="REH117" s="296"/>
      <c r="REI117" s="296"/>
      <c r="REJ117" s="296"/>
      <c r="REK117" s="296"/>
      <c r="REL117" s="296"/>
      <c r="REM117" s="296"/>
      <c r="REN117" s="296"/>
      <c r="REO117" s="296"/>
      <c r="REP117" s="296"/>
      <c r="REQ117" s="296"/>
      <c r="RER117" s="296"/>
      <c r="RES117" s="296"/>
      <c r="RET117" s="296"/>
      <c r="REU117" s="296"/>
      <c r="REV117" s="296"/>
      <c r="REW117" s="296"/>
      <c r="REX117" s="296"/>
      <c r="REY117" s="296"/>
      <c r="REZ117" s="296"/>
      <c r="RFA117" s="296"/>
      <c r="RFB117" s="296"/>
      <c r="RFC117" s="296"/>
      <c r="RFD117" s="296"/>
      <c r="RFE117" s="296"/>
      <c r="RFF117" s="296"/>
      <c r="RFG117" s="296"/>
      <c r="RFH117" s="296"/>
      <c r="RFI117" s="296"/>
      <c r="RFJ117" s="296"/>
      <c r="RFK117" s="296"/>
      <c r="RFL117" s="296"/>
      <c r="RFM117" s="296"/>
      <c r="RFN117" s="296"/>
      <c r="RFO117" s="296"/>
      <c r="RFP117" s="296"/>
      <c r="RFQ117" s="296"/>
      <c r="RFR117" s="296"/>
      <c r="RFS117" s="296"/>
      <c r="RFT117" s="296"/>
      <c r="RFU117" s="296"/>
      <c r="RFV117" s="296"/>
      <c r="RFW117" s="296"/>
      <c r="RFX117" s="296"/>
      <c r="RFY117" s="296"/>
      <c r="RFZ117" s="296"/>
      <c r="RGA117" s="296"/>
      <c r="RGB117" s="296"/>
      <c r="RGC117" s="296"/>
      <c r="RGD117" s="296"/>
      <c r="RGE117" s="296"/>
      <c r="RGF117" s="296"/>
      <c r="RGG117" s="296"/>
      <c r="RGH117" s="296"/>
      <c r="RGI117" s="296"/>
      <c r="RGJ117" s="296"/>
      <c r="RGK117" s="296"/>
      <c r="RGL117" s="296"/>
      <c r="RGM117" s="296"/>
      <c r="RGN117" s="296"/>
      <c r="RGO117" s="296"/>
      <c r="RGP117" s="296"/>
      <c r="RGQ117" s="296"/>
      <c r="RGR117" s="296"/>
      <c r="RGS117" s="296"/>
      <c r="RGT117" s="296"/>
      <c r="RGU117" s="296"/>
      <c r="RGV117" s="296"/>
      <c r="RGW117" s="296"/>
      <c r="RGX117" s="296"/>
      <c r="RGY117" s="296"/>
      <c r="RGZ117" s="296"/>
      <c r="RHA117" s="296"/>
      <c r="RHB117" s="296"/>
      <c r="RHC117" s="296"/>
      <c r="RHD117" s="296"/>
      <c r="RHE117" s="296"/>
      <c r="RHF117" s="296"/>
      <c r="RHG117" s="296"/>
      <c r="RHH117" s="296"/>
      <c r="RHI117" s="296"/>
      <c r="RHJ117" s="296"/>
      <c r="RHK117" s="296"/>
      <c r="RHL117" s="296"/>
      <c r="RHM117" s="296"/>
      <c r="RHN117" s="296"/>
      <c r="RHO117" s="296"/>
      <c r="RHP117" s="296"/>
      <c r="RHQ117" s="296"/>
      <c r="RHR117" s="296"/>
      <c r="RHS117" s="296"/>
      <c r="RHT117" s="296"/>
      <c r="RHU117" s="296"/>
      <c r="RHV117" s="296"/>
      <c r="RHW117" s="296"/>
      <c r="RHX117" s="296"/>
      <c r="RHY117" s="296"/>
      <c r="RHZ117" s="296"/>
      <c r="RIA117" s="296"/>
      <c r="RIB117" s="296"/>
      <c r="RIC117" s="296"/>
      <c r="RID117" s="296"/>
      <c r="RIE117" s="296"/>
      <c r="RIF117" s="296"/>
      <c r="RIG117" s="296"/>
      <c r="RIH117" s="296"/>
      <c r="RII117" s="296"/>
      <c r="RIJ117" s="296"/>
      <c r="RIK117" s="296"/>
      <c r="RIL117" s="296"/>
      <c r="RIM117" s="296"/>
      <c r="RIN117" s="296"/>
      <c r="RIO117" s="296"/>
      <c r="RIP117" s="296"/>
      <c r="RIQ117" s="296"/>
      <c r="RIR117" s="296"/>
      <c r="RIS117" s="296"/>
      <c r="RIT117" s="296"/>
      <c r="RIU117" s="296"/>
      <c r="RIV117" s="296"/>
      <c r="RIW117" s="296"/>
      <c r="RIX117" s="296"/>
      <c r="RIY117" s="296"/>
      <c r="RIZ117" s="296"/>
      <c r="RJA117" s="296"/>
      <c r="RJB117" s="296"/>
      <c r="RJC117" s="296"/>
      <c r="RJD117" s="296"/>
      <c r="RJE117" s="296"/>
      <c r="RJF117" s="296"/>
      <c r="RJG117" s="296"/>
      <c r="RJH117" s="296"/>
      <c r="RJI117" s="296"/>
      <c r="RJJ117" s="296"/>
      <c r="RJK117" s="296"/>
      <c r="RJL117" s="296"/>
      <c r="RJM117" s="296"/>
      <c r="RJN117" s="296"/>
      <c r="RJO117" s="296"/>
      <c r="RJP117" s="296"/>
      <c r="RJQ117" s="296"/>
      <c r="RJR117" s="296"/>
      <c r="RJS117" s="296"/>
      <c r="RJT117" s="296"/>
      <c r="RJU117" s="296"/>
      <c r="RJV117" s="296"/>
      <c r="RJW117" s="296"/>
      <c r="RJX117" s="296"/>
      <c r="RJY117" s="296"/>
      <c r="RJZ117" s="296"/>
      <c r="RKA117" s="296"/>
      <c r="RKB117" s="296"/>
      <c r="RKC117" s="296"/>
      <c r="RKD117" s="296"/>
      <c r="RKE117" s="296"/>
      <c r="RKF117" s="296"/>
      <c r="RKG117" s="296"/>
      <c r="RKH117" s="296"/>
      <c r="RKI117" s="296"/>
      <c r="RKJ117" s="296"/>
      <c r="RKK117" s="296"/>
      <c r="RKL117" s="296"/>
      <c r="RKM117" s="296"/>
      <c r="RKN117" s="296"/>
      <c r="RKO117" s="296"/>
      <c r="RKP117" s="296"/>
      <c r="RKQ117" s="296"/>
      <c r="RKR117" s="296"/>
      <c r="RKS117" s="296"/>
      <c r="RKT117" s="296"/>
      <c r="RKU117" s="296"/>
      <c r="RKV117" s="296"/>
      <c r="RKW117" s="296"/>
      <c r="RKX117" s="296"/>
      <c r="RKY117" s="296"/>
      <c r="RKZ117" s="296"/>
      <c r="RLA117" s="296"/>
      <c r="RLB117" s="296"/>
      <c r="RLC117" s="296"/>
      <c r="RLD117" s="296"/>
      <c r="RLE117" s="296"/>
      <c r="RLF117" s="296"/>
      <c r="RLG117" s="296"/>
      <c r="RLH117" s="296"/>
      <c r="RLI117" s="296"/>
      <c r="RLJ117" s="296"/>
      <c r="RLK117" s="296"/>
      <c r="RLL117" s="296"/>
      <c r="RLM117" s="296"/>
      <c r="RLN117" s="296"/>
      <c r="RLO117" s="296"/>
      <c r="RLP117" s="296"/>
      <c r="RLQ117" s="296"/>
      <c r="RLR117" s="296"/>
      <c r="RLS117" s="296"/>
      <c r="RLT117" s="296"/>
      <c r="RLU117" s="296"/>
      <c r="RLV117" s="296"/>
      <c r="RLW117" s="296"/>
      <c r="RLX117" s="296"/>
      <c r="RLY117" s="296"/>
      <c r="RLZ117" s="296"/>
      <c r="RMA117" s="296"/>
      <c r="RMB117" s="296"/>
      <c r="RMC117" s="296"/>
      <c r="RMD117" s="296"/>
      <c r="RME117" s="296"/>
      <c r="RMF117" s="296"/>
      <c r="RMG117" s="296"/>
      <c r="RMH117" s="296"/>
      <c r="RMI117" s="296"/>
      <c r="RMJ117" s="296"/>
      <c r="RMK117" s="296"/>
      <c r="RML117" s="296"/>
      <c r="RMM117" s="296"/>
      <c r="RMN117" s="296"/>
      <c r="RMO117" s="296"/>
      <c r="RMP117" s="296"/>
      <c r="RMQ117" s="296"/>
      <c r="RMR117" s="296"/>
      <c r="RMS117" s="296"/>
      <c r="RMT117" s="296"/>
      <c r="RMU117" s="296"/>
      <c r="RMV117" s="296"/>
      <c r="RMW117" s="296"/>
      <c r="RMX117" s="296"/>
      <c r="RMY117" s="296"/>
      <c r="RMZ117" s="296"/>
      <c r="RNA117" s="296"/>
      <c r="RNB117" s="296"/>
      <c r="RNC117" s="296"/>
      <c r="RND117" s="296"/>
      <c r="RNE117" s="296"/>
      <c r="RNF117" s="296"/>
      <c r="RNG117" s="296"/>
      <c r="RNH117" s="296"/>
      <c r="RNI117" s="296"/>
      <c r="RNJ117" s="296"/>
      <c r="RNK117" s="296"/>
      <c r="RNL117" s="296"/>
      <c r="RNM117" s="296"/>
      <c r="RNN117" s="296"/>
      <c r="RNO117" s="296"/>
      <c r="RNP117" s="296"/>
      <c r="RNQ117" s="296"/>
      <c r="RNR117" s="296"/>
      <c r="RNS117" s="296"/>
      <c r="RNT117" s="296"/>
      <c r="RNU117" s="296"/>
      <c r="RNV117" s="296"/>
      <c r="RNW117" s="296"/>
      <c r="RNX117" s="296"/>
      <c r="RNY117" s="296"/>
      <c r="RNZ117" s="296"/>
      <c r="ROA117" s="296"/>
      <c r="ROB117" s="296"/>
      <c r="ROC117" s="296"/>
      <c r="ROD117" s="296"/>
      <c r="ROE117" s="296"/>
      <c r="ROF117" s="296"/>
      <c r="ROG117" s="296"/>
      <c r="ROH117" s="296"/>
      <c r="ROI117" s="296"/>
      <c r="ROJ117" s="296"/>
      <c r="ROK117" s="296"/>
      <c r="ROL117" s="296"/>
      <c r="ROM117" s="296"/>
      <c r="RON117" s="296"/>
      <c r="ROO117" s="296"/>
      <c r="ROP117" s="296"/>
      <c r="ROQ117" s="296"/>
      <c r="ROR117" s="296"/>
      <c r="ROS117" s="296"/>
      <c r="ROT117" s="296"/>
      <c r="ROU117" s="296"/>
      <c r="ROV117" s="296"/>
      <c r="ROW117" s="296"/>
      <c r="ROX117" s="296"/>
      <c r="ROY117" s="296"/>
      <c r="ROZ117" s="296"/>
      <c r="RPA117" s="296"/>
      <c r="RPB117" s="296"/>
      <c r="RPC117" s="296"/>
      <c r="RPD117" s="296"/>
      <c r="RPE117" s="296"/>
      <c r="RPF117" s="296"/>
      <c r="RPG117" s="296"/>
      <c r="RPH117" s="296"/>
      <c r="RPI117" s="296"/>
      <c r="RPJ117" s="296"/>
      <c r="RPK117" s="296"/>
      <c r="RPL117" s="296"/>
      <c r="RPM117" s="296"/>
      <c r="RPN117" s="296"/>
      <c r="RPO117" s="296"/>
      <c r="RPP117" s="296"/>
      <c r="RPQ117" s="296"/>
      <c r="RPR117" s="296"/>
      <c r="RPS117" s="296"/>
      <c r="RPT117" s="296"/>
      <c r="RPU117" s="296"/>
      <c r="RPV117" s="296"/>
      <c r="RPW117" s="296"/>
      <c r="RPX117" s="296"/>
      <c r="RPY117" s="296"/>
      <c r="RPZ117" s="296"/>
      <c r="RQA117" s="296"/>
      <c r="RQB117" s="296"/>
      <c r="RQC117" s="296"/>
      <c r="RQD117" s="296"/>
      <c r="RQE117" s="296"/>
      <c r="RQF117" s="296"/>
      <c r="RQG117" s="296"/>
      <c r="RQH117" s="296"/>
      <c r="RQI117" s="296"/>
      <c r="RQJ117" s="296"/>
      <c r="RQK117" s="296"/>
      <c r="RQL117" s="296"/>
      <c r="RQM117" s="296"/>
      <c r="RQN117" s="296"/>
      <c r="RQO117" s="296"/>
      <c r="RQP117" s="296"/>
      <c r="RQQ117" s="296"/>
      <c r="RQR117" s="296"/>
      <c r="RQS117" s="296"/>
      <c r="RQT117" s="296"/>
      <c r="RQU117" s="296"/>
      <c r="RQV117" s="296"/>
      <c r="RQW117" s="296"/>
      <c r="RQX117" s="296"/>
      <c r="RQY117" s="296"/>
      <c r="RQZ117" s="296"/>
      <c r="RRA117" s="296"/>
      <c r="RRB117" s="296"/>
      <c r="RRC117" s="296"/>
      <c r="RRD117" s="296"/>
      <c r="RRE117" s="296"/>
      <c r="RRF117" s="296"/>
      <c r="RRG117" s="296"/>
      <c r="RRH117" s="296"/>
      <c r="RRI117" s="296"/>
      <c r="RRJ117" s="296"/>
      <c r="RRK117" s="296"/>
      <c r="RRL117" s="296"/>
      <c r="RRM117" s="296"/>
      <c r="RRN117" s="296"/>
      <c r="RRO117" s="296"/>
      <c r="RRP117" s="296"/>
      <c r="RRQ117" s="296"/>
      <c r="RRR117" s="296"/>
      <c r="RRS117" s="296"/>
      <c r="RRT117" s="296"/>
      <c r="RRU117" s="296"/>
      <c r="RRV117" s="296"/>
      <c r="RRW117" s="296"/>
      <c r="RRX117" s="296"/>
      <c r="RRY117" s="296"/>
      <c r="RRZ117" s="296"/>
      <c r="RSA117" s="296"/>
      <c r="RSB117" s="296"/>
      <c r="RSC117" s="296"/>
      <c r="RSD117" s="296"/>
      <c r="RSE117" s="296"/>
      <c r="RSF117" s="296"/>
      <c r="RSG117" s="296"/>
      <c r="RSH117" s="296"/>
      <c r="RSI117" s="296"/>
      <c r="RSJ117" s="296"/>
      <c r="RSK117" s="296"/>
      <c r="RSL117" s="296"/>
      <c r="RSM117" s="296"/>
      <c r="RSN117" s="296"/>
      <c r="RSO117" s="296"/>
      <c r="RSP117" s="296"/>
      <c r="RSQ117" s="296"/>
      <c r="RSR117" s="296"/>
      <c r="RSS117" s="296"/>
      <c r="RST117" s="296"/>
      <c r="RSU117" s="296"/>
      <c r="RSV117" s="296"/>
      <c r="RSW117" s="296"/>
      <c r="RSX117" s="296"/>
      <c r="RSY117" s="296"/>
      <c r="RSZ117" s="296"/>
      <c r="RTA117" s="296"/>
      <c r="RTB117" s="296"/>
      <c r="RTC117" s="296"/>
      <c r="RTD117" s="296"/>
      <c r="RTE117" s="296"/>
      <c r="RTF117" s="296"/>
      <c r="RTG117" s="296"/>
      <c r="RTH117" s="296"/>
      <c r="RTI117" s="296"/>
      <c r="RTJ117" s="296"/>
      <c r="RTK117" s="296"/>
      <c r="RTL117" s="296"/>
      <c r="RTM117" s="296"/>
      <c r="RTN117" s="296"/>
      <c r="RTO117" s="296"/>
      <c r="RTP117" s="296"/>
      <c r="RTQ117" s="296"/>
      <c r="RTR117" s="296"/>
      <c r="RTS117" s="296"/>
      <c r="RTT117" s="296"/>
      <c r="RTU117" s="296"/>
      <c r="RTV117" s="296"/>
      <c r="RTW117" s="296"/>
      <c r="RTX117" s="296"/>
      <c r="RTY117" s="296"/>
      <c r="RTZ117" s="296"/>
      <c r="RUA117" s="296"/>
      <c r="RUB117" s="296"/>
      <c r="RUC117" s="296"/>
      <c r="RUD117" s="296"/>
      <c r="RUE117" s="296"/>
      <c r="RUF117" s="296"/>
      <c r="RUG117" s="296"/>
      <c r="RUH117" s="296"/>
      <c r="RUI117" s="296"/>
      <c r="RUJ117" s="296"/>
      <c r="RUK117" s="296"/>
      <c r="RUL117" s="296"/>
      <c r="RUM117" s="296"/>
      <c r="RUN117" s="296"/>
      <c r="RUO117" s="296"/>
      <c r="RUP117" s="296"/>
      <c r="RUQ117" s="296"/>
      <c r="RUR117" s="296"/>
      <c r="RUS117" s="296"/>
      <c r="RUT117" s="296"/>
      <c r="RUU117" s="296"/>
      <c r="RUV117" s="296"/>
      <c r="RUW117" s="296"/>
      <c r="RUX117" s="296"/>
      <c r="RUY117" s="296"/>
      <c r="RUZ117" s="296"/>
      <c r="RVA117" s="296"/>
      <c r="RVB117" s="296"/>
      <c r="RVC117" s="296"/>
      <c r="RVD117" s="296"/>
      <c r="RVE117" s="296"/>
      <c r="RVF117" s="296"/>
      <c r="RVG117" s="296"/>
      <c r="RVH117" s="296"/>
      <c r="RVI117" s="296"/>
      <c r="RVJ117" s="296"/>
      <c r="RVK117" s="296"/>
      <c r="RVL117" s="296"/>
      <c r="RVM117" s="296"/>
      <c r="RVN117" s="296"/>
      <c r="RVO117" s="296"/>
      <c r="RVP117" s="296"/>
      <c r="RVQ117" s="296"/>
      <c r="RVR117" s="296"/>
      <c r="RVS117" s="296"/>
      <c r="RVT117" s="296"/>
      <c r="RVU117" s="296"/>
      <c r="RVV117" s="296"/>
      <c r="RVW117" s="296"/>
      <c r="RVX117" s="296"/>
      <c r="RVY117" s="296"/>
      <c r="RVZ117" s="296"/>
      <c r="RWA117" s="296"/>
      <c r="RWB117" s="296"/>
      <c r="RWC117" s="296"/>
      <c r="RWD117" s="296"/>
      <c r="RWE117" s="296"/>
      <c r="RWF117" s="296"/>
      <c r="RWG117" s="296"/>
      <c r="RWH117" s="296"/>
      <c r="RWI117" s="296"/>
      <c r="RWJ117" s="296"/>
      <c r="RWK117" s="296"/>
      <c r="RWL117" s="296"/>
      <c r="RWM117" s="296"/>
      <c r="RWN117" s="296"/>
      <c r="RWO117" s="296"/>
      <c r="RWP117" s="296"/>
      <c r="RWQ117" s="296"/>
      <c r="RWR117" s="296"/>
      <c r="RWS117" s="296"/>
      <c r="RWT117" s="296"/>
      <c r="RWU117" s="296"/>
      <c r="RWV117" s="296"/>
      <c r="RWW117" s="296"/>
      <c r="RWX117" s="296"/>
      <c r="RWY117" s="296"/>
      <c r="RWZ117" s="296"/>
      <c r="RXA117" s="296"/>
      <c r="RXB117" s="296"/>
      <c r="RXC117" s="296"/>
      <c r="RXD117" s="296"/>
      <c r="RXE117" s="296"/>
      <c r="RXF117" s="296"/>
      <c r="RXG117" s="296"/>
      <c r="RXH117" s="296"/>
      <c r="RXI117" s="296"/>
      <c r="RXJ117" s="296"/>
      <c r="RXK117" s="296"/>
      <c r="RXL117" s="296"/>
      <c r="RXM117" s="296"/>
      <c r="RXN117" s="296"/>
      <c r="RXO117" s="296"/>
      <c r="RXP117" s="296"/>
      <c r="RXQ117" s="296"/>
      <c r="RXR117" s="296"/>
      <c r="RXS117" s="296"/>
      <c r="RXT117" s="296"/>
      <c r="RXU117" s="296"/>
      <c r="RXV117" s="296"/>
      <c r="RXW117" s="296"/>
      <c r="RXX117" s="296"/>
      <c r="RXY117" s="296"/>
      <c r="RXZ117" s="296"/>
      <c r="RYA117" s="296"/>
      <c r="RYB117" s="296"/>
      <c r="RYC117" s="296"/>
      <c r="RYD117" s="296"/>
      <c r="RYE117" s="296"/>
      <c r="RYF117" s="296"/>
      <c r="RYG117" s="296"/>
      <c r="RYH117" s="296"/>
      <c r="RYI117" s="296"/>
      <c r="RYJ117" s="296"/>
      <c r="RYK117" s="296"/>
      <c r="RYL117" s="296"/>
      <c r="RYM117" s="296"/>
      <c r="RYN117" s="296"/>
      <c r="RYO117" s="296"/>
      <c r="RYP117" s="296"/>
      <c r="RYQ117" s="296"/>
      <c r="RYR117" s="296"/>
      <c r="RYS117" s="296"/>
      <c r="RYT117" s="296"/>
      <c r="RYU117" s="296"/>
      <c r="RYV117" s="296"/>
      <c r="RYW117" s="296"/>
      <c r="RYX117" s="296"/>
      <c r="RYY117" s="296"/>
      <c r="RYZ117" s="296"/>
      <c r="RZA117" s="296"/>
      <c r="RZB117" s="296"/>
      <c r="RZC117" s="296"/>
      <c r="RZD117" s="296"/>
      <c r="RZE117" s="296"/>
      <c r="RZF117" s="296"/>
      <c r="RZG117" s="296"/>
      <c r="RZH117" s="296"/>
      <c r="RZI117" s="296"/>
      <c r="RZJ117" s="296"/>
      <c r="RZK117" s="296"/>
      <c r="RZL117" s="296"/>
      <c r="RZM117" s="296"/>
      <c r="RZN117" s="296"/>
      <c r="RZO117" s="296"/>
      <c r="RZP117" s="296"/>
      <c r="RZQ117" s="296"/>
      <c r="RZR117" s="296"/>
      <c r="RZS117" s="296"/>
      <c r="RZT117" s="296"/>
      <c r="RZU117" s="296"/>
      <c r="RZV117" s="296"/>
      <c r="RZW117" s="296"/>
      <c r="RZX117" s="296"/>
      <c r="RZY117" s="296"/>
      <c r="RZZ117" s="296"/>
      <c r="SAA117" s="296"/>
      <c r="SAB117" s="296"/>
      <c r="SAC117" s="296"/>
      <c r="SAD117" s="296"/>
      <c r="SAE117" s="296"/>
      <c r="SAF117" s="296"/>
      <c r="SAG117" s="296"/>
      <c r="SAH117" s="296"/>
      <c r="SAI117" s="296"/>
      <c r="SAJ117" s="296"/>
      <c r="SAK117" s="296"/>
      <c r="SAL117" s="296"/>
      <c r="SAM117" s="296"/>
      <c r="SAN117" s="296"/>
      <c r="SAO117" s="296"/>
      <c r="SAP117" s="296"/>
      <c r="SAQ117" s="296"/>
      <c r="SAR117" s="296"/>
      <c r="SAS117" s="296"/>
      <c r="SAT117" s="296"/>
      <c r="SAU117" s="296"/>
      <c r="SAV117" s="296"/>
      <c r="SAW117" s="296"/>
      <c r="SAX117" s="296"/>
      <c r="SAY117" s="296"/>
      <c r="SAZ117" s="296"/>
      <c r="SBA117" s="296"/>
      <c r="SBB117" s="296"/>
      <c r="SBC117" s="296"/>
      <c r="SBD117" s="296"/>
      <c r="SBE117" s="296"/>
      <c r="SBF117" s="296"/>
      <c r="SBG117" s="296"/>
      <c r="SBH117" s="296"/>
      <c r="SBI117" s="296"/>
      <c r="SBJ117" s="296"/>
      <c r="SBK117" s="296"/>
      <c r="SBL117" s="296"/>
      <c r="SBM117" s="296"/>
      <c r="SBN117" s="296"/>
      <c r="SBO117" s="296"/>
      <c r="SBP117" s="296"/>
      <c r="SBQ117" s="296"/>
      <c r="SBR117" s="296"/>
      <c r="SBS117" s="296"/>
      <c r="SBT117" s="296"/>
      <c r="SBU117" s="296"/>
      <c r="SBV117" s="296"/>
      <c r="SBW117" s="296"/>
      <c r="SBX117" s="296"/>
      <c r="SBY117" s="296"/>
      <c r="SBZ117" s="296"/>
      <c r="SCA117" s="296"/>
      <c r="SCB117" s="296"/>
      <c r="SCC117" s="296"/>
      <c r="SCD117" s="296"/>
      <c r="SCE117" s="296"/>
      <c r="SCF117" s="296"/>
      <c r="SCG117" s="296"/>
      <c r="SCH117" s="296"/>
      <c r="SCI117" s="296"/>
      <c r="SCJ117" s="296"/>
      <c r="SCK117" s="296"/>
      <c r="SCL117" s="296"/>
      <c r="SCM117" s="296"/>
      <c r="SCN117" s="296"/>
      <c r="SCO117" s="296"/>
      <c r="SCP117" s="296"/>
      <c r="SCQ117" s="296"/>
      <c r="SCR117" s="296"/>
      <c r="SCS117" s="296"/>
      <c r="SCT117" s="296"/>
      <c r="SCU117" s="296"/>
      <c r="SCV117" s="296"/>
      <c r="SCW117" s="296"/>
      <c r="SCX117" s="296"/>
      <c r="SCY117" s="296"/>
      <c r="SCZ117" s="296"/>
      <c r="SDA117" s="296"/>
      <c r="SDB117" s="296"/>
      <c r="SDC117" s="296"/>
      <c r="SDD117" s="296"/>
      <c r="SDE117" s="296"/>
      <c r="SDF117" s="296"/>
      <c r="SDG117" s="296"/>
      <c r="SDH117" s="296"/>
      <c r="SDI117" s="296"/>
      <c r="SDJ117" s="296"/>
      <c r="SDK117" s="296"/>
      <c r="SDL117" s="296"/>
      <c r="SDM117" s="296"/>
      <c r="SDN117" s="296"/>
      <c r="SDO117" s="296"/>
      <c r="SDP117" s="296"/>
      <c r="SDQ117" s="296"/>
      <c r="SDR117" s="296"/>
      <c r="SDS117" s="296"/>
      <c r="SDT117" s="296"/>
      <c r="SDU117" s="296"/>
      <c r="SDV117" s="296"/>
      <c r="SDW117" s="296"/>
      <c r="SDX117" s="296"/>
      <c r="SDY117" s="296"/>
      <c r="SDZ117" s="296"/>
      <c r="SEA117" s="296"/>
      <c r="SEB117" s="296"/>
      <c r="SEC117" s="296"/>
      <c r="SED117" s="296"/>
      <c r="SEE117" s="296"/>
      <c r="SEF117" s="296"/>
      <c r="SEG117" s="296"/>
      <c r="SEH117" s="296"/>
      <c r="SEI117" s="296"/>
      <c r="SEJ117" s="296"/>
      <c r="SEK117" s="296"/>
      <c r="SEL117" s="296"/>
      <c r="SEM117" s="296"/>
      <c r="SEN117" s="296"/>
      <c r="SEO117" s="296"/>
      <c r="SEP117" s="296"/>
      <c r="SEQ117" s="296"/>
      <c r="SER117" s="296"/>
      <c r="SES117" s="296"/>
      <c r="SET117" s="296"/>
      <c r="SEU117" s="296"/>
      <c r="SEV117" s="296"/>
      <c r="SEW117" s="296"/>
      <c r="SEX117" s="296"/>
      <c r="SEY117" s="296"/>
      <c r="SEZ117" s="296"/>
      <c r="SFA117" s="296"/>
      <c r="SFB117" s="296"/>
      <c r="SFC117" s="296"/>
      <c r="SFD117" s="296"/>
      <c r="SFE117" s="296"/>
      <c r="SFF117" s="296"/>
      <c r="SFG117" s="296"/>
      <c r="SFH117" s="296"/>
      <c r="SFI117" s="296"/>
      <c r="SFJ117" s="296"/>
      <c r="SFK117" s="296"/>
      <c r="SFL117" s="296"/>
      <c r="SFM117" s="296"/>
      <c r="SFN117" s="296"/>
      <c r="SFO117" s="296"/>
      <c r="SFP117" s="296"/>
      <c r="SFQ117" s="296"/>
      <c r="SFR117" s="296"/>
      <c r="SFS117" s="296"/>
      <c r="SFT117" s="296"/>
      <c r="SFU117" s="296"/>
      <c r="SFV117" s="296"/>
      <c r="SFW117" s="296"/>
      <c r="SFX117" s="296"/>
      <c r="SFY117" s="296"/>
      <c r="SFZ117" s="296"/>
      <c r="SGA117" s="296"/>
      <c r="SGB117" s="296"/>
      <c r="SGC117" s="296"/>
      <c r="SGD117" s="296"/>
      <c r="SGE117" s="296"/>
      <c r="SGF117" s="296"/>
      <c r="SGG117" s="296"/>
      <c r="SGH117" s="296"/>
      <c r="SGI117" s="296"/>
      <c r="SGJ117" s="296"/>
      <c r="SGK117" s="296"/>
      <c r="SGL117" s="296"/>
      <c r="SGM117" s="296"/>
      <c r="SGN117" s="296"/>
      <c r="SGO117" s="296"/>
      <c r="SGP117" s="296"/>
      <c r="SGQ117" s="296"/>
      <c r="SGR117" s="296"/>
      <c r="SGS117" s="296"/>
      <c r="SGT117" s="296"/>
      <c r="SGU117" s="296"/>
      <c r="SGV117" s="296"/>
      <c r="SGW117" s="296"/>
      <c r="SGX117" s="296"/>
      <c r="SGY117" s="296"/>
      <c r="SGZ117" s="296"/>
      <c r="SHA117" s="296"/>
      <c r="SHB117" s="296"/>
      <c r="SHC117" s="296"/>
      <c r="SHD117" s="296"/>
      <c r="SHE117" s="296"/>
      <c r="SHF117" s="296"/>
      <c r="SHG117" s="296"/>
      <c r="SHH117" s="296"/>
      <c r="SHI117" s="296"/>
      <c r="SHJ117" s="296"/>
      <c r="SHK117" s="296"/>
      <c r="SHL117" s="296"/>
      <c r="SHM117" s="296"/>
      <c r="SHN117" s="296"/>
      <c r="SHO117" s="296"/>
      <c r="SHP117" s="296"/>
      <c r="SHQ117" s="296"/>
      <c r="SHR117" s="296"/>
      <c r="SHS117" s="296"/>
      <c r="SHT117" s="296"/>
      <c r="SHU117" s="296"/>
      <c r="SHV117" s="296"/>
      <c r="SHW117" s="296"/>
      <c r="SHX117" s="296"/>
      <c r="SHY117" s="296"/>
      <c r="SHZ117" s="296"/>
      <c r="SIA117" s="296"/>
      <c r="SIB117" s="296"/>
      <c r="SIC117" s="296"/>
      <c r="SID117" s="296"/>
      <c r="SIE117" s="296"/>
      <c r="SIF117" s="296"/>
      <c r="SIG117" s="296"/>
      <c r="SIH117" s="296"/>
      <c r="SII117" s="296"/>
      <c r="SIJ117" s="296"/>
      <c r="SIK117" s="296"/>
      <c r="SIL117" s="296"/>
      <c r="SIM117" s="296"/>
      <c r="SIN117" s="296"/>
      <c r="SIO117" s="296"/>
      <c r="SIP117" s="296"/>
      <c r="SIQ117" s="296"/>
      <c r="SIR117" s="296"/>
      <c r="SIS117" s="296"/>
      <c r="SIT117" s="296"/>
      <c r="SIU117" s="296"/>
      <c r="SIV117" s="296"/>
      <c r="SIW117" s="296"/>
      <c r="SIX117" s="296"/>
      <c r="SIY117" s="296"/>
      <c r="SIZ117" s="296"/>
      <c r="SJA117" s="296"/>
      <c r="SJB117" s="296"/>
      <c r="SJC117" s="296"/>
      <c r="SJD117" s="296"/>
      <c r="SJE117" s="296"/>
      <c r="SJF117" s="296"/>
      <c r="SJG117" s="296"/>
      <c r="SJH117" s="296"/>
      <c r="SJI117" s="296"/>
      <c r="SJJ117" s="296"/>
      <c r="SJK117" s="296"/>
      <c r="SJL117" s="296"/>
      <c r="SJM117" s="296"/>
      <c r="SJN117" s="296"/>
      <c r="SJO117" s="296"/>
      <c r="SJP117" s="296"/>
      <c r="SJQ117" s="296"/>
      <c r="SJR117" s="296"/>
      <c r="SJS117" s="296"/>
      <c r="SJT117" s="296"/>
      <c r="SJU117" s="296"/>
      <c r="SJV117" s="296"/>
      <c r="SJW117" s="296"/>
      <c r="SJX117" s="296"/>
      <c r="SJY117" s="296"/>
      <c r="SJZ117" s="296"/>
      <c r="SKA117" s="296"/>
      <c r="SKB117" s="296"/>
      <c r="SKC117" s="296"/>
      <c r="SKD117" s="296"/>
      <c r="SKE117" s="296"/>
      <c r="SKF117" s="296"/>
      <c r="SKG117" s="296"/>
      <c r="SKH117" s="296"/>
      <c r="SKI117" s="296"/>
      <c r="SKJ117" s="296"/>
      <c r="SKK117" s="296"/>
      <c r="SKL117" s="296"/>
      <c r="SKM117" s="296"/>
      <c r="SKN117" s="296"/>
      <c r="SKO117" s="296"/>
      <c r="SKP117" s="296"/>
      <c r="SKQ117" s="296"/>
      <c r="SKR117" s="296"/>
      <c r="SKS117" s="296"/>
      <c r="SKT117" s="296"/>
      <c r="SKU117" s="296"/>
      <c r="SKV117" s="296"/>
      <c r="SKW117" s="296"/>
      <c r="SKX117" s="296"/>
      <c r="SKY117" s="296"/>
      <c r="SKZ117" s="296"/>
      <c r="SLA117" s="296"/>
      <c r="SLB117" s="296"/>
      <c r="SLC117" s="296"/>
      <c r="SLD117" s="296"/>
      <c r="SLE117" s="296"/>
      <c r="SLF117" s="296"/>
      <c r="SLG117" s="296"/>
      <c r="SLH117" s="296"/>
      <c r="SLI117" s="296"/>
      <c r="SLJ117" s="296"/>
      <c r="SLK117" s="296"/>
      <c r="SLL117" s="296"/>
      <c r="SLM117" s="296"/>
      <c r="SLN117" s="296"/>
      <c r="SLO117" s="296"/>
      <c r="SLP117" s="296"/>
      <c r="SLQ117" s="296"/>
      <c r="SLR117" s="296"/>
      <c r="SLS117" s="296"/>
      <c r="SLT117" s="296"/>
      <c r="SLU117" s="296"/>
      <c r="SLV117" s="296"/>
      <c r="SLW117" s="296"/>
      <c r="SLX117" s="296"/>
      <c r="SLY117" s="296"/>
      <c r="SLZ117" s="296"/>
      <c r="SMA117" s="296"/>
      <c r="SMB117" s="296"/>
      <c r="SMC117" s="296"/>
      <c r="SMD117" s="296"/>
      <c r="SME117" s="296"/>
      <c r="SMF117" s="296"/>
      <c r="SMG117" s="296"/>
      <c r="SMH117" s="296"/>
      <c r="SMI117" s="296"/>
      <c r="SMJ117" s="296"/>
      <c r="SMK117" s="296"/>
      <c r="SML117" s="296"/>
      <c r="SMM117" s="296"/>
      <c r="SMN117" s="296"/>
      <c r="SMO117" s="296"/>
      <c r="SMP117" s="296"/>
      <c r="SMQ117" s="296"/>
      <c r="SMR117" s="296"/>
      <c r="SMS117" s="296"/>
      <c r="SMT117" s="296"/>
      <c r="SMU117" s="296"/>
      <c r="SMV117" s="296"/>
      <c r="SMW117" s="296"/>
      <c r="SMX117" s="296"/>
      <c r="SMY117" s="296"/>
      <c r="SMZ117" s="296"/>
      <c r="SNA117" s="296"/>
      <c r="SNB117" s="296"/>
      <c r="SNC117" s="296"/>
      <c r="SND117" s="296"/>
      <c r="SNE117" s="296"/>
      <c r="SNF117" s="296"/>
      <c r="SNG117" s="296"/>
      <c r="SNH117" s="296"/>
      <c r="SNI117" s="296"/>
      <c r="SNJ117" s="296"/>
      <c r="SNK117" s="296"/>
      <c r="SNL117" s="296"/>
      <c r="SNM117" s="296"/>
      <c r="SNN117" s="296"/>
      <c r="SNO117" s="296"/>
      <c r="SNP117" s="296"/>
      <c r="SNQ117" s="296"/>
      <c r="SNR117" s="296"/>
      <c r="SNS117" s="296"/>
      <c r="SNT117" s="296"/>
      <c r="SNU117" s="296"/>
      <c r="SNV117" s="296"/>
      <c r="SNW117" s="296"/>
      <c r="SNX117" s="296"/>
      <c r="SNY117" s="296"/>
      <c r="SNZ117" s="296"/>
      <c r="SOA117" s="296"/>
      <c r="SOB117" s="296"/>
      <c r="SOC117" s="296"/>
      <c r="SOD117" s="296"/>
      <c r="SOE117" s="296"/>
      <c r="SOF117" s="296"/>
      <c r="SOG117" s="296"/>
      <c r="SOH117" s="296"/>
      <c r="SOI117" s="296"/>
      <c r="SOJ117" s="296"/>
      <c r="SOK117" s="296"/>
      <c r="SOL117" s="296"/>
      <c r="SOM117" s="296"/>
      <c r="SON117" s="296"/>
      <c r="SOO117" s="296"/>
      <c r="SOP117" s="296"/>
      <c r="SOQ117" s="296"/>
      <c r="SOR117" s="296"/>
      <c r="SOS117" s="296"/>
      <c r="SOT117" s="296"/>
      <c r="SOU117" s="296"/>
      <c r="SOV117" s="296"/>
      <c r="SOW117" s="296"/>
      <c r="SOX117" s="296"/>
      <c r="SOY117" s="296"/>
      <c r="SOZ117" s="296"/>
      <c r="SPA117" s="296"/>
      <c r="SPB117" s="296"/>
      <c r="SPC117" s="296"/>
      <c r="SPD117" s="296"/>
      <c r="SPE117" s="296"/>
      <c r="SPF117" s="296"/>
      <c r="SPG117" s="296"/>
      <c r="SPH117" s="296"/>
      <c r="SPI117" s="296"/>
      <c r="SPJ117" s="296"/>
      <c r="SPK117" s="296"/>
      <c r="SPL117" s="296"/>
      <c r="SPM117" s="296"/>
      <c r="SPN117" s="296"/>
      <c r="SPO117" s="296"/>
      <c r="SPP117" s="296"/>
      <c r="SPQ117" s="296"/>
      <c r="SPR117" s="296"/>
      <c r="SPS117" s="296"/>
      <c r="SPT117" s="296"/>
      <c r="SPU117" s="296"/>
      <c r="SPV117" s="296"/>
      <c r="SPW117" s="296"/>
      <c r="SPX117" s="296"/>
      <c r="SPY117" s="296"/>
      <c r="SPZ117" s="296"/>
      <c r="SQA117" s="296"/>
      <c r="SQB117" s="296"/>
      <c r="SQC117" s="296"/>
      <c r="SQD117" s="296"/>
      <c r="SQE117" s="296"/>
      <c r="SQF117" s="296"/>
      <c r="SQG117" s="296"/>
      <c r="SQH117" s="296"/>
      <c r="SQI117" s="296"/>
      <c r="SQJ117" s="296"/>
      <c r="SQK117" s="296"/>
      <c r="SQL117" s="296"/>
      <c r="SQM117" s="296"/>
      <c r="SQN117" s="296"/>
      <c r="SQO117" s="296"/>
      <c r="SQP117" s="296"/>
      <c r="SQQ117" s="296"/>
      <c r="SQR117" s="296"/>
      <c r="SQS117" s="296"/>
      <c r="SQT117" s="296"/>
      <c r="SQU117" s="296"/>
      <c r="SQV117" s="296"/>
      <c r="SQW117" s="296"/>
      <c r="SQX117" s="296"/>
      <c r="SQY117" s="296"/>
      <c r="SQZ117" s="296"/>
      <c r="SRA117" s="296"/>
      <c r="SRB117" s="296"/>
      <c r="SRC117" s="296"/>
      <c r="SRD117" s="296"/>
      <c r="SRE117" s="296"/>
      <c r="SRF117" s="296"/>
      <c r="SRG117" s="296"/>
      <c r="SRH117" s="296"/>
      <c r="SRI117" s="296"/>
      <c r="SRJ117" s="296"/>
      <c r="SRK117" s="296"/>
      <c r="SRL117" s="296"/>
      <c r="SRM117" s="296"/>
      <c r="SRN117" s="296"/>
      <c r="SRO117" s="296"/>
      <c r="SRP117" s="296"/>
      <c r="SRQ117" s="296"/>
      <c r="SRR117" s="296"/>
      <c r="SRS117" s="296"/>
      <c r="SRT117" s="296"/>
      <c r="SRU117" s="296"/>
      <c r="SRV117" s="296"/>
      <c r="SRW117" s="296"/>
      <c r="SRX117" s="296"/>
      <c r="SRY117" s="296"/>
      <c r="SRZ117" s="296"/>
      <c r="SSA117" s="296"/>
      <c r="SSB117" s="296"/>
      <c r="SSC117" s="296"/>
      <c r="SSD117" s="296"/>
      <c r="SSE117" s="296"/>
      <c r="SSF117" s="296"/>
      <c r="SSG117" s="296"/>
      <c r="SSH117" s="296"/>
      <c r="SSI117" s="296"/>
      <c r="SSJ117" s="296"/>
      <c r="SSK117" s="296"/>
      <c r="SSL117" s="296"/>
      <c r="SSM117" s="296"/>
      <c r="SSN117" s="296"/>
      <c r="SSO117" s="296"/>
      <c r="SSP117" s="296"/>
      <c r="SSQ117" s="296"/>
      <c r="SSR117" s="296"/>
      <c r="SSS117" s="296"/>
      <c r="SST117" s="296"/>
      <c r="SSU117" s="296"/>
      <c r="SSV117" s="296"/>
      <c r="SSW117" s="296"/>
      <c r="SSX117" s="296"/>
      <c r="SSY117" s="296"/>
      <c r="SSZ117" s="296"/>
      <c r="STA117" s="296"/>
      <c r="STB117" s="296"/>
      <c r="STC117" s="296"/>
      <c r="STD117" s="296"/>
      <c r="STE117" s="296"/>
      <c r="STF117" s="296"/>
      <c r="STG117" s="296"/>
      <c r="STH117" s="296"/>
      <c r="STI117" s="296"/>
      <c r="STJ117" s="296"/>
      <c r="STK117" s="296"/>
      <c r="STL117" s="296"/>
      <c r="STM117" s="296"/>
      <c r="STN117" s="296"/>
      <c r="STO117" s="296"/>
      <c r="STP117" s="296"/>
      <c r="STQ117" s="296"/>
      <c r="STR117" s="296"/>
      <c r="STS117" s="296"/>
      <c r="STT117" s="296"/>
      <c r="STU117" s="296"/>
      <c r="STV117" s="296"/>
      <c r="STW117" s="296"/>
      <c r="STX117" s="296"/>
      <c r="STY117" s="296"/>
      <c r="STZ117" s="296"/>
      <c r="SUA117" s="296"/>
      <c r="SUB117" s="296"/>
      <c r="SUC117" s="296"/>
      <c r="SUD117" s="296"/>
      <c r="SUE117" s="296"/>
      <c r="SUF117" s="296"/>
      <c r="SUG117" s="296"/>
      <c r="SUH117" s="296"/>
      <c r="SUI117" s="296"/>
      <c r="SUJ117" s="296"/>
      <c r="SUK117" s="296"/>
      <c r="SUL117" s="296"/>
      <c r="SUM117" s="296"/>
      <c r="SUN117" s="296"/>
      <c r="SUO117" s="296"/>
      <c r="SUP117" s="296"/>
      <c r="SUQ117" s="296"/>
      <c r="SUR117" s="296"/>
      <c r="SUS117" s="296"/>
      <c r="SUT117" s="296"/>
      <c r="SUU117" s="296"/>
      <c r="SUV117" s="296"/>
      <c r="SUW117" s="296"/>
      <c r="SUX117" s="296"/>
      <c r="SUY117" s="296"/>
      <c r="SUZ117" s="296"/>
      <c r="SVA117" s="296"/>
      <c r="SVB117" s="296"/>
      <c r="SVC117" s="296"/>
      <c r="SVD117" s="296"/>
      <c r="SVE117" s="296"/>
      <c r="SVF117" s="296"/>
      <c r="SVG117" s="296"/>
      <c r="SVH117" s="296"/>
      <c r="SVI117" s="296"/>
      <c r="SVJ117" s="296"/>
      <c r="SVK117" s="296"/>
      <c r="SVL117" s="296"/>
      <c r="SVM117" s="296"/>
      <c r="SVN117" s="296"/>
      <c r="SVO117" s="296"/>
      <c r="SVP117" s="296"/>
      <c r="SVQ117" s="296"/>
      <c r="SVR117" s="296"/>
      <c r="SVS117" s="296"/>
      <c r="SVT117" s="296"/>
      <c r="SVU117" s="296"/>
      <c r="SVV117" s="296"/>
      <c r="SVW117" s="296"/>
      <c r="SVX117" s="296"/>
      <c r="SVY117" s="296"/>
      <c r="SVZ117" s="296"/>
      <c r="SWA117" s="296"/>
      <c r="SWB117" s="296"/>
      <c r="SWC117" s="296"/>
      <c r="SWD117" s="296"/>
      <c r="SWE117" s="296"/>
      <c r="SWF117" s="296"/>
      <c r="SWG117" s="296"/>
      <c r="SWH117" s="296"/>
      <c r="SWI117" s="296"/>
      <c r="SWJ117" s="296"/>
      <c r="SWK117" s="296"/>
      <c r="SWL117" s="296"/>
      <c r="SWM117" s="296"/>
      <c r="SWN117" s="296"/>
      <c r="SWO117" s="296"/>
      <c r="SWP117" s="296"/>
      <c r="SWQ117" s="296"/>
      <c r="SWR117" s="296"/>
      <c r="SWS117" s="296"/>
      <c r="SWT117" s="296"/>
      <c r="SWU117" s="296"/>
      <c r="SWV117" s="296"/>
      <c r="SWW117" s="296"/>
      <c r="SWX117" s="296"/>
      <c r="SWY117" s="296"/>
      <c r="SWZ117" s="296"/>
      <c r="SXA117" s="296"/>
      <c r="SXB117" s="296"/>
      <c r="SXC117" s="296"/>
      <c r="SXD117" s="296"/>
      <c r="SXE117" s="296"/>
      <c r="SXF117" s="296"/>
      <c r="SXG117" s="296"/>
      <c r="SXH117" s="296"/>
      <c r="SXI117" s="296"/>
      <c r="SXJ117" s="296"/>
      <c r="SXK117" s="296"/>
      <c r="SXL117" s="296"/>
      <c r="SXM117" s="296"/>
      <c r="SXN117" s="296"/>
      <c r="SXO117" s="296"/>
      <c r="SXP117" s="296"/>
      <c r="SXQ117" s="296"/>
      <c r="SXR117" s="296"/>
      <c r="SXS117" s="296"/>
      <c r="SXT117" s="296"/>
      <c r="SXU117" s="296"/>
      <c r="SXV117" s="296"/>
      <c r="SXW117" s="296"/>
      <c r="SXX117" s="296"/>
      <c r="SXY117" s="296"/>
      <c r="SXZ117" s="296"/>
      <c r="SYA117" s="296"/>
      <c r="SYB117" s="296"/>
      <c r="SYC117" s="296"/>
      <c r="SYD117" s="296"/>
      <c r="SYE117" s="296"/>
      <c r="SYF117" s="296"/>
      <c r="SYG117" s="296"/>
      <c r="SYH117" s="296"/>
      <c r="SYI117" s="296"/>
      <c r="SYJ117" s="296"/>
      <c r="SYK117" s="296"/>
      <c r="SYL117" s="296"/>
      <c r="SYM117" s="296"/>
      <c r="SYN117" s="296"/>
      <c r="SYO117" s="296"/>
      <c r="SYP117" s="296"/>
      <c r="SYQ117" s="296"/>
      <c r="SYR117" s="296"/>
      <c r="SYS117" s="296"/>
      <c r="SYT117" s="296"/>
      <c r="SYU117" s="296"/>
      <c r="SYV117" s="296"/>
      <c r="SYW117" s="296"/>
      <c r="SYX117" s="296"/>
      <c r="SYY117" s="296"/>
      <c r="SYZ117" s="296"/>
      <c r="SZA117" s="296"/>
      <c r="SZB117" s="296"/>
      <c r="SZC117" s="296"/>
      <c r="SZD117" s="296"/>
      <c r="SZE117" s="296"/>
      <c r="SZF117" s="296"/>
      <c r="SZG117" s="296"/>
      <c r="SZH117" s="296"/>
      <c r="SZI117" s="296"/>
      <c r="SZJ117" s="296"/>
      <c r="SZK117" s="296"/>
      <c r="SZL117" s="296"/>
      <c r="SZM117" s="296"/>
      <c r="SZN117" s="296"/>
      <c r="SZO117" s="296"/>
      <c r="SZP117" s="296"/>
      <c r="SZQ117" s="296"/>
      <c r="SZR117" s="296"/>
      <c r="SZS117" s="296"/>
      <c r="SZT117" s="296"/>
      <c r="SZU117" s="296"/>
      <c r="SZV117" s="296"/>
      <c r="SZW117" s="296"/>
      <c r="SZX117" s="296"/>
      <c r="SZY117" s="296"/>
      <c r="SZZ117" s="296"/>
      <c r="TAA117" s="296"/>
      <c r="TAB117" s="296"/>
      <c r="TAC117" s="296"/>
      <c r="TAD117" s="296"/>
      <c r="TAE117" s="296"/>
      <c r="TAF117" s="296"/>
      <c r="TAG117" s="296"/>
      <c r="TAH117" s="296"/>
      <c r="TAI117" s="296"/>
      <c r="TAJ117" s="296"/>
      <c r="TAK117" s="296"/>
      <c r="TAL117" s="296"/>
      <c r="TAM117" s="296"/>
      <c r="TAN117" s="296"/>
      <c r="TAO117" s="296"/>
      <c r="TAP117" s="296"/>
      <c r="TAQ117" s="296"/>
      <c r="TAR117" s="296"/>
      <c r="TAS117" s="296"/>
      <c r="TAT117" s="296"/>
      <c r="TAU117" s="296"/>
      <c r="TAV117" s="296"/>
      <c r="TAW117" s="296"/>
      <c r="TAX117" s="296"/>
      <c r="TAY117" s="296"/>
      <c r="TAZ117" s="296"/>
      <c r="TBA117" s="296"/>
      <c r="TBB117" s="296"/>
      <c r="TBC117" s="296"/>
      <c r="TBD117" s="296"/>
      <c r="TBE117" s="296"/>
      <c r="TBF117" s="296"/>
      <c r="TBG117" s="296"/>
      <c r="TBH117" s="296"/>
      <c r="TBI117" s="296"/>
      <c r="TBJ117" s="296"/>
      <c r="TBK117" s="296"/>
      <c r="TBL117" s="296"/>
      <c r="TBM117" s="296"/>
      <c r="TBN117" s="296"/>
      <c r="TBO117" s="296"/>
      <c r="TBP117" s="296"/>
      <c r="TBQ117" s="296"/>
      <c r="TBR117" s="296"/>
      <c r="TBS117" s="296"/>
      <c r="TBT117" s="296"/>
      <c r="TBU117" s="296"/>
      <c r="TBV117" s="296"/>
      <c r="TBW117" s="296"/>
      <c r="TBX117" s="296"/>
      <c r="TBY117" s="296"/>
      <c r="TBZ117" s="296"/>
      <c r="TCA117" s="296"/>
      <c r="TCB117" s="296"/>
      <c r="TCC117" s="296"/>
      <c r="TCD117" s="296"/>
      <c r="TCE117" s="296"/>
      <c r="TCF117" s="296"/>
      <c r="TCG117" s="296"/>
      <c r="TCH117" s="296"/>
      <c r="TCI117" s="296"/>
      <c r="TCJ117" s="296"/>
      <c r="TCK117" s="296"/>
      <c r="TCL117" s="296"/>
      <c r="TCM117" s="296"/>
      <c r="TCN117" s="296"/>
      <c r="TCO117" s="296"/>
      <c r="TCP117" s="296"/>
      <c r="TCQ117" s="296"/>
      <c r="TCR117" s="296"/>
      <c r="TCS117" s="296"/>
      <c r="TCT117" s="296"/>
      <c r="TCU117" s="296"/>
      <c r="TCV117" s="296"/>
      <c r="TCW117" s="296"/>
      <c r="TCX117" s="296"/>
      <c r="TCY117" s="296"/>
      <c r="TCZ117" s="296"/>
      <c r="TDA117" s="296"/>
      <c r="TDB117" s="296"/>
      <c r="TDC117" s="296"/>
      <c r="TDD117" s="296"/>
      <c r="TDE117" s="296"/>
      <c r="TDF117" s="296"/>
      <c r="TDG117" s="296"/>
      <c r="TDH117" s="296"/>
      <c r="TDI117" s="296"/>
      <c r="TDJ117" s="296"/>
      <c r="TDK117" s="296"/>
      <c r="TDL117" s="296"/>
      <c r="TDM117" s="296"/>
      <c r="TDN117" s="296"/>
      <c r="TDO117" s="296"/>
      <c r="TDP117" s="296"/>
      <c r="TDQ117" s="296"/>
      <c r="TDR117" s="296"/>
      <c r="TDS117" s="296"/>
      <c r="TDT117" s="296"/>
      <c r="TDU117" s="296"/>
      <c r="TDV117" s="296"/>
      <c r="TDW117" s="296"/>
      <c r="TDX117" s="296"/>
      <c r="TDY117" s="296"/>
      <c r="TDZ117" s="296"/>
      <c r="TEA117" s="296"/>
      <c r="TEB117" s="296"/>
      <c r="TEC117" s="296"/>
      <c r="TED117" s="296"/>
      <c r="TEE117" s="296"/>
      <c r="TEF117" s="296"/>
      <c r="TEG117" s="296"/>
      <c r="TEH117" s="296"/>
      <c r="TEI117" s="296"/>
      <c r="TEJ117" s="296"/>
      <c r="TEK117" s="296"/>
      <c r="TEL117" s="296"/>
      <c r="TEM117" s="296"/>
      <c r="TEN117" s="296"/>
      <c r="TEO117" s="296"/>
      <c r="TEP117" s="296"/>
      <c r="TEQ117" s="296"/>
      <c r="TER117" s="296"/>
      <c r="TES117" s="296"/>
      <c r="TET117" s="296"/>
      <c r="TEU117" s="296"/>
      <c r="TEV117" s="296"/>
      <c r="TEW117" s="296"/>
      <c r="TEX117" s="296"/>
      <c r="TEY117" s="296"/>
      <c r="TEZ117" s="296"/>
      <c r="TFA117" s="296"/>
      <c r="TFB117" s="296"/>
      <c r="TFC117" s="296"/>
      <c r="TFD117" s="296"/>
      <c r="TFE117" s="296"/>
      <c r="TFF117" s="296"/>
      <c r="TFG117" s="296"/>
      <c r="TFH117" s="296"/>
      <c r="TFI117" s="296"/>
      <c r="TFJ117" s="296"/>
      <c r="TFK117" s="296"/>
      <c r="TFL117" s="296"/>
      <c r="TFM117" s="296"/>
      <c r="TFN117" s="296"/>
      <c r="TFO117" s="296"/>
      <c r="TFP117" s="296"/>
      <c r="TFQ117" s="296"/>
      <c r="TFR117" s="296"/>
      <c r="TFS117" s="296"/>
      <c r="TFT117" s="296"/>
      <c r="TFU117" s="296"/>
      <c r="TFV117" s="296"/>
      <c r="TFW117" s="296"/>
      <c r="TFX117" s="296"/>
      <c r="TFY117" s="296"/>
      <c r="TFZ117" s="296"/>
      <c r="TGA117" s="296"/>
      <c r="TGB117" s="296"/>
      <c r="TGC117" s="296"/>
      <c r="TGD117" s="296"/>
      <c r="TGE117" s="296"/>
      <c r="TGF117" s="296"/>
      <c r="TGG117" s="296"/>
      <c r="TGH117" s="296"/>
      <c r="TGI117" s="296"/>
      <c r="TGJ117" s="296"/>
      <c r="TGK117" s="296"/>
      <c r="TGL117" s="296"/>
      <c r="TGM117" s="296"/>
      <c r="TGN117" s="296"/>
      <c r="TGO117" s="296"/>
      <c r="TGP117" s="296"/>
      <c r="TGQ117" s="296"/>
      <c r="TGR117" s="296"/>
      <c r="TGS117" s="296"/>
      <c r="TGT117" s="296"/>
      <c r="TGU117" s="296"/>
      <c r="TGV117" s="296"/>
      <c r="TGW117" s="296"/>
      <c r="TGX117" s="296"/>
      <c r="TGY117" s="296"/>
      <c r="TGZ117" s="296"/>
      <c r="THA117" s="296"/>
      <c r="THB117" s="296"/>
      <c r="THC117" s="296"/>
      <c r="THD117" s="296"/>
      <c r="THE117" s="296"/>
      <c r="THF117" s="296"/>
      <c r="THG117" s="296"/>
      <c r="THH117" s="296"/>
      <c r="THI117" s="296"/>
      <c r="THJ117" s="296"/>
      <c r="THK117" s="296"/>
      <c r="THL117" s="296"/>
      <c r="THM117" s="296"/>
      <c r="THN117" s="296"/>
      <c r="THO117" s="296"/>
      <c r="THP117" s="296"/>
      <c r="THQ117" s="296"/>
      <c r="THR117" s="296"/>
      <c r="THS117" s="296"/>
      <c r="THT117" s="296"/>
      <c r="THU117" s="296"/>
      <c r="THV117" s="296"/>
      <c r="THW117" s="296"/>
      <c r="THX117" s="296"/>
      <c r="THY117" s="296"/>
      <c r="THZ117" s="296"/>
      <c r="TIA117" s="296"/>
      <c r="TIB117" s="296"/>
      <c r="TIC117" s="296"/>
      <c r="TID117" s="296"/>
      <c r="TIE117" s="296"/>
      <c r="TIF117" s="296"/>
      <c r="TIG117" s="296"/>
      <c r="TIH117" s="296"/>
      <c r="TII117" s="296"/>
      <c r="TIJ117" s="296"/>
      <c r="TIK117" s="296"/>
      <c r="TIL117" s="296"/>
      <c r="TIM117" s="296"/>
      <c r="TIN117" s="296"/>
      <c r="TIO117" s="296"/>
      <c r="TIP117" s="296"/>
      <c r="TIQ117" s="296"/>
      <c r="TIR117" s="296"/>
      <c r="TIS117" s="296"/>
      <c r="TIT117" s="296"/>
      <c r="TIU117" s="296"/>
      <c r="TIV117" s="296"/>
      <c r="TIW117" s="296"/>
      <c r="TIX117" s="296"/>
      <c r="TIY117" s="296"/>
      <c r="TIZ117" s="296"/>
      <c r="TJA117" s="296"/>
      <c r="TJB117" s="296"/>
      <c r="TJC117" s="296"/>
      <c r="TJD117" s="296"/>
      <c r="TJE117" s="296"/>
      <c r="TJF117" s="296"/>
      <c r="TJG117" s="296"/>
      <c r="TJH117" s="296"/>
      <c r="TJI117" s="296"/>
      <c r="TJJ117" s="296"/>
      <c r="TJK117" s="296"/>
      <c r="TJL117" s="296"/>
      <c r="TJM117" s="296"/>
      <c r="TJN117" s="296"/>
      <c r="TJO117" s="296"/>
      <c r="TJP117" s="296"/>
      <c r="TJQ117" s="296"/>
      <c r="TJR117" s="296"/>
      <c r="TJS117" s="296"/>
      <c r="TJT117" s="296"/>
      <c r="TJU117" s="296"/>
      <c r="TJV117" s="296"/>
      <c r="TJW117" s="296"/>
      <c r="TJX117" s="296"/>
      <c r="TJY117" s="296"/>
      <c r="TJZ117" s="296"/>
      <c r="TKA117" s="296"/>
      <c r="TKB117" s="296"/>
      <c r="TKC117" s="296"/>
      <c r="TKD117" s="296"/>
      <c r="TKE117" s="296"/>
      <c r="TKF117" s="296"/>
      <c r="TKG117" s="296"/>
      <c r="TKH117" s="296"/>
      <c r="TKI117" s="296"/>
      <c r="TKJ117" s="296"/>
      <c r="TKK117" s="296"/>
      <c r="TKL117" s="296"/>
      <c r="TKM117" s="296"/>
      <c r="TKN117" s="296"/>
      <c r="TKO117" s="296"/>
      <c r="TKP117" s="296"/>
      <c r="TKQ117" s="296"/>
      <c r="TKR117" s="296"/>
      <c r="TKS117" s="296"/>
      <c r="TKT117" s="296"/>
      <c r="TKU117" s="296"/>
      <c r="TKV117" s="296"/>
      <c r="TKW117" s="296"/>
      <c r="TKX117" s="296"/>
      <c r="TKY117" s="296"/>
      <c r="TKZ117" s="296"/>
      <c r="TLA117" s="296"/>
      <c r="TLB117" s="296"/>
      <c r="TLC117" s="296"/>
      <c r="TLD117" s="296"/>
      <c r="TLE117" s="296"/>
      <c r="TLF117" s="296"/>
      <c r="TLG117" s="296"/>
      <c r="TLH117" s="296"/>
      <c r="TLI117" s="296"/>
      <c r="TLJ117" s="296"/>
      <c r="TLK117" s="296"/>
      <c r="TLL117" s="296"/>
      <c r="TLM117" s="296"/>
      <c r="TLN117" s="296"/>
      <c r="TLO117" s="296"/>
      <c r="TLP117" s="296"/>
      <c r="TLQ117" s="296"/>
      <c r="TLR117" s="296"/>
      <c r="TLS117" s="296"/>
      <c r="TLT117" s="296"/>
      <c r="TLU117" s="296"/>
      <c r="TLV117" s="296"/>
      <c r="TLW117" s="296"/>
      <c r="TLX117" s="296"/>
      <c r="TLY117" s="296"/>
      <c r="TLZ117" s="296"/>
      <c r="TMA117" s="296"/>
      <c r="TMB117" s="296"/>
      <c r="TMC117" s="296"/>
      <c r="TMD117" s="296"/>
      <c r="TME117" s="296"/>
      <c r="TMF117" s="296"/>
      <c r="TMG117" s="296"/>
      <c r="TMH117" s="296"/>
      <c r="TMI117" s="296"/>
      <c r="TMJ117" s="296"/>
      <c r="TMK117" s="296"/>
      <c r="TML117" s="296"/>
      <c r="TMM117" s="296"/>
      <c r="TMN117" s="296"/>
      <c r="TMO117" s="296"/>
      <c r="TMP117" s="296"/>
      <c r="TMQ117" s="296"/>
      <c r="TMR117" s="296"/>
      <c r="TMS117" s="296"/>
      <c r="TMT117" s="296"/>
      <c r="TMU117" s="296"/>
      <c r="TMV117" s="296"/>
      <c r="TMW117" s="296"/>
      <c r="TMX117" s="296"/>
      <c r="TMY117" s="296"/>
      <c r="TMZ117" s="296"/>
      <c r="TNA117" s="296"/>
      <c r="TNB117" s="296"/>
      <c r="TNC117" s="296"/>
      <c r="TND117" s="296"/>
      <c r="TNE117" s="296"/>
      <c r="TNF117" s="296"/>
      <c r="TNG117" s="296"/>
      <c r="TNH117" s="296"/>
      <c r="TNI117" s="296"/>
      <c r="TNJ117" s="296"/>
      <c r="TNK117" s="296"/>
      <c r="TNL117" s="296"/>
      <c r="TNM117" s="296"/>
      <c r="TNN117" s="296"/>
      <c r="TNO117" s="296"/>
      <c r="TNP117" s="296"/>
      <c r="TNQ117" s="296"/>
      <c r="TNR117" s="296"/>
      <c r="TNS117" s="296"/>
      <c r="TNT117" s="296"/>
      <c r="TNU117" s="296"/>
      <c r="TNV117" s="296"/>
      <c r="TNW117" s="296"/>
      <c r="TNX117" s="296"/>
      <c r="TNY117" s="296"/>
      <c r="TNZ117" s="296"/>
      <c r="TOA117" s="296"/>
      <c r="TOB117" s="296"/>
      <c r="TOC117" s="296"/>
      <c r="TOD117" s="296"/>
      <c r="TOE117" s="296"/>
      <c r="TOF117" s="296"/>
      <c r="TOG117" s="296"/>
      <c r="TOH117" s="296"/>
      <c r="TOI117" s="296"/>
      <c r="TOJ117" s="296"/>
      <c r="TOK117" s="296"/>
      <c r="TOL117" s="296"/>
      <c r="TOM117" s="296"/>
      <c r="TON117" s="296"/>
      <c r="TOO117" s="296"/>
      <c r="TOP117" s="296"/>
      <c r="TOQ117" s="296"/>
      <c r="TOR117" s="296"/>
      <c r="TOS117" s="296"/>
      <c r="TOT117" s="296"/>
      <c r="TOU117" s="296"/>
      <c r="TOV117" s="296"/>
      <c r="TOW117" s="296"/>
      <c r="TOX117" s="296"/>
      <c r="TOY117" s="296"/>
      <c r="TOZ117" s="296"/>
      <c r="TPA117" s="296"/>
      <c r="TPB117" s="296"/>
      <c r="TPC117" s="296"/>
      <c r="TPD117" s="296"/>
      <c r="TPE117" s="296"/>
      <c r="TPF117" s="296"/>
      <c r="TPG117" s="296"/>
      <c r="TPH117" s="296"/>
      <c r="TPI117" s="296"/>
      <c r="TPJ117" s="296"/>
      <c r="TPK117" s="296"/>
      <c r="TPL117" s="296"/>
      <c r="TPM117" s="296"/>
      <c r="TPN117" s="296"/>
      <c r="TPO117" s="296"/>
      <c r="TPP117" s="296"/>
      <c r="TPQ117" s="296"/>
      <c r="TPR117" s="296"/>
      <c r="TPS117" s="296"/>
      <c r="TPT117" s="296"/>
      <c r="TPU117" s="296"/>
      <c r="TPV117" s="296"/>
      <c r="TPW117" s="296"/>
      <c r="TPX117" s="296"/>
      <c r="TPY117" s="296"/>
      <c r="TPZ117" s="296"/>
      <c r="TQA117" s="296"/>
      <c r="TQB117" s="296"/>
      <c r="TQC117" s="296"/>
      <c r="TQD117" s="296"/>
      <c r="TQE117" s="296"/>
      <c r="TQF117" s="296"/>
      <c r="TQG117" s="296"/>
      <c r="TQH117" s="296"/>
      <c r="TQI117" s="296"/>
      <c r="TQJ117" s="296"/>
      <c r="TQK117" s="296"/>
      <c r="TQL117" s="296"/>
      <c r="TQM117" s="296"/>
      <c r="TQN117" s="296"/>
      <c r="TQO117" s="296"/>
      <c r="TQP117" s="296"/>
      <c r="TQQ117" s="296"/>
      <c r="TQR117" s="296"/>
      <c r="TQS117" s="296"/>
      <c r="TQT117" s="296"/>
      <c r="TQU117" s="296"/>
      <c r="TQV117" s="296"/>
      <c r="TQW117" s="296"/>
      <c r="TQX117" s="296"/>
      <c r="TQY117" s="296"/>
      <c r="TQZ117" s="296"/>
      <c r="TRA117" s="296"/>
      <c r="TRB117" s="296"/>
      <c r="TRC117" s="296"/>
      <c r="TRD117" s="296"/>
      <c r="TRE117" s="296"/>
      <c r="TRF117" s="296"/>
      <c r="TRG117" s="296"/>
      <c r="TRH117" s="296"/>
      <c r="TRI117" s="296"/>
      <c r="TRJ117" s="296"/>
      <c r="TRK117" s="296"/>
      <c r="TRL117" s="296"/>
      <c r="TRM117" s="296"/>
      <c r="TRN117" s="296"/>
      <c r="TRO117" s="296"/>
      <c r="TRP117" s="296"/>
      <c r="TRQ117" s="296"/>
      <c r="TRR117" s="296"/>
      <c r="TRS117" s="296"/>
      <c r="TRT117" s="296"/>
      <c r="TRU117" s="296"/>
      <c r="TRV117" s="296"/>
      <c r="TRW117" s="296"/>
      <c r="TRX117" s="296"/>
      <c r="TRY117" s="296"/>
      <c r="TRZ117" s="296"/>
      <c r="TSA117" s="296"/>
      <c r="TSB117" s="296"/>
      <c r="TSC117" s="296"/>
      <c r="TSD117" s="296"/>
      <c r="TSE117" s="296"/>
      <c r="TSF117" s="296"/>
      <c r="TSG117" s="296"/>
      <c r="TSH117" s="296"/>
      <c r="TSI117" s="296"/>
      <c r="TSJ117" s="296"/>
      <c r="TSK117" s="296"/>
      <c r="TSL117" s="296"/>
      <c r="TSM117" s="296"/>
      <c r="TSN117" s="296"/>
      <c r="TSO117" s="296"/>
      <c r="TSP117" s="296"/>
      <c r="TSQ117" s="296"/>
      <c r="TSR117" s="296"/>
      <c r="TSS117" s="296"/>
      <c r="TST117" s="296"/>
      <c r="TSU117" s="296"/>
      <c r="TSV117" s="296"/>
      <c r="TSW117" s="296"/>
      <c r="TSX117" s="296"/>
      <c r="TSY117" s="296"/>
      <c r="TSZ117" s="296"/>
      <c r="TTA117" s="296"/>
      <c r="TTB117" s="296"/>
      <c r="TTC117" s="296"/>
      <c r="TTD117" s="296"/>
      <c r="TTE117" s="296"/>
      <c r="TTF117" s="296"/>
      <c r="TTG117" s="296"/>
      <c r="TTH117" s="296"/>
      <c r="TTI117" s="296"/>
      <c r="TTJ117" s="296"/>
      <c r="TTK117" s="296"/>
      <c r="TTL117" s="296"/>
      <c r="TTM117" s="296"/>
      <c r="TTN117" s="296"/>
      <c r="TTO117" s="296"/>
      <c r="TTP117" s="296"/>
      <c r="TTQ117" s="296"/>
      <c r="TTR117" s="296"/>
      <c r="TTS117" s="296"/>
      <c r="TTT117" s="296"/>
      <c r="TTU117" s="296"/>
      <c r="TTV117" s="296"/>
      <c r="TTW117" s="296"/>
      <c r="TTX117" s="296"/>
      <c r="TTY117" s="296"/>
      <c r="TTZ117" s="296"/>
      <c r="TUA117" s="296"/>
      <c r="TUB117" s="296"/>
      <c r="TUC117" s="296"/>
      <c r="TUD117" s="296"/>
      <c r="TUE117" s="296"/>
      <c r="TUF117" s="296"/>
      <c r="TUG117" s="296"/>
      <c r="TUH117" s="296"/>
      <c r="TUI117" s="296"/>
      <c r="TUJ117" s="296"/>
      <c r="TUK117" s="296"/>
      <c r="TUL117" s="296"/>
      <c r="TUM117" s="296"/>
      <c r="TUN117" s="296"/>
      <c r="TUO117" s="296"/>
      <c r="TUP117" s="296"/>
      <c r="TUQ117" s="296"/>
      <c r="TUR117" s="296"/>
      <c r="TUS117" s="296"/>
      <c r="TUT117" s="296"/>
      <c r="TUU117" s="296"/>
      <c r="TUV117" s="296"/>
      <c r="TUW117" s="296"/>
      <c r="TUX117" s="296"/>
      <c r="TUY117" s="296"/>
      <c r="TUZ117" s="296"/>
      <c r="TVA117" s="296"/>
      <c r="TVB117" s="296"/>
      <c r="TVC117" s="296"/>
      <c r="TVD117" s="296"/>
      <c r="TVE117" s="296"/>
      <c r="TVF117" s="296"/>
      <c r="TVG117" s="296"/>
      <c r="TVH117" s="296"/>
      <c r="TVI117" s="296"/>
      <c r="TVJ117" s="296"/>
      <c r="TVK117" s="296"/>
      <c r="TVL117" s="296"/>
      <c r="TVM117" s="296"/>
      <c r="TVN117" s="296"/>
      <c r="TVO117" s="296"/>
      <c r="TVP117" s="296"/>
      <c r="TVQ117" s="296"/>
      <c r="TVR117" s="296"/>
      <c r="TVS117" s="296"/>
      <c r="TVT117" s="296"/>
      <c r="TVU117" s="296"/>
      <c r="TVV117" s="296"/>
      <c r="TVW117" s="296"/>
      <c r="TVX117" s="296"/>
      <c r="TVY117" s="296"/>
      <c r="TVZ117" s="296"/>
      <c r="TWA117" s="296"/>
      <c r="TWB117" s="296"/>
      <c r="TWC117" s="296"/>
      <c r="TWD117" s="296"/>
      <c r="TWE117" s="296"/>
      <c r="TWF117" s="296"/>
      <c r="TWG117" s="296"/>
      <c r="TWH117" s="296"/>
      <c r="TWI117" s="296"/>
      <c r="TWJ117" s="296"/>
      <c r="TWK117" s="296"/>
      <c r="TWL117" s="296"/>
      <c r="TWM117" s="296"/>
      <c r="TWN117" s="296"/>
      <c r="TWO117" s="296"/>
      <c r="TWP117" s="296"/>
      <c r="TWQ117" s="296"/>
      <c r="TWR117" s="296"/>
      <c r="TWS117" s="296"/>
      <c r="TWT117" s="296"/>
      <c r="TWU117" s="296"/>
      <c r="TWV117" s="296"/>
      <c r="TWW117" s="296"/>
      <c r="TWX117" s="296"/>
      <c r="TWY117" s="296"/>
      <c r="TWZ117" s="296"/>
      <c r="TXA117" s="296"/>
      <c r="TXB117" s="296"/>
      <c r="TXC117" s="296"/>
      <c r="TXD117" s="296"/>
      <c r="TXE117" s="296"/>
      <c r="TXF117" s="296"/>
      <c r="TXG117" s="296"/>
      <c r="TXH117" s="296"/>
      <c r="TXI117" s="296"/>
      <c r="TXJ117" s="296"/>
      <c r="TXK117" s="296"/>
      <c r="TXL117" s="296"/>
      <c r="TXM117" s="296"/>
      <c r="TXN117" s="296"/>
      <c r="TXO117" s="296"/>
      <c r="TXP117" s="296"/>
      <c r="TXQ117" s="296"/>
      <c r="TXR117" s="296"/>
      <c r="TXS117" s="296"/>
      <c r="TXT117" s="296"/>
      <c r="TXU117" s="296"/>
      <c r="TXV117" s="296"/>
      <c r="TXW117" s="296"/>
      <c r="TXX117" s="296"/>
      <c r="TXY117" s="296"/>
      <c r="TXZ117" s="296"/>
      <c r="TYA117" s="296"/>
      <c r="TYB117" s="296"/>
      <c r="TYC117" s="296"/>
      <c r="TYD117" s="296"/>
      <c r="TYE117" s="296"/>
      <c r="TYF117" s="296"/>
      <c r="TYG117" s="296"/>
      <c r="TYH117" s="296"/>
      <c r="TYI117" s="296"/>
      <c r="TYJ117" s="296"/>
      <c r="TYK117" s="296"/>
      <c r="TYL117" s="296"/>
      <c r="TYM117" s="296"/>
      <c r="TYN117" s="296"/>
      <c r="TYO117" s="296"/>
      <c r="TYP117" s="296"/>
      <c r="TYQ117" s="296"/>
      <c r="TYR117" s="296"/>
      <c r="TYS117" s="296"/>
      <c r="TYT117" s="296"/>
      <c r="TYU117" s="296"/>
      <c r="TYV117" s="296"/>
      <c r="TYW117" s="296"/>
      <c r="TYX117" s="296"/>
      <c r="TYY117" s="296"/>
      <c r="TYZ117" s="296"/>
      <c r="TZA117" s="296"/>
      <c r="TZB117" s="296"/>
      <c r="TZC117" s="296"/>
      <c r="TZD117" s="296"/>
      <c r="TZE117" s="296"/>
      <c r="TZF117" s="296"/>
      <c r="TZG117" s="296"/>
      <c r="TZH117" s="296"/>
      <c r="TZI117" s="296"/>
      <c r="TZJ117" s="296"/>
      <c r="TZK117" s="296"/>
      <c r="TZL117" s="296"/>
      <c r="TZM117" s="296"/>
      <c r="TZN117" s="296"/>
      <c r="TZO117" s="296"/>
      <c r="TZP117" s="296"/>
      <c r="TZQ117" s="296"/>
      <c r="TZR117" s="296"/>
      <c r="TZS117" s="296"/>
      <c r="TZT117" s="296"/>
      <c r="TZU117" s="296"/>
      <c r="TZV117" s="296"/>
      <c r="TZW117" s="296"/>
      <c r="TZX117" s="296"/>
      <c r="TZY117" s="296"/>
      <c r="TZZ117" s="296"/>
      <c r="UAA117" s="296"/>
      <c r="UAB117" s="296"/>
      <c r="UAC117" s="296"/>
      <c r="UAD117" s="296"/>
      <c r="UAE117" s="296"/>
      <c r="UAF117" s="296"/>
      <c r="UAG117" s="296"/>
      <c r="UAH117" s="296"/>
      <c r="UAI117" s="296"/>
      <c r="UAJ117" s="296"/>
      <c r="UAK117" s="296"/>
      <c r="UAL117" s="296"/>
      <c r="UAM117" s="296"/>
      <c r="UAN117" s="296"/>
      <c r="UAO117" s="296"/>
      <c r="UAP117" s="296"/>
      <c r="UAQ117" s="296"/>
      <c r="UAR117" s="296"/>
      <c r="UAS117" s="296"/>
      <c r="UAT117" s="296"/>
      <c r="UAU117" s="296"/>
      <c r="UAV117" s="296"/>
      <c r="UAW117" s="296"/>
      <c r="UAX117" s="296"/>
      <c r="UAY117" s="296"/>
      <c r="UAZ117" s="296"/>
      <c r="UBA117" s="296"/>
      <c r="UBB117" s="296"/>
      <c r="UBC117" s="296"/>
      <c r="UBD117" s="296"/>
      <c r="UBE117" s="296"/>
      <c r="UBF117" s="296"/>
      <c r="UBG117" s="296"/>
      <c r="UBH117" s="296"/>
      <c r="UBI117" s="296"/>
      <c r="UBJ117" s="296"/>
      <c r="UBK117" s="296"/>
      <c r="UBL117" s="296"/>
      <c r="UBM117" s="296"/>
      <c r="UBN117" s="296"/>
      <c r="UBO117" s="296"/>
      <c r="UBP117" s="296"/>
      <c r="UBQ117" s="296"/>
      <c r="UBR117" s="296"/>
      <c r="UBS117" s="296"/>
      <c r="UBT117" s="296"/>
      <c r="UBU117" s="296"/>
      <c r="UBV117" s="296"/>
      <c r="UBW117" s="296"/>
      <c r="UBX117" s="296"/>
      <c r="UBY117" s="296"/>
      <c r="UBZ117" s="296"/>
      <c r="UCA117" s="296"/>
      <c r="UCB117" s="296"/>
      <c r="UCC117" s="296"/>
      <c r="UCD117" s="296"/>
      <c r="UCE117" s="296"/>
      <c r="UCF117" s="296"/>
      <c r="UCG117" s="296"/>
      <c r="UCH117" s="296"/>
      <c r="UCI117" s="296"/>
      <c r="UCJ117" s="296"/>
      <c r="UCK117" s="296"/>
      <c r="UCL117" s="296"/>
      <c r="UCM117" s="296"/>
      <c r="UCN117" s="296"/>
      <c r="UCO117" s="296"/>
      <c r="UCP117" s="296"/>
      <c r="UCQ117" s="296"/>
      <c r="UCR117" s="296"/>
      <c r="UCS117" s="296"/>
      <c r="UCT117" s="296"/>
      <c r="UCU117" s="296"/>
      <c r="UCV117" s="296"/>
      <c r="UCW117" s="296"/>
      <c r="UCX117" s="296"/>
      <c r="UCY117" s="296"/>
      <c r="UCZ117" s="296"/>
      <c r="UDA117" s="296"/>
      <c r="UDB117" s="296"/>
      <c r="UDC117" s="296"/>
      <c r="UDD117" s="296"/>
      <c r="UDE117" s="296"/>
      <c r="UDF117" s="296"/>
      <c r="UDG117" s="296"/>
      <c r="UDH117" s="296"/>
      <c r="UDI117" s="296"/>
      <c r="UDJ117" s="296"/>
      <c r="UDK117" s="296"/>
      <c r="UDL117" s="296"/>
      <c r="UDM117" s="296"/>
      <c r="UDN117" s="296"/>
      <c r="UDO117" s="296"/>
      <c r="UDP117" s="296"/>
      <c r="UDQ117" s="296"/>
      <c r="UDR117" s="296"/>
      <c r="UDS117" s="296"/>
      <c r="UDT117" s="296"/>
      <c r="UDU117" s="296"/>
      <c r="UDV117" s="296"/>
      <c r="UDW117" s="296"/>
      <c r="UDX117" s="296"/>
      <c r="UDY117" s="296"/>
      <c r="UDZ117" s="296"/>
      <c r="UEA117" s="296"/>
      <c r="UEB117" s="296"/>
      <c r="UEC117" s="296"/>
      <c r="UED117" s="296"/>
      <c r="UEE117" s="296"/>
      <c r="UEF117" s="296"/>
      <c r="UEG117" s="296"/>
      <c r="UEH117" s="296"/>
      <c r="UEI117" s="296"/>
      <c r="UEJ117" s="296"/>
      <c r="UEK117" s="296"/>
      <c r="UEL117" s="296"/>
      <c r="UEM117" s="296"/>
      <c r="UEN117" s="296"/>
      <c r="UEO117" s="296"/>
      <c r="UEP117" s="296"/>
      <c r="UEQ117" s="296"/>
      <c r="UER117" s="296"/>
      <c r="UES117" s="296"/>
      <c r="UET117" s="296"/>
      <c r="UEU117" s="296"/>
      <c r="UEV117" s="296"/>
      <c r="UEW117" s="296"/>
      <c r="UEX117" s="296"/>
      <c r="UEY117" s="296"/>
      <c r="UEZ117" s="296"/>
      <c r="UFA117" s="296"/>
      <c r="UFB117" s="296"/>
      <c r="UFC117" s="296"/>
      <c r="UFD117" s="296"/>
      <c r="UFE117" s="296"/>
      <c r="UFF117" s="296"/>
      <c r="UFG117" s="296"/>
      <c r="UFH117" s="296"/>
      <c r="UFI117" s="296"/>
      <c r="UFJ117" s="296"/>
      <c r="UFK117" s="296"/>
      <c r="UFL117" s="296"/>
      <c r="UFM117" s="296"/>
      <c r="UFN117" s="296"/>
      <c r="UFO117" s="296"/>
      <c r="UFP117" s="296"/>
      <c r="UFQ117" s="296"/>
      <c r="UFR117" s="296"/>
      <c r="UFS117" s="296"/>
      <c r="UFT117" s="296"/>
      <c r="UFU117" s="296"/>
      <c r="UFV117" s="296"/>
      <c r="UFW117" s="296"/>
      <c r="UFX117" s="296"/>
      <c r="UFY117" s="296"/>
      <c r="UFZ117" s="296"/>
      <c r="UGA117" s="296"/>
      <c r="UGB117" s="296"/>
      <c r="UGC117" s="296"/>
      <c r="UGD117" s="296"/>
      <c r="UGE117" s="296"/>
      <c r="UGF117" s="296"/>
      <c r="UGG117" s="296"/>
      <c r="UGH117" s="296"/>
      <c r="UGI117" s="296"/>
      <c r="UGJ117" s="296"/>
      <c r="UGK117" s="296"/>
      <c r="UGL117" s="296"/>
      <c r="UGM117" s="296"/>
      <c r="UGN117" s="296"/>
      <c r="UGO117" s="296"/>
      <c r="UGP117" s="296"/>
      <c r="UGQ117" s="296"/>
      <c r="UGR117" s="296"/>
      <c r="UGS117" s="296"/>
      <c r="UGT117" s="296"/>
      <c r="UGU117" s="296"/>
      <c r="UGV117" s="296"/>
      <c r="UGW117" s="296"/>
      <c r="UGX117" s="296"/>
      <c r="UGY117" s="296"/>
      <c r="UGZ117" s="296"/>
      <c r="UHA117" s="296"/>
      <c r="UHB117" s="296"/>
      <c r="UHC117" s="296"/>
      <c r="UHD117" s="296"/>
      <c r="UHE117" s="296"/>
      <c r="UHF117" s="296"/>
      <c r="UHG117" s="296"/>
      <c r="UHH117" s="296"/>
      <c r="UHI117" s="296"/>
      <c r="UHJ117" s="296"/>
      <c r="UHK117" s="296"/>
      <c r="UHL117" s="296"/>
      <c r="UHM117" s="296"/>
      <c r="UHN117" s="296"/>
      <c r="UHO117" s="296"/>
      <c r="UHP117" s="296"/>
      <c r="UHQ117" s="296"/>
      <c r="UHR117" s="296"/>
      <c r="UHS117" s="296"/>
      <c r="UHT117" s="296"/>
      <c r="UHU117" s="296"/>
      <c r="UHV117" s="296"/>
      <c r="UHW117" s="296"/>
      <c r="UHX117" s="296"/>
      <c r="UHY117" s="296"/>
      <c r="UHZ117" s="296"/>
      <c r="UIA117" s="296"/>
      <c r="UIB117" s="296"/>
      <c r="UIC117" s="296"/>
      <c r="UID117" s="296"/>
      <c r="UIE117" s="296"/>
      <c r="UIF117" s="296"/>
      <c r="UIG117" s="296"/>
      <c r="UIH117" s="296"/>
      <c r="UII117" s="296"/>
      <c r="UIJ117" s="296"/>
      <c r="UIK117" s="296"/>
      <c r="UIL117" s="296"/>
      <c r="UIM117" s="296"/>
      <c r="UIN117" s="296"/>
      <c r="UIO117" s="296"/>
      <c r="UIP117" s="296"/>
      <c r="UIQ117" s="296"/>
      <c r="UIR117" s="296"/>
      <c r="UIS117" s="296"/>
      <c r="UIT117" s="296"/>
      <c r="UIU117" s="296"/>
      <c r="UIV117" s="296"/>
      <c r="UIW117" s="296"/>
      <c r="UIX117" s="296"/>
      <c r="UIY117" s="296"/>
      <c r="UIZ117" s="296"/>
      <c r="UJA117" s="296"/>
      <c r="UJB117" s="296"/>
      <c r="UJC117" s="296"/>
      <c r="UJD117" s="296"/>
      <c r="UJE117" s="296"/>
      <c r="UJF117" s="296"/>
      <c r="UJG117" s="296"/>
      <c r="UJH117" s="296"/>
      <c r="UJI117" s="296"/>
      <c r="UJJ117" s="296"/>
      <c r="UJK117" s="296"/>
      <c r="UJL117" s="296"/>
      <c r="UJM117" s="296"/>
      <c r="UJN117" s="296"/>
      <c r="UJO117" s="296"/>
      <c r="UJP117" s="296"/>
      <c r="UJQ117" s="296"/>
      <c r="UJR117" s="296"/>
      <c r="UJS117" s="296"/>
      <c r="UJT117" s="296"/>
      <c r="UJU117" s="296"/>
      <c r="UJV117" s="296"/>
      <c r="UJW117" s="296"/>
      <c r="UJX117" s="296"/>
      <c r="UJY117" s="296"/>
      <c r="UJZ117" s="296"/>
      <c r="UKA117" s="296"/>
      <c r="UKB117" s="296"/>
      <c r="UKC117" s="296"/>
      <c r="UKD117" s="296"/>
      <c r="UKE117" s="296"/>
      <c r="UKF117" s="296"/>
      <c r="UKG117" s="296"/>
      <c r="UKH117" s="296"/>
      <c r="UKI117" s="296"/>
      <c r="UKJ117" s="296"/>
      <c r="UKK117" s="296"/>
      <c r="UKL117" s="296"/>
      <c r="UKM117" s="296"/>
      <c r="UKN117" s="296"/>
      <c r="UKO117" s="296"/>
      <c r="UKP117" s="296"/>
      <c r="UKQ117" s="296"/>
      <c r="UKR117" s="296"/>
      <c r="UKS117" s="296"/>
      <c r="UKT117" s="296"/>
      <c r="UKU117" s="296"/>
      <c r="UKV117" s="296"/>
      <c r="UKW117" s="296"/>
      <c r="UKX117" s="296"/>
      <c r="UKY117" s="296"/>
      <c r="UKZ117" s="296"/>
      <c r="ULA117" s="296"/>
      <c r="ULB117" s="296"/>
      <c r="ULC117" s="296"/>
      <c r="ULD117" s="296"/>
      <c r="ULE117" s="296"/>
      <c r="ULF117" s="296"/>
      <c r="ULG117" s="296"/>
      <c r="ULH117" s="296"/>
      <c r="ULI117" s="296"/>
      <c r="ULJ117" s="296"/>
      <c r="ULK117" s="296"/>
      <c r="ULL117" s="296"/>
      <c r="ULM117" s="296"/>
      <c r="ULN117" s="296"/>
      <c r="ULO117" s="296"/>
      <c r="ULP117" s="296"/>
      <c r="ULQ117" s="296"/>
      <c r="ULR117" s="296"/>
      <c r="ULS117" s="296"/>
      <c r="ULT117" s="296"/>
      <c r="ULU117" s="296"/>
      <c r="ULV117" s="296"/>
      <c r="ULW117" s="296"/>
      <c r="ULX117" s="296"/>
      <c r="ULY117" s="296"/>
      <c r="ULZ117" s="296"/>
      <c r="UMA117" s="296"/>
      <c r="UMB117" s="296"/>
      <c r="UMC117" s="296"/>
      <c r="UMD117" s="296"/>
      <c r="UME117" s="296"/>
      <c r="UMF117" s="296"/>
      <c r="UMG117" s="296"/>
      <c r="UMH117" s="296"/>
      <c r="UMI117" s="296"/>
      <c r="UMJ117" s="296"/>
      <c r="UMK117" s="296"/>
      <c r="UML117" s="296"/>
      <c r="UMM117" s="296"/>
      <c r="UMN117" s="296"/>
      <c r="UMO117" s="296"/>
      <c r="UMP117" s="296"/>
      <c r="UMQ117" s="296"/>
      <c r="UMR117" s="296"/>
      <c r="UMS117" s="296"/>
      <c r="UMT117" s="296"/>
      <c r="UMU117" s="296"/>
      <c r="UMV117" s="296"/>
      <c r="UMW117" s="296"/>
      <c r="UMX117" s="296"/>
      <c r="UMY117" s="296"/>
      <c r="UMZ117" s="296"/>
      <c r="UNA117" s="296"/>
      <c r="UNB117" s="296"/>
      <c r="UNC117" s="296"/>
      <c r="UND117" s="296"/>
      <c r="UNE117" s="296"/>
      <c r="UNF117" s="296"/>
      <c r="UNG117" s="296"/>
      <c r="UNH117" s="296"/>
      <c r="UNI117" s="296"/>
      <c r="UNJ117" s="296"/>
      <c r="UNK117" s="296"/>
      <c r="UNL117" s="296"/>
      <c r="UNM117" s="296"/>
      <c r="UNN117" s="296"/>
      <c r="UNO117" s="296"/>
      <c r="UNP117" s="296"/>
      <c r="UNQ117" s="296"/>
      <c r="UNR117" s="296"/>
      <c r="UNS117" s="296"/>
      <c r="UNT117" s="296"/>
      <c r="UNU117" s="296"/>
      <c r="UNV117" s="296"/>
      <c r="UNW117" s="296"/>
      <c r="UNX117" s="296"/>
      <c r="UNY117" s="296"/>
      <c r="UNZ117" s="296"/>
      <c r="UOA117" s="296"/>
      <c r="UOB117" s="296"/>
      <c r="UOC117" s="296"/>
      <c r="UOD117" s="296"/>
      <c r="UOE117" s="296"/>
      <c r="UOF117" s="296"/>
      <c r="UOG117" s="296"/>
      <c r="UOH117" s="296"/>
      <c r="UOI117" s="296"/>
      <c r="UOJ117" s="296"/>
      <c r="UOK117" s="296"/>
      <c r="UOL117" s="296"/>
      <c r="UOM117" s="296"/>
      <c r="UON117" s="296"/>
      <c r="UOO117" s="296"/>
      <c r="UOP117" s="296"/>
      <c r="UOQ117" s="296"/>
      <c r="UOR117" s="296"/>
      <c r="UOS117" s="296"/>
      <c r="UOT117" s="296"/>
      <c r="UOU117" s="296"/>
      <c r="UOV117" s="296"/>
      <c r="UOW117" s="296"/>
      <c r="UOX117" s="296"/>
      <c r="UOY117" s="296"/>
      <c r="UOZ117" s="296"/>
      <c r="UPA117" s="296"/>
      <c r="UPB117" s="296"/>
      <c r="UPC117" s="296"/>
      <c r="UPD117" s="296"/>
      <c r="UPE117" s="296"/>
      <c r="UPF117" s="296"/>
      <c r="UPG117" s="296"/>
      <c r="UPH117" s="296"/>
      <c r="UPI117" s="296"/>
      <c r="UPJ117" s="296"/>
      <c r="UPK117" s="296"/>
      <c r="UPL117" s="296"/>
      <c r="UPM117" s="296"/>
      <c r="UPN117" s="296"/>
      <c r="UPO117" s="296"/>
      <c r="UPP117" s="296"/>
      <c r="UPQ117" s="296"/>
      <c r="UPR117" s="296"/>
      <c r="UPS117" s="296"/>
      <c r="UPT117" s="296"/>
      <c r="UPU117" s="296"/>
      <c r="UPV117" s="296"/>
      <c r="UPW117" s="296"/>
      <c r="UPX117" s="296"/>
      <c r="UPY117" s="296"/>
      <c r="UPZ117" s="296"/>
      <c r="UQA117" s="296"/>
      <c r="UQB117" s="296"/>
      <c r="UQC117" s="296"/>
      <c r="UQD117" s="296"/>
      <c r="UQE117" s="296"/>
      <c r="UQF117" s="296"/>
      <c r="UQG117" s="296"/>
      <c r="UQH117" s="296"/>
      <c r="UQI117" s="296"/>
      <c r="UQJ117" s="296"/>
      <c r="UQK117" s="296"/>
      <c r="UQL117" s="296"/>
      <c r="UQM117" s="296"/>
      <c r="UQN117" s="296"/>
      <c r="UQO117" s="296"/>
      <c r="UQP117" s="296"/>
      <c r="UQQ117" s="296"/>
      <c r="UQR117" s="296"/>
      <c r="UQS117" s="296"/>
      <c r="UQT117" s="296"/>
      <c r="UQU117" s="296"/>
      <c r="UQV117" s="296"/>
      <c r="UQW117" s="296"/>
      <c r="UQX117" s="296"/>
      <c r="UQY117" s="296"/>
      <c r="UQZ117" s="296"/>
      <c r="URA117" s="296"/>
      <c r="URB117" s="296"/>
      <c r="URC117" s="296"/>
      <c r="URD117" s="296"/>
      <c r="URE117" s="296"/>
      <c r="URF117" s="296"/>
      <c r="URG117" s="296"/>
      <c r="URH117" s="296"/>
      <c r="URI117" s="296"/>
      <c r="URJ117" s="296"/>
      <c r="URK117" s="296"/>
      <c r="URL117" s="296"/>
      <c r="URM117" s="296"/>
      <c r="URN117" s="296"/>
      <c r="URO117" s="296"/>
      <c r="URP117" s="296"/>
      <c r="URQ117" s="296"/>
      <c r="URR117" s="296"/>
      <c r="URS117" s="296"/>
      <c r="URT117" s="296"/>
      <c r="URU117" s="296"/>
      <c r="URV117" s="296"/>
      <c r="URW117" s="296"/>
      <c r="URX117" s="296"/>
      <c r="URY117" s="296"/>
      <c r="URZ117" s="296"/>
      <c r="USA117" s="296"/>
      <c r="USB117" s="296"/>
      <c r="USC117" s="296"/>
      <c r="USD117" s="296"/>
      <c r="USE117" s="296"/>
      <c r="USF117" s="296"/>
      <c r="USG117" s="296"/>
      <c r="USH117" s="296"/>
      <c r="USI117" s="296"/>
      <c r="USJ117" s="296"/>
      <c r="USK117" s="296"/>
      <c r="USL117" s="296"/>
      <c r="USM117" s="296"/>
      <c r="USN117" s="296"/>
      <c r="USO117" s="296"/>
      <c r="USP117" s="296"/>
      <c r="USQ117" s="296"/>
      <c r="USR117" s="296"/>
      <c r="USS117" s="296"/>
      <c r="UST117" s="296"/>
      <c r="USU117" s="296"/>
      <c r="USV117" s="296"/>
      <c r="USW117" s="296"/>
      <c r="USX117" s="296"/>
      <c r="USY117" s="296"/>
      <c r="USZ117" s="296"/>
      <c r="UTA117" s="296"/>
      <c r="UTB117" s="296"/>
      <c r="UTC117" s="296"/>
      <c r="UTD117" s="296"/>
      <c r="UTE117" s="296"/>
      <c r="UTF117" s="296"/>
      <c r="UTG117" s="296"/>
      <c r="UTH117" s="296"/>
      <c r="UTI117" s="296"/>
      <c r="UTJ117" s="296"/>
      <c r="UTK117" s="296"/>
      <c r="UTL117" s="296"/>
      <c r="UTM117" s="296"/>
      <c r="UTN117" s="296"/>
      <c r="UTO117" s="296"/>
      <c r="UTP117" s="296"/>
      <c r="UTQ117" s="296"/>
      <c r="UTR117" s="296"/>
      <c r="UTS117" s="296"/>
      <c r="UTT117" s="296"/>
      <c r="UTU117" s="296"/>
      <c r="UTV117" s="296"/>
      <c r="UTW117" s="296"/>
      <c r="UTX117" s="296"/>
      <c r="UTY117" s="296"/>
      <c r="UTZ117" s="296"/>
      <c r="UUA117" s="296"/>
      <c r="UUB117" s="296"/>
      <c r="UUC117" s="296"/>
      <c r="UUD117" s="296"/>
      <c r="UUE117" s="296"/>
      <c r="UUF117" s="296"/>
      <c r="UUG117" s="296"/>
      <c r="UUH117" s="296"/>
      <c r="UUI117" s="296"/>
      <c r="UUJ117" s="296"/>
      <c r="UUK117" s="296"/>
      <c r="UUL117" s="296"/>
      <c r="UUM117" s="296"/>
      <c r="UUN117" s="296"/>
      <c r="UUO117" s="296"/>
      <c r="UUP117" s="296"/>
      <c r="UUQ117" s="296"/>
      <c r="UUR117" s="296"/>
      <c r="UUS117" s="296"/>
      <c r="UUT117" s="296"/>
      <c r="UUU117" s="296"/>
      <c r="UUV117" s="296"/>
      <c r="UUW117" s="296"/>
      <c r="UUX117" s="296"/>
      <c r="UUY117" s="296"/>
      <c r="UUZ117" s="296"/>
      <c r="UVA117" s="296"/>
      <c r="UVB117" s="296"/>
      <c r="UVC117" s="296"/>
      <c r="UVD117" s="296"/>
      <c r="UVE117" s="296"/>
      <c r="UVF117" s="296"/>
      <c r="UVG117" s="296"/>
      <c r="UVH117" s="296"/>
      <c r="UVI117" s="296"/>
      <c r="UVJ117" s="296"/>
      <c r="UVK117" s="296"/>
      <c r="UVL117" s="296"/>
      <c r="UVM117" s="296"/>
      <c r="UVN117" s="296"/>
      <c r="UVO117" s="296"/>
      <c r="UVP117" s="296"/>
      <c r="UVQ117" s="296"/>
      <c r="UVR117" s="296"/>
      <c r="UVS117" s="296"/>
      <c r="UVT117" s="296"/>
      <c r="UVU117" s="296"/>
      <c r="UVV117" s="296"/>
      <c r="UVW117" s="296"/>
      <c r="UVX117" s="296"/>
      <c r="UVY117" s="296"/>
      <c r="UVZ117" s="296"/>
      <c r="UWA117" s="296"/>
      <c r="UWB117" s="296"/>
      <c r="UWC117" s="296"/>
      <c r="UWD117" s="296"/>
      <c r="UWE117" s="296"/>
      <c r="UWF117" s="296"/>
      <c r="UWG117" s="296"/>
      <c r="UWH117" s="296"/>
      <c r="UWI117" s="296"/>
      <c r="UWJ117" s="296"/>
      <c r="UWK117" s="296"/>
      <c r="UWL117" s="296"/>
      <c r="UWM117" s="296"/>
      <c r="UWN117" s="296"/>
      <c r="UWO117" s="296"/>
      <c r="UWP117" s="296"/>
      <c r="UWQ117" s="296"/>
      <c r="UWR117" s="296"/>
      <c r="UWS117" s="296"/>
      <c r="UWT117" s="296"/>
      <c r="UWU117" s="296"/>
      <c r="UWV117" s="296"/>
      <c r="UWW117" s="296"/>
      <c r="UWX117" s="296"/>
      <c r="UWY117" s="296"/>
      <c r="UWZ117" s="296"/>
      <c r="UXA117" s="296"/>
      <c r="UXB117" s="296"/>
      <c r="UXC117" s="296"/>
      <c r="UXD117" s="296"/>
      <c r="UXE117" s="296"/>
      <c r="UXF117" s="296"/>
      <c r="UXG117" s="296"/>
      <c r="UXH117" s="296"/>
      <c r="UXI117" s="296"/>
      <c r="UXJ117" s="296"/>
      <c r="UXK117" s="296"/>
      <c r="UXL117" s="296"/>
      <c r="UXM117" s="296"/>
      <c r="UXN117" s="296"/>
      <c r="UXO117" s="296"/>
      <c r="UXP117" s="296"/>
      <c r="UXQ117" s="296"/>
      <c r="UXR117" s="296"/>
      <c r="UXS117" s="296"/>
      <c r="UXT117" s="296"/>
      <c r="UXU117" s="296"/>
      <c r="UXV117" s="296"/>
      <c r="UXW117" s="296"/>
      <c r="UXX117" s="296"/>
      <c r="UXY117" s="296"/>
      <c r="UXZ117" s="296"/>
      <c r="UYA117" s="296"/>
      <c r="UYB117" s="296"/>
      <c r="UYC117" s="296"/>
      <c r="UYD117" s="296"/>
      <c r="UYE117" s="296"/>
      <c r="UYF117" s="296"/>
      <c r="UYG117" s="296"/>
      <c r="UYH117" s="296"/>
      <c r="UYI117" s="296"/>
      <c r="UYJ117" s="296"/>
      <c r="UYK117" s="296"/>
      <c r="UYL117" s="296"/>
      <c r="UYM117" s="296"/>
      <c r="UYN117" s="296"/>
      <c r="UYO117" s="296"/>
      <c r="UYP117" s="296"/>
      <c r="UYQ117" s="296"/>
      <c r="UYR117" s="296"/>
      <c r="UYS117" s="296"/>
      <c r="UYT117" s="296"/>
      <c r="UYU117" s="296"/>
      <c r="UYV117" s="296"/>
      <c r="UYW117" s="296"/>
      <c r="UYX117" s="296"/>
      <c r="UYY117" s="296"/>
      <c r="UYZ117" s="296"/>
      <c r="UZA117" s="296"/>
      <c r="UZB117" s="296"/>
      <c r="UZC117" s="296"/>
      <c r="UZD117" s="296"/>
      <c r="UZE117" s="296"/>
      <c r="UZF117" s="296"/>
      <c r="UZG117" s="296"/>
      <c r="UZH117" s="296"/>
      <c r="UZI117" s="296"/>
      <c r="UZJ117" s="296"/>
      <c r="UZK117" s="296"/>
      <c r="UZL117" s="296"/>
      <c r="UZM117" s="296"/>
      <c r="UZN117" s="296"/>
      <c r="UZO117" s="296"/>
      <c r="UZP117" s="296"/>
      <c r="UZQ117" s="296"/>
      <c r="UZR117" s="296"/>
      <c r="UZS117" s="296"/>
      <c r="UZT117" s="296"/>
      <c r="UZU117" s="296"/>
      <c r="UZV117" s="296"/>
      <c r="UZW117" s="296"/>
      <c r="UZX117" s="296"/>
      <c r="UZY117" s="296"/>
      <c r="UZZ117" s="296"/>
      <c r="VAA117" s="296"/>
      <c r="VAB117" s="296"/>
      <c r="VAC117" s="296"/>
      <c r="VAD117" s="296"/>
      <c r="VAE117" s="296"/>
      <c r="VAF117" s="296"/>
      <c r="VAG117" s="296"/>
      <c r="VAH117" s="296"/>
      <c r="VAI117" s="296"/>
      <c r="VAJ117" s="296"/>
      <c r="VAK117" s="296"/>
      <c r="VAL117" s="296"/>
      <c r="VAM117" s="296"/>
      <c r="VAN117" s="296"/>
      <c r="VAO117" s="296"/>
      <c r="VAP117" s="296"/>
      <c r="VAQ117" s="296"/>
      <c r="VAR117" s="296"/>
      <c r="VAS117" s="296"/>
      <c r="VAT117" s="296"/>
      <c r="VAU117" s="296"/>
      <c r="VAV117" s="296"/>
      <c r="VAW117" s="296"/>
      <c r="VAX117" s="296"/>
      <c r="VAY117" s="296"/>
      <c r="VAZ117" s="296"/>
      <c r="VBA117" s="296"/>
      <c r="VBB117" s="296"/>
      <c r="VBC117" s="296"/>
      <c r="VBD117" s="296"/>
      <c r="VBE117" s="296"/>
      <c r="VBF117" s="296"/>
      <c r="VBG117" s="296"/>
      <c r="VBH117" s="296"/>
      <c r="VBI117" s="296"/>
      <c r="VBJ117" s="296"/>
      <c r="VBK117" s="296"/>
      <c r="VBL117" s="296"/>
      <c r="VBM117" s="296"/>
      <c r="VBN117" s="296"/>
      <c r="VBO117" s="296"/>
      <c r="VBP117" s="296"/>
      <c r="VBQ117" s="296"/>
      <c r="VBR117" s="296"/>
      <c r="VBS117" s="296"/>
      <c r="VBT117" s="296"/>
      <c r="VBU117" s="296"/>
      <c r="VBV117" s="296"/>
      <c r="VBW117" s="296"/>
      <c r="VBX117" s="296"/>
      <c r="VBY117" s="296"/>
      <c r="VBZ117" s="296"/>
      <c r="VCA117" s="296"/>
      <c r="VCB117" s="296"/>
      <c r="VCC117" s="296"/>
      <c r="VCD117" s="296"/>
      <c r="VCE117" s="296"/>
      <c r="VCF117" s="296"/>
      <c r="VCG117" s="296"/>
      <c r="VCH117" s="296"/>
      <c r="VCI117" s="296"/>
      <c r="VCJ117" s="296"/>
      <c r="VCK117" s="296"/>
      <c r="VCL117" s="296"/>
      <c r="VCM117" s="296"/>
      <c r="VCN117" s="296"/>
      <c r="VCO117" s="296"/>
      <c r="VCP117" s="296"/>
      <c r="VCQ117" s="296"/>
      <c r="VCR117" s="296"/>
      <c r="VCS117" s="296"/>
      <c r="VCT117" s="296"/>
      <c r="VCU117" s="296"/>
      <c r="VCV117" s="296"/>
      <c r="VCW117" s="296"/>
      <c r="VCX117" s="296"/>
      <c r="VCY117" s="296"/>
      <c r="VCZ117" s="296"/>
      <c r="VDA117" s="296"/>
      <c r="VDB117" s="296"/>
      <c r="VDC117" s="296"/>
      <c r="VDD117" s="296"/>
      <c r="VDE117" s="296"/>
      <c r="VDF117" s="296"/>
      <c r="VDG117" s="296"/>
      <c r="VDH117" s="296"/>
      <c r="VDI117" s="296"/>
      <c r="VDJ117" s="296"/>
      <c r="VDK117" s="296"/>
      <c r="VDL117" s="296"/>
      <c r="VDM117" s="296"/>
      <c r="VDN117" s="296"/>
      <c r="VDO117" s="296"/>
      <c r="VDP117" s="296"/>
      <c r="VDQ117" s="296"/>
      <c r="VDR117" s="296"/>
      <c r="VDS117" s="296"/>
      <c r="VDT117" s="296"/>
      <c r="VDU117" s="296"/>
      <c r="VDV117" s="296"/>
      <c r="VDW117" s="296"/>
      <c r="VDX117" s="296"/>
      <c r="VDY117" s="296"/>
      <c r="VDZ117" s="296"/>
      <c r="VEA117" s="296"/>
      <c r="VEB117" s="296"/>
      <c r="VEC117" s="296"/>
      <c r="VED117" s="296"/>
      <c r="VEE117" s="296"/>
      <c r="VEF117" s="296"/>
      <c r="VEG117" s="296"/>
      <c r="VEH117" s="296"/>
      <c r="VEI117" s="296"/>
      <c r="VEJ117" s="296"/>
      <c r="VEK117" s="296"/>
      <c r="VEL117" s="296"/>
      <c r="VEM117" s="296"/>
      <c r="VEN117" s="296"/>
      <c r="VEO117" s="296"/>
      <c r="VEP117" s="296"/>
      <c r="VEQ117" s="296"/>
      <c r="VER117" s="296"/>
      <c r="VES117" s="296"/>
      <c r="VET117" s="296"/>
      <c r="VEU117" s="296"/>
      <c r="VEV117" s="296"/>
      <c r="VEW117" s="296"/>
      <c r="VEX117" s="296"/>
      <c r="VEY117" s="296"/>
      <c r="VEZ117" s="296"/>
      <c r="VFA117" s="296"/>
      <c r="VFB117" s="296"/>
      <c r="VFC117" s="296"/>
      <c r="VFD117" s="296"/>
      <c r="VFE117" s="296"/>
      <c r="VFF117" s="296"/>
      <c r="VFG117" s="296"/>
      <c r="VFH117" s="296"/>
      <c r="VFI117" s="296"/>
      <c r="VFJ117" s="296"/>
      <c r="VFK117" s="296"/>
      <c r="VFL117" s="296"/>
      <c r="VFM117" s="296"/>
      <c r="VFN117" s="296"/>
      <c r="VFO117" s="296"/>
      <c r="VFP117" s="296"/>
      <c r="VFQ117" s="296"/>
      <c r="VFR117" s="296"/>
      <c r="VFS117" s="296"/>
      <c r="VFT117" s="296"/>
      <c r="VFU117" s="296"/>
      <c r="VFV117" s="296"/>
      <c r="VFW117" s="296"/>
      <c r="VFX117" s="296"/>
      <c r="VFY117" s="296"/>
      <c r="VFZ117" s="296"/>
      <c r="VGA117" s="296"/>
      <c r="VGB117" s="296"/>
      <c r="VGC117" s="296"/>
      <c r="VGD117" s="296"/>
      <c r="VGE117" s="296"/>
      <c r="VGF117" s="296"/>
      <c r="VGG117" s="296"/>
      <c r="VGH117" s="296"/>
      <c r="VGI117" s="296"/>
      <c r="VGJ117" s="296"/>
      <c r="VGK117" s="296"/>
      <c r="VGL117" s="296"/>
      <c r="VGM117" s="296"/>
      <c r="VGN117" s="296"/>
      <c r="VGO117" s="296"/>
      <c r="VGP117" s="296"/>
      <c r="VGQ117" s="296"/>
      <c r="VGR117" s="296"/>
      <c r="VGS117" s="296"/>
      <c r="VGT117" s="296"/>
      <c r="VGU117" s="296"/>
      <c r="VGV117" s="296"/>
      <c r="VGW117" s="296"/>
      <c r="VGX117" s="296"/>
      <c r="VGY117" s="296"/>
      <c r="VGZ117" s="296"/>
      <c r="VHA117" s="296"/>
      <c r="VHB117" s="296"/>
      <c r="VHC117" s="296"/>
      <c r="VHD117" s="296"/>
      <c r="VHE117" s="296"/>
      <c r="VHF117" s="296"/>
      <c r="VHG117" s="296"/>
      <c r="VHH117" s="296"/>
      <c r="VHI117" s="296"/>
      <c r="VHJ117" s="296"/>
      <c r="VHK117" s="296"/>
      <c r="VHL117" s="296"/>
      <c r="VHM117" s="296"/>
      <c r="VHN117" s="296"/>
      <c r="VHO117" s="296"/>
      <c r="VHP117" s="296"/>
      <c r="VHQ117" s="296"/>
      <c r="VHR117" s="296"/>
      <c r="VHS117" s="296"/>
      <c r="VHT117" s="296"/>
      <c r="VHU117" s="296"/>
      <c r="VHV117" s="296"/>
      <c r="VHW117" s="296"/>
      <c r="VHX117" s="296"/>
      <c r="VHY117" s="296"/>
      <c r="VHZ117" s="296"/>
      <c r="VIA117" s="296"/>
      <c r="VIB117" s="296"/>
      <c r="VIC117" s="296"/>
      <c r="VID117" s="296"/>
      <c r="VIE117" s="296"/>
      <c r="VIF117" s="296"/>
      <c r="VIG117" s="296"/>
      <c r="VIH117" s="296"/>
      <c r="VII117" s="296"/>
      <c r="VIJ117" s="296"/>
      <c r="VIK117" s="296"/>
      <c r="VIL117" s="296"/>
      <c r="VIM117" s="296"/>
      <c r="VIN117" s="296"/>
      <c r="VIO117" s="296"/>
      <c r="VIP117" s="296"/>
      <c r="VIQ117" s="296"/>
      <c r="VIR117" s="296"/>
      <c r="VIS117" s="296"/>
      <c r="VIT117" s="296"/>
      <c r="VIU117" s="296"/>
      <c r="VIV117" s="296"/>
      <c r="VIW117" s="296"/>
      <c r="VIX117" s="296"/>
      <c r="VIY117" s="296"/>
      <c r="VIZ117" s="296"/>
      <c r="VJA117" s="296"/>
      <c r="VJB117" s="296"/>
      <c r="VJC117" s="296"/>
      <c r="VJD117" s="296"/>
      <c r="VJE117" s="296"/>
      <c r="VJF117" s="296"/>
      <c r="VJG117" s="296"/>
      <c r="VJH117" s="296"/>
      <c r="VJI117" s="296"/>
      <c r="VJJ117" s="296"/>
      <c r="VJK117" s="296"/>
      <c r="VJL117" s="296"/>
      <c r="VJM117" s="296"/>
      <c r="VJN117" s="296"/>
      <c r="VJO117" s="296"/>
      <c r="VJP117" s="296"/>
      <c r="VJQ117" s="296"/>
      <c r="VJR117" s="296"/>
      <c r="VJS117" s="296"/>
      <c r="VJT117" s="296"/>
      <c r="VJU117" s="296"/>
      <c r="VJV117" s="296"/>
      <c r="VJW117" s="296"/>
      <c r="VJX117" s="296"/>
      <c r="VJY117" s="296"/>
      <c r="VJZ117" s="296"/>
      <c r="VKA117" s="296"/>
      <c r="VKB117" s="296"/>
      <c r="VKC117" s="296"/>
      <c r="VKD117" s="296"/>
      <c r="VKE117" s="296"/>
      <c r="VKF117" s="296"/>
      <c r="VKG117" s="296"/>
      <c r="VKH117" s="296"/>
      <c r="VKI117" s="296"/>
      <c r="VKJ117" s="296"/>
      <c r="VKK117" s="296"/>
      <c r="VKL117" s="296"/>
      <c r="VKM117" s="296"/>
      <c r="VKN117" s="296"/>
      <c r="VKO117" s="296"/>
      <c r="VKP117" s="296"/>
      <c r="VKQ117" s="296"/>
      <c r="VKR117" s="296"/>
      <c r="VKS117" s="296"/>
      <c r="VKT117" s="296"/>
      <c r="VKU117" s="296"/>
      <c r="VKV117" s="296"/>
      <c r="VKW117" s="296"/>
      <c r="VKX117" s="296"/>
      <c r="VKY117" s="296"/>
      <c r="VKZ117" s="296"/>
      <c r="VLA117" s="296"/>
      <c r="VLB117" s="296"/>
      <c r="VLC117" s="296"/>
      <c r="VLD117" s="296"/>
      <c r="VLE117" s="296"/>
      <c r="VLF117" s="296"/>
      <c r="VLG117" s="296"/>
      <c r="VLH117" s="296"/>
      <c r="VLI117" s="296"/>
      <c r="VLJ117" s="296"/>
      <c r="VLK117" s="296"/>
      <c r="VLL117" s="296"/>
      <c r="VLM117" s="296"/>
      <c r="VLN117" s="296"/>
      <c r="VLO117" s="296"/>
      <c r="VLP117" s="296"/>
      <c r="VLQ117" s="296"/>
      <c r="VLR117" s="296"/>
      <c r="VLS117" s="296"/>
      <c r="VLT117" s="296"/>
      <c r="VLU117" s="296"/>
      <c r="VLV117" s="296"/>
      <c r="VLW117" s="296"/>
      <c r="VLX117" s="296"/>
      <c r="VLY117" s="296"/>
      <c r="VLZ117" s="296"/>
      <c r="VMA117" s="296"/>
      <c r="VMB117" s="296"/>
      <c r="VMC117" s="296"/>
      <c r="VMD117" s="296"/>
      <c r="VME117" s="296"/>
      <c r="VMF117" s="296"/>
      <c r="VMG117" s="296"/>
      <c r="VMH117" s="296"/>
      <c r="VMI117" s="296"/>
      <c r="VMJ117" s="296"/>
      <c r="VMK117" s="296"/>
      <c r="VML117" s="296"/>
      <c r="VMM117" s="296"/>
      <c r="VMN117" s="296"/>
      <c r="VMO117" s="296"/>
      <c r="VMP117" s="296"/>
      <c r="VMQ117" s="296"/>
      <c r="VMR117" s="296"/>
      <c r="VMS117" s="296"/>
      <c r="VMT117" s="296"/>
      <c r="VMU117" s="296"/>
      <c r="VMV117" s="296"/>
      <c r="VMW117" s="296"/>
      <c r="VMX117" s="296"/>
      <c r="VMY117" s="296"/>
      <c r="VMZ117" s="296"/>
      <c r="VNA117" s="296"/>
      <c r="VNB117" s="296"/>
      <c r="VNC117" s="296"/>
      <c r="VND117" s="296"/>
      <c r="VNE117" s="296"/>
      <c r="VNF117" s="296"/>
      <c r="VNG117" s="296"/>
      <c r="VNH117" s="296"/>
      <c r="VNI117" s="296"/>
      <c r="VNJ117" s="296"/>
      <c r="VNK117" s="296"/>
      <c r="VNL117" s="296"/>
      <c r="VNM117" s="296"/>
      <c r="VNN117" s="296"/>
      <c r="VNO117" s="296"/>
      <c r="VNP117" s="296"/>
      <c r="VNQ117" s="296"/>
      <c r="VNR117" s="296"/>
      <c r="VNS117" s="296"/>
      <c r="VNT117" s="296"/>
      <c r="VNU117" s="296"/>
      <c r="VNV117" s="296"/>
      <c r="VNW117" s="296"/>
      <c r="VNX117" s="296"/>
      <c r="VNY117" s="296"/>
      <c r="VNZ117" s="296"/>
      <c r="VOA117" s="296"/>
      <c r="VOB117" s="296"/>
      <c r="VOC117" s="296"/>
      <c r="VOD117" s="296"/>
      <c r="VOE117" s="296"/>
      <c r="VOF117" s="296"/>
      <c r="VOG117" s="296"/>
      <c r="VOH117" s="296"/>
      <c r="VOI117" s="296"/>
      <c r="VOJ117" s="296"/>
      <c r="VOK117" s="296"/>
      <c r="VOL117" s="296"/>
      <c r="VOM117" s="296"/>
      <c r="VON117" s="296"/>
      <c r="VOO117" s="296"/>
      <c r="VOP117" s="296"/>
      <c r="VOQ117" s="296"/>
      <c r="VOR117" s="296"/>
      <c r="VOS117" s="296"/>
      <c r="VOT117" s="296"/>
      <c r="VOU117" s="296"/>
      <c r="VOV117" s="296"/>
      <c r="VOW117" s="296"/>
      <c r="VOX117" s="296"/>
      <c r="VOY117" s="296"/>
      <c r="VOZ117" s="296"/>
      <c r="VPA117" s="296"/>
      <c r="VPB117" s="296"/>
      <c r="VPC117" s="296"/>
      <c r="VPD117" s="296"/>
      <c r="VPE117" s="296"/>
      <c r="VPF117" s="296"/>
      <c r="VPG117" s="296"/>
      <c r="VPH117" s="296"/>
      <c r="VPI117" s="296"/>
      <c r="VPJ117" s="296"/>
      <c r="VPK117" s="296"/>
      <c r="VPL117" s="296"/>
      <c r="VPM117" s="296"/>
      <c r="VPN117" s="296"/>
      <c r="VPO117" s="296"/>
      <c r="VPP117" s="296"/>
      <c r="VPQ117" s="296"/>
      <c r="VPR117" s="296"/>
      <c r="VPS117" s="296"/>
      <c r="VPT117" s="296"/>
      <c r="VPU117" s="296"/>
      <c r="VPV117" s="296"/>
      <c r="VPW117" s="296"/>
      <c r="VPX117" s="296"/>
      <c r="VPY117" s="296"/>
      <c r="VPZ117" s="296"/>
      <c r="VQA117" s="296"/>
      <c r="VQB117" s="296"/>
      <c r="VQC117" s="296"/>
      <c r="VQD117" s="296"/>
      <c r="VQE117" s="296"/>
      <c r="VQF117" s="296"/>
      <c r="VQG117" s="296"/>
      <c r="VQH117" s="296"/>
      <c r="VQI117" s="296"/>
      <c r="VQJ117" s="296"/>
      <c r="VQK117" s="296"/>
      <c r="VQL117" s="296"/>
      <c r="VQM117" s="296"/>
      <c r="VQN117" s="296"/>
      <c r="VQO117" s="296"/>
      <c r="VQP117" s="296"/>
      <c r="VQQ117" s="296"/>
      <c r="VQR117" s="296"/>
      <c r="VQS117" s="296"/>
      <c r="VQT117" s="296"/>
      <c r="VQU117" s="296"/>
      <c r="VQV117" s="296"/>
      <c r="VQW117" s="296"/>
      <c r="VQX117" s="296"/>
      <c r="VQY117" s="296"/>
      <c r="VQZ117" s="296"/>
      <c r="VRA117" s="296"/>
      <c r="VRB117" s="296"/>
      <c r="VRC117" s="296"/>
      <c r="VRD117" s="296"/>
      <c r="VRE117" s="296"/>
      <c r="VRF117" s="296"/>
      <c r="VRG117" s="296"/>
      <c r="VRH117" s="296"/>
      <c r="VRI117" s="296"/>
      <c r="VRJ117" s="296"/>
      <c r="VRK117" s="296"/>
      <c r="VRL117" s="296"/>
      <c r="VRM117" s="296"/>
      <c r="VRN117" s="296"/>
      <c r="VRO117" s="296"/>
      <c r="VRP117" s="296"/>
      <c r="VRQ117" s="296"/>
      <c r="VRR117" s="296"/>
      <c r="VRS117" s="296"/>
      <c r="VRT117" s="296"/>
      <c r="VRU117" s="296"/>
      <c r="VRV117" s="296"/>
      <c r="VRW117" s="296"/>
      <c r="VRX117" s="296"/>
      <c r="VRY117" s="296"/>
      <c r="VRZ117" s="296"/>
      <c r="VSA117" s="296"/>
      <c r="VSB117" s="296"/>
      <c r="VSC117" s="296"/>
      <c r="VSD117" s="296"/>
      <c r="VSE117" s="296"/>
      <c r="VSF117" s="296"/>
      <c r="VSG117" s="296"/>
      <c r="VSH117" s="296"/>
      <c r="VSI117" s="296"/>
      <c r="VSJ117" s="296"/>
      <c r="VSK117" s="296"/>
      <c r="VSL117" s="296"/>
      <c r="VSM117" s="296"/>
      <c r="VSN117" s="296"/>
      <c r="VSO117" s="296"/>
      <c r="VSP117" s="296"/>
      <c r="VSQ117" s="296"/>
      <c r="VSR117" s="296"/>
      <c r="VSS117" s="296"/>
      <c r="VST117" s="296"/>
      <c r="VSU117" s="296"/>
      <c r="VSV117" s="296"/>
      <c r="VSW117" s="296"/>
      <c r="VSX117" s="296"/>
      <c r="VSY117" s="296"/>
      <c r="VSZ117" s="296"/>
      <c r="VTA117" s="296"/>
      <c r="VTB117" s="296"/>
      <c r="VTC117" s="296"/>
      <c r="VTD117" s="296"/>
      <c r="VTE117" s="296"/>
      <c r="VTF117" s="296"/>
      <c r="VTG117" s="296"/>
      <c r="VTH117" s="296"/>
      <c r="VTI117" s="296"/>
      <c r="VTJ117" s="296"/>
      <c r="VTK117" s="296"/>
      <c r="VTL117" s="296"/>
      <c r="VTM117" s="296"/>
      <c r="VTN117" s="296"/>
      <c r="VTO117" s="296"/>
      <c r="VTP117" s="296"/>
      <c r="VTQ117" s="296"/>
      <c r="VTR117" s="296"/>
      <c r="VTS117" s="296"/>
      <c r="VTT117" s="296"/>
      <c r="VTU117" s="296"/>
      <c r="VTV117" s="296"/>
      <c r="VTW117" s="296"/>
      <c r="VTX117" s="296"/>
      <c r="VTY117" s="296"/>
      <c r="VTZ117" s="296"/>
      <c r="VUA117" s="296"/>
      <c r="VUB117" s="296"/>
      <c r="VUC117" s="296"/>
      <c r="VUD117" s="296"/>
      <c r="VUE117" s="296"/>
      <c r="VUF117" s="296"/>
      <c r="VUG117" s="296"/>
      <c r="VUH117" s="296"/>
      <c r="VUI117" s="296"/>
      <c r="VUJ117" s="296"/>
      <c r="VUK117" s="296"/>
      <c r="VUL117" s="296"/>
      <c r="VUM117" s="296"/>
      <c r="VUN117" s="296"/>
      <c r="VUO117" s="296"/>
      <c r="VUP117" s="296"/>
      <c r="VUQ117" s="296"/>
      <c r="VUR117" s="296"/>
      <c r="VUS117" s="296"/>
      <c r="VUT117" s="296"/>
      <c r="VUU117" s="296"/>
      <c r="VUV117" s="296"/>
      <c r="VUW117" s="296"/>
      <c r="VUX117" s="296"/>
      <c r="VUY117" s="296"/>
      <c r="VUZ117" s="296"/>
      <c r="VVA117" s="296"/>
      <c r="VVB117" s="296"/>
      <c r="VVC117" s="296"/>
      <c r="VVD117" s="296"/>
      <c r="VVE117" s="296"/>
      <c r="VVF117" s="296"/>
      <c r="VVG117" s="296"/>
      <c r="VVH117" s="296"/>
      <c r="VVI117" s="296"/>
      <c r="VVJ117" s="296"/>
      <c r="VVK117" s="296"/>
      <c r="VVL117" s="296"/>
      <c r="VVM117" s="296"/>
      <c r="VVN117" s="296"/>
      <c r="VVO117" s="296"/>
      <c r="VVP117" s="296"/>
      <c r="VVQ117" s="296"/>
      <c r="VVR117" s="296"/>
      <c r="VVS117" s="296"/>
      <c r="VVT117" s="296"/>
      <c r="VVU117" s="296"/>
      <c r="VVV117" s="296"/>
      <c r="VVW117" s="296"/>
      <c r="VVX117" s="296"/>
      <c r="VVY117" s="296"/>
      <c r="VVZ117" s="296"/>
      <c r="VWA117" s="296"/>
      <c r="VWB117" s="296"/>
      <c r="VWC117" s="296"/>
      <c r="VWD117" s="296"/>
      <c r="VWE117" s="296"/>
      <c r="VWF117" s="296"/>
      <c r="VWG117" s="296"/>
      <c r="VWH117" s="296"/>
      <c r="VWI117" s="296"/>
      <c r="VWJ117" s="296"/>
      <c r="VWK117" s="296"/>
      <c r="VWL117" s="296"/>
      <c r="VWM117" s="296"/>
      <c r="VWN117" s="296"/>
      <c r="VWO117" s="296"/>
      <c r="VWP117" s="296"/>
      <c r="VWQ117" s="296"/>
      <c r="VWR117" s="296"/>
      <c r="VWS117" s="296"/>
      <c r="VWT117" s="296"/>
      <c r="VWU117" s="296"/>
      <c r="VWV117" s="296"/>
      <c r="VWW117" s="296"/>
      <c r="VWX117" s="296"/>
      <c r="VWY117" s="296"/>
      <c r="VWZ117" s="296"/>
      <c r="VXA117" s="296"/>
      <c r="VXB117" s="296"/>
      <c r="VXC117" s="296"/>
      <c r="VXD117" s="296"/>
      <c r="VXE117" s="296"/>
      <c r="VXF117" s="296"/>
      <c r="VXG117" s="296"/>
      <c r="VXH117" s="296"/>
      <c r="VXI117" s="296"/>
      <c r="VXJ117" s="296"/>
      <c r="VXK117" s="296"/>
      <c r="VXL117" s="296"/>
      <c r="VXM117" s="296"/>
      <c r="VXN117" s="296"/>
      <c r="VXO117" s="296"/>
      <c r="VXP117" s="296"/>
      <c r="VXQ117" s="296"/>
      <c r="VXR117" s="296"/>
      <c r="VXS117" s="296"/>
      <c r="VXT117" s="296"/>
      <c r="VXU117" s="296"/>
      <c r="VXV117" s="296"/>
      <c r="VXW117" s="296"/>
      <c r="VXX117" s="296"/>
      <c r="VXY117" s="296"/>
      <c r="VXZ117" s="296"/>
      <c r="VYA117" s="296"/>
      <c r="VYB117" s="296"/>
      <c r="VYC117" s="296"/>
      <c r="VYD117" s="296"/>
      <c r="VYE117" s="296"/>
      <c r="VYF117" s="296"/>
      <c r="VYG117" s="296"/>
      <c r="VYH117" s="296"/>
      <c r="VYI117" s="296"/>
      <c r="VYJ117" s="296"/>
      <c r="VYK117" s="296"/>
      <c r="VYL117" s="296"/>
      <c r="VYM117" s="296"/>
      <c r="VYN117" s="296"/>
      <c r="VYO117" s="296"/>
      <c r="VYP117" s="296"/>
      <c r="VYQ117" s="296"/>
      <c r="VYR117" s="296"/>
      <c r="VYS117" s="296"/>
      <c r="VYT117" s="296"/>
      <c r="VYU117" s="296"/>
      <c r="VYV117" s="296"/>
      <c r="VYW117" s="296"/>
      <c r="VYX117" s="296"/>
      <c r="VYY117" s="296"/>
      <c r="VYZ117" s="296"/>
      <c r="VZA117" s="296"/>
      <c r="VZB117" s="296"/>
      <c r="VZC117" s="296"/>
      <c r="VZD117" s="296"/>
      <c r="VZE117" s="296"/>
      <c r="VZF117" s="296"/>
      <c r="VZG117" s="296"/>
      <c r="VZH117" s="296"/>
      <c r="VZI117" s="296"/>
      <c r="VZJ117" s="296"/>
      <c r="VZK117" s="296"/>
      <c r="VZL117" s="296"/>
      <c r="VZM117" s="296"/>
      <c r="VZN117" s="296"/>
      <c r="VZO117" s="296"/>
      <c r="VZP117" s="296"/>
      <c r="VZQ117" s="296"/>
      <c r="VZR117" s="296"/>
      <c r="VZS117" s="296"/>
      <c r="VZT117" s="296"/>
      <c r="VZU117" s="296"/>
      <c r="VZV117" s="296"/>
      <c r="VZW117" s="296"/>
      <c r="VZX117" s="296"/>
      <c r="VZY117" s="296"/>
      <c r="VZZ117" s="296"/>
      <c r="WAA117" s="296"/>
      <c r="WAB117" s="296"/>
      <c r="WAC117" s="296"/>
      <c r="WAD117" s="296"/>
      <c r="WAE117" s="296"/>
      <c r="WAF117" s="296"/>
      <c r="WAG117" s="296"/>
      <c r="WAH117" s="296"/>
      <c r="WAI117" s="296"/>
      <c r="WAJ117" s="296"/>
      <c r="WAK117" s="296"/>
      <c r="WAL117" s="296"/>
      <c r="WAM117" s="296"/>
      <c r="WAN117" s="296"/>
      <c r="WAO117" s="296"/>
      <c r="WAP117" s="296"/>
      <c r="WAQ117" s="296"/>
      <c r="WAR117" s="296"/>
      <c r="WAS117" s="296"/>
      <c r="WAT117" s="296"/>
      <c r="WAU117" s="296"/>
      <c r="WAV117" s="296"/>
      <c r="WAW117" s="296"/>
      <c r="WAX117" s="296"/>
      <c r="WAY117" s="296"/>
      <c r="WAZ117" s="296"/>
      <c r="WBA117" s="296"/>
      <c r="WBB117" s="296"/>
      <c r="WBC117" s="296"/>
      <c r="WBD117" s="296"/>
      <c r="WBE117" s="296"/>
      <c r="WBF117" s="296"/>
      <c r="WBG117" s="296"/>
      <c r="WBH117" s="296"/>
      <c r="WBI117" s="296"/>
      <c r="WBJ117" s="296"/>
      <c r="WBK117" s="296"/>
      <c r="WBL117" s="296"/>
      <c r="WBM117" s="296"/>
      <c r="WBN117" s="296"/>
      <c r="WBO117" s="296"/>
      <c r="WBP117" s="296"/>
      <c r="WBQ117" s="296"/>
      <c r="WBR117" s="296"/>
      <c r="WBS117" s="296"/>
      <c r="WBT117" s="296"/>
      <c r="WBU117" s="296"/>
      <c r="WBV117" s="296"/>
      <c r="WBW117" s="296"/>
      <c r="WBX117" s="296"/>
      <c r="WBY117" s="296"/>
      <c r="WBZ117" s="296"/>
      <c r="WCA117" s="296"/>
      <c r="WCB117" s="296"/>
      <c r="WCC117" s="296"/>
      <c r="WCD117" s="296"/>
      <c r="WCE117" s="296"/>
      <c r="WCF117" s="296"/>
      <c r="WCG117" s="296"/>
      <c r="WCH117" s="296"/>
      <c r="WCI117" s="296"/>
      <c r="WCJ117" s="296"/>
      <c r="WCK117" s="296"/>
      <c r="WCL117" s="296"/>
      <c r="WCM117" s="296"/>
      <c r="WCN117" s="296"/>
      <c r="WCO117" s="296"/>
      <c r="WCP117" s="296"/>
      <c r="WCQ117" s="296"/>
      <c r="WCR117" s="296"/>
      <c r="WCS117" s="296"/>
      <c r="WCT117" s="296"/>
      <c r="WCU117" s="296"/>
      <c r="WCV117" s="296"/>
      <c r="WCW117" s="296"/>
      <c r="WCX117" s="296"/>
      <c r="WCY117" s="296"/>
      <c r="WCZ117" s="296"/>
      <c r="WDA117" s="296"/>
      <c r="WDB117" s="296"/>
      <c r="WDC117" s="296"/>
      <c r="WDD117" s="296"/>
      <c r="WDE117" s="296"/>
      <c r="WDF117" s="296"/>
      <c r="WDG117" s="296"/>
      <c r="WDH117" s="296"/>
      <c r="WDI117" s="296"/>
      <c r="WDJ117" s="296"/>
      <c r="WDK117" s="296"/>
      <c r="WDL117" s="296"/>
      <c r="WDM117" s="296"/>
      <c r="WDN117" s="296"/>
      <c r="WDO117" s="296"/>
      <c r="WDP117" s="296"/>
      <c r="WDQ117" s="296"/>
      <c r="WDR117" s="296"/>
      <c r="WDS117" s="296"/>
      <c r="WDT117" s="296"/>
      <c r="WDU117" s="296"/>
      <c r="WDV117" s="296"/>
      <c r="WDW117" s="296"/>
      <c r="WDX117" s="296"/>
      <c r="WDY117" s="296"/>
      <c r="WDZ117" s="296"/>
      <c r="WEA117" s="296"/>
      <c r="WEB117" s="296"/>
      <c r="WEC117" s="296"/>
      <c r="WED117" s="296"/>
      <c r="WEE117" s="296"/>
      <c r="WEF117" s="296"/>
      <c r="WEG117" s="296"/>
      <c r="WEH117" s="296"/>
      <c r="WEI117" s="296"/>
      <c r="WEJ117" s="296"/>
      <c r="WEK117" s="296"/>
      <c r="WEL117" s="296"/>
      <c r="WEM117" s="296"/>
      <c r="WEN117" s="296"/>
      <c r="WEO117" s="296"/>
      <c r="WEP117" s="296"/>
      <c r="WEQ117" s="296"/>
      <c r="WER117" s="296"/>
      <c r="WES117" s="296"/>
      <c r="WET117" s="296"/>
      <c r="WEU117" s="296"/>
      <c r="WEV117" s="296"/>
      <c r="WEW117" s="296"/>
      <c r="WEX117" s="296"/>
      <c r="WEY117" s="296"/>
      <c r="WEZ117" s="296"/>
      <c r="WFA117" s="296"/>
      <c r="WFB117" s="296"/>
      <c r="WFC117" s="296"/>
      <c r="WFD117" s="296"/>
      <c r="WFE117" s="296"/>
      <c r="WFF117" s="296"/>
      <c r="WFG117" s="296"/>
      <c r="WFH117" s="296"/>
      <c r="WFI117" s="296"/>
      <c r="WFJ117" s="296"/>
      <c r="WFK117" s="296"/>
      <c r="WFL117" s="296"/>
      <c r="WFM117" s="296"/>
      <c r="WFN117" s="296"/>
      <c r="WFO117" s="296"/>
      <c r="WFP117" s="296"/>
      <c r="WFQ117" s="296"/>
      <c r="WFR117" s="296"/>
      <c r="WFS117" s="296"/>
      <c r="WFT117" s="296"/>
      <c r="WFU117" s="296"/>
      <c r="WFV117" s="296"/>
      <c r="WFW117" s="296"/>
      <c r="WFX117" s="296"/>
      <c r="WFY117" s="296"/>
      <c r="WFZ117" s="296"/>
      <c r="WGA117" s="296"/>
      <c r="WGB117" s="296"/>
      <c r="WGC117" s="296"/>
      <c r="WGD117" s="296"/>
      <c r="WGE117" s="296"/>
      <c r="WGF117" s="296"/>
      <c r="WGG117" s="296"/>
      <c r="WGH117" s="296"/>
      <c r="WGI117" s="296"/>
      <c r="WGJ117" s="296"/>
      <c r="WGK117" s="296"/>
      <c r="WGL117" s="296"/>
      <c r="WGM117" s="296"/>
      <c r="WGN117" s="296"/>
      <c r="WGO117" s="296"/>
      <c r="WGP117" s="296"/>
      <c r="WGQ117" s="296"/>
      <c r="WGR117" s="296"/>
      <c r="WGS117" s="296"/>
      <c r="WGT117" s="296"/>
      <c r="WGU117" s="296"/>
      <c r="WGV117" s="296"/>
      <c r="WGW117" s="296"/>
      <c r="WGX117" s="296"/>
      <c r="WGY117" s="296"/>
      <c r="WGZ117" s="296"/>
      <c r="WHA117" s="296"/>
      <c r="WHB117" s="296"/>
      <c r="WHC117" s="296"/>
      <c r="WHD117" s="296"/>
      <c r="WHE117" s="296"/>
      <c r="WHF117" s="296"/>
      <c r="WHG117" s="296"/>
      <c r="WHH117" s="296"/>
      <c r="WHI117" s="296"/>
      <c r="WHJ117" s="296"/>
      <c r="WHK117" s="296"/>
      <c r="WHL117" s="296"/>
      <c r="WHM117" s="296"/>
      <c r="WHN117" s="296"/>
      <c r="WHO117" s="296"/>
      <c r="WHP117" s="296"/>
      <c r="WHQ117" s="296"/>
      <c r="WHR117" s="296"/>
      <c r="WHS117" s="296"/>
      <c r="WHT117" s="296"/>
      <c r="WHU117" s="296"/>
      <c r="WHV117" s="296"/>
      <c r="WHW117" s="296"/>
      <c r="WHX117" s="296"/>
      <c r="WHY117" s="296"/>
      <c r="WHZ117" s="296"/>
      <c r="WIA117" s="296"/>
      <c r="WIB117" s="296"/>
      <c r="WIC117" s="296"/>
      <c r="WID117" s="296"/>
      <c r="WIE117" s="296"/>
      <c r="WIF117" s="296"/>
      <c r="WIG117" s="296"/>
      <c r="WIH117" s="296"/>
      <c r="WII117" s="296"/>
      <c r="WIJ117" s="296"/>
      <c r="WIK117" s="296"/>
      <c r="WIL117" s="296"/>
      <c r="WIM117" s="296"/>
      <c r="WIN117" s="296"/>
      <c r="WIO117" s="296"/>
      <c r="WIP117" s="296"/>
      <c r="WIQ117" s="296"/>
      <c r="WIR117" s="296"/>
      <c r="WIS117" s="296"/>
      <c r="WIT117" s="296"/>
      <c r="WIU117" s="296"/>
      <c r="WIV117" s="296"/>
      <c r="WIW117" s="296"/>
      <c r="WIX117" s="296"/>
      <c r="WIY117" s="296"/>
      <c r="WIZ117" s="296"/>
      <c r="WJA117" s="296"/>
      <c r="WJB117" s="296"/>
      <c r="WJC117" s="296"/>
      <c r="WJD117" s="296"/>
      <c r="WJE117" s="296"/>
      <c r="WJF117" s="296"/>
      <c r="WJG117" s="296"/>
      <c r="WJH117" s="296"/>
      <c r="WJI117" s="296"/>
      <c r="WJJ117" s="296"/>
      <c r="WJK117" s="296"/>
      <c r="WJL117" s="296"/>
      <c r="WJM117" s="296"/>
      <c r="WJN117" s="296"/>
      <c r="WJO117" s="296"/>
      <c r="WJP117" s="296"/>
      <c r="WJQ117" s="296"/>
      <c r="WJR117" s="296"/>
      <c r="WJS117" s="296"/>
      <c r="WJT117" s="296"/>
      <c r="WJU117" s="296"/>
      <c r="WJV117" s="296"/>
      <c r="WJW117" s="296"/>
      <c r="WJX117" s="296"/>
      <c r="WJY117" s="296"/>
      <c r="WJZ117" s="296"/>
      <c r="WKA117" s="296"/>
      <c r="WKB117" s="296"/>
      <c r="WKC117" s="296"/>
      <c r="WKD117" s="296"/>
      <c r="WKE117" s="296"/>
      <c r="WKF117" s="296"/>
      <c r="WKG117" s="296"/>
      <c r="WKH117" s="296"/>
      <c r="WKI117" s="296"/>
      <c r="WKJ117" s="296"/>
      <c r="WKK117" s="296"/>
      <c r="WKL117" s="296"/>
      <c r="WKM117" s="296"/>
      <c r="WKN117" s="296"/>
      <c r="WKO117" s="296"/>
      <c r="WKP117" s="296"/>
      <c r="WKQ117" s="296"/>
      <c r="WKR117" s="296"/>
      <c r="WKS117" s="296"/>
      <c r="WKT117" s="296"/>
      <c r="WKU117" s="296"/>
      <c r="WKV117" s="296"/>
      <c r="WKW117" s="296"/>
      <c r="WKX117" s="296"/>
      <c r="WKY117" s="296"/>
      <c r="WKZ117" s="296"/>
      <c r="WLA117" s="296"/>
      <c r="WLB117" s="296"/>
      <c r="WLC117" s="296"/>
      <c r="WLD117" s="296"/>
      <c r="WLE117" s="296"/>
      <c r="WLF117" s="296"/>
      <c r="WLG117" s="296"/>
      <c r="WLH117" s="296"/>
      <c r="WLI117" s="296"/>
      <c r="WLJ117" s="296"/>
      <c r="WLK117" s="296"/>
      <c r="WLL117" s="296"/>
      <c r="WLM117" s="296"/>
      <c r="WLN117" s="296"/>
      <c r="WLO117" s="296"/>
      <c r="WLP117" s="296"/>
      <c r="WLQ117" s="296"/>
      <c r="WLR117" s="296"/>
      <c r="WLS117" s="296"/>
      <c r="WLT117" s="296"/>
      <c r="WLU117" s="296"/>
      <c r="WLV117" s="296"/>
      <c r="WLW117" s="296"/>
      <c r="WLX117" s="296"/>
      <c r="WLY117" s="296"/>
      <c r="WLZ117" s="296"/>
      <c r="WMA117" s="296"/>
      <c r="WMB117" s="296"/>
      <c r="WMC117" s="296"/>
      <c r="WMD117" s="296"/>
      <c r="WME117" s="296"/>
      <c r="WMF117" s="296"/>
      <c r="WMG117" s="296"/>
      <c r="WMH117" s="296"/>
      <c r="WMI117" s="296"/>
      <c r="WMJ117" s="296"/>
      <c r="WMK117" s="296"/>
      <c r="WML117" s="296"/>
      <c r="WMM117" s="296"/>
      <c r="WMN117" s="296"/>
      <c r="WMO117" s="296"/>
      <c r="WMP117" s="296"/>
      <c r="WMQ117" s="296"/>
      <c r="WMR117" s="296"/>
      <c r="WMS117" s="296"/>
      <c r="WMT117" s="296"/>
      <c r="WMU117" s="296"/>
      <c r="WMV117" s="296"/>
      <c r="WMW117" s="296"/>
      <c r="WMX117" s="296"/>
      <c r="WMY117" s="296"/>
      <c r="WMZ117" s="296"/>
      <c r="WNA117" s="296"/>
      <c r="WNB117" s="296"/>
      <c r="WNC117" s="296"/>
      <c r="WND117" s="296"/>
      <c r="WNE117" s="296"/>
      <c r="WNF117" s="296"/>
      <c r="WNG117" s="296"/>
      <c r="WNH117" s="296"/>
      <c r="WNI117" s="296"/>
      <c r="WNJ117" s="296"/>
      <c r="WNK117" s="296"/>
      <c r="WNL117" s="296"/>
      <c r="WNM117" s="296"/>
      <c r="WNN117" s="296"/>
      <c r="WNO117" s="296"/>
      <c r="WNP117" s="296"/>
      <c r="WNQ117" s="296"/>
      <c r="WNR117" s="296"/>
      <c r="WNS117" s="296"/>
      <c r="WNT117" s="296"/>
      <c r="WNU117" s="296"/>
      <c r="WNV117" s="296"/>
      <c r="WNW117" s="296"/>
      <c r="WNX117" s="296"/>
      <c r="WNY117" s="296"/>
      <c r="WNZ117" s="296"/>
      <c r="WOA117" s="296"/>
      <c r="WOB117" s="296"/>
      <c r="WOC117" s="296"/>
      <c r="WOD117" s="296"/>
      <c r="WOE117" s="296"/>
      <c r="WOF117" s="296"/>
      <c r="WOG117" s="296"/>
      <c r="WOH117" s="296"/>
      <c r="WOI117" s="296"/>
      <c r="WOJ117" s="296"/>
      <c r="WOK117" s="296"/>
      <c r="WOL117" s="296"/>
      <c r="WOM117" s="296"/>
      <c r="WON117" s="296"/>
      <c r="WOO117" s="296"/>
      <c r="WOP117" s="296"/>
      <c r="WOQ117" s="296"/>
      <c r="WOR117" s="296"/>
      <c r="WOS117" s="296"/>
      <c r="WOT117" s="296"/>
      <c r="WOU117" s="296"/>
      <c r="WOV117" s="296"/>
      <c r="WOW117" s="296"/>
      <c r="WOX117" s="296"/>
      <c r="WOY117" s="296"/>
      <c r="WOZ117" s="296"/>
      <c r="WPA117" s="296"/>
      <c r="WPB117" s="296"/>
      <c r="WPC117" s="296"/>
      <c r="WPD117" s="296"/>
      <c r="WPE117" s="296"/>
      <c r="WPF117" s="296"/>
      <c r="WPG117" s="296"/>
      <c r="WPH117" s="296"/>
      <c r="WPI117" s="296"/>
      <c r="WPJ117" s="296"/>
      <c r="WPK117" s="296"/>
      <c r="WPL117" s="296"/>
      <c r="WPM117" s="296"/>
      <c r="WPN117" s="296"/>
      <c r="WPO117" s="296"/>
      <c r="WPP117" s="296"/>
      <c r="WPQ117" s="296"/>
      <c r="WPR117" s="296"/>
      <c r="WPS117" s="296"/>
      <c r="WPT117" s="296"/>
      <c r="WPU117" s="296"/>
      <c r="WPV117" s="296"/>
      <c r="WPW117" s="296"/>
      <c r="WPX117" s="296"/>
      <c r="WPY117" s="296"/>
      <c r="WPZ117" s="296"/>
      <c r="WQA117" s="296"/>
      <c r="WQB117" s="296"/>
      <c r="WQC117" s="296"/>
      <c r="WQD117" s="296"/>
      <c r="WQE117" s="296"/>
      <c r="WQF117" s="296"/>
      <c r="WQG117" s="296"/>
      <c r="WQH117" s="296"/>
      <c r="WQI117" s="296"/>
      <c r="WQJ117" s="296"/>
      <c r="WQK117" s="296"/>
      <c r="WQL117" s="296"/>
      <c r="WQM117" s="296"/>
      <c r="WQN117" s="296"/>
      <c r="WQO117" s="296"/>
      <c r="WQP117" s="296"/>
      <c r="WQQ117" s="296"/>
      <c r="WQR117" s="296"/>
      <c r="WQS117" s="296"/>
      <c r="WQT117" s="296"/>
      <c r="WQU117" s="296"/>
      <c r="WQV117" s="296"/>
      <c r="WQW117" s="296"/>
      <c r="WQX117" s="296"/>
      <c r="WQY117" s="296"/>
      <c r="WQZ117" s="296"/>
      <c r="WRA117" s="296"/>
      <c r="WRB117" s="296"/>
      <c r="WRC117" s="296"/>
      <c r="WRD117" s="296"/>
      <c r="WRE117" s="296"/>
      <c r="WRF117" s="296"/>
      <c r="WRG117" s="296"/>
      <c r="WRH117" s="296"/>
      <c r="WRI117" s="296"/>
      <c r="WRJ117" s="296"/>
      <c r="WRK117" s="296"/>
      <c r="WRL117" s="296"/>
      <c r="WRM117" s="296"/>
      <c r="WRN117" s="296"/>
      <c r="WRO117" s="296"/>
      <c r="WRP117" s="296"/>
      <c r="WRQ117" s="296"/>
      <c r="WRR117" s="296"/>
      <c r="WRS117" s="296"/>
      <c r="WRT117" s="296"/>
      <c r="WRU117" s="296"/>
      <c r="WRV117" s="296"/>
      <c r="WRW117" s="296"/>
      <c r="WRX117" s="296"/>
      <c r="WRY117" s="296"/>
      <c r="WRZ117" s="296"/>
      <c r="WSA117" s="296"/>
      <c r="WSB117" s="296"/>
      <c r="WSC117" s="296"/>
      <c r="WSD117" s="296"/>
      <c r="WSE117" s="296"/>
      <c r="WSF117" s="296"/>
      <c r="WSG117" s="296"/>
      <c r="WSH117" s="296"/>
      <c r="WSI117" s="296"/>
      <c r="WSJ117" s="296"/>
      <c r="WSK117" s="296"/>
      <c r="WSL117" s="296"/>
      <c r="WSM117" s="296"/>
      <c r="WSN117" s="296"/>
      <c r="WSO117" s="296"/>
      <c r="WSP117" s="296"/>
      <c r="WSQ117" s="296"/>
      <c r="WSR117" s="296"/>
      <c r="WSS117" s="296"/>
      <c r="WST117" s="296"/>
      <c r="WSU117" s="296"/>
      <c r="WSV117" s="296"/>
      <c r="WSW117" s="296"/>
      <c r="WSX117" s="296"/>
      <c r="WSY117" s="296"/>
      <c r="WSZ117" s="296"/>
      <c r="WTA117" s="296"/>
      <c r="WTB117" s="296"/>
      <c r="WTC117" s="296"/>
      <c r="WTD117" s="296"/>
      <c r="WTE117" s="296"/>
      <c r="WTF117" s="296"/>
      <c r="WTG117" s="296"/>
      <c r="WTH117" s="296"/>
      <c r="WTI117" s="296"/>
      <c r="WTJ117" s="296"/>
      <c r="WTK117" s="296"/>
      <c r="WTL117" s="296"/>
      <c r="WTM117" s="296"/>
      <c r="WTN117" s="296"/>
      <c r="WTO117" s="296"/>
      <c r="WTP117" s="296"/>
      <c r="WTQ117" s="296"/>
      <c r="WTR117" s="296"/>
      <c r="WTS117" s="296"/>
      <c r="WTT117" s="296"/>
      <c r="WTU117" s="296"/>
      <c r="WTV117" s="296"/>
      <c r="WTW117" s="296"/>
      <c r="WTX117" s="296"/>
      <c r="WTY117" s="296"/>
      <c r="WTZ117" s="296"/>
      <c r="WUA117" s="296"/>
      <c r="WUB117" s="296"/>
      <c r="WUC117" s="296"/>
      <c r="WUD117" s="296"/>
      <c r="WUE117" s="296"/>
      <c r="WUF117" s="296"/>
      <c r="WUG117" s="296"/>
      <c r="WUH117" s="296"/>
      <c r="WUI117" s="296"/>
      <c r="WUJ117" s="296"/>
      <c r="WUK117" s="296"/>
      <c r="WUL117" s="296"/>
      <c r="WUM117" s="296"/>
      <c r="WUN117" s="296"/>
      <c r="WUO117" s="296"/>
      <c r="WUP117" s="296"/>
      <c r="WUQ117" s="296"/>
      <c r="WUR117" s="296"/>
      <c r="WUS117" s="296"/>
      <c r="WUT117" s="296"/>
      <c r="WUU117" s="296"/>
      <c r="WUV117" s="296"/>
      <c r="WUW117" s="296"/>
      <c r="WUX117" s="296"/>
      <c r="WUY117" s="296"/>
      <c r="WUZ117" s="296"/>
      <c r="WVA117" s="296"/>
      <c r="WVB117" s="296"/>
      <c r="WVC117" s="296"/>
      <c r="WVD117" s="296"/>
      <c r="WVE117" s="296"/>
      <c r="WVF117" s="296"/>
      <c r="WVG117" s="296"/>
      <c r="WVH117" s="296"/>
      <c r="WVI117" s="296"/>
      <c r="WVJ117" s="296"/>
      <c r="WVK117" s="296"/>
      <c r="WVL117" s="296"/>
      <c r="WVM117" s="296"/>
      <c r="WVN117" s="296"/>
      <c r="WVO117" s="296"/>
      <c r="WVP117" s="296"/>
      <c r="WVQ117" s="296"/>
      <c r="WVR117" s="296"/>
      <c r="WVS117" s="296"/>
      <c r="WVT117" s="296"/>
      <c r="WVU117" s="296"/>
      <c r="WVV117" s="296"/>
      <c r="WVW117" s="296"/>
      <c r="WVX117" s="296"/>
      <c r="WVY117" s="296"/>
      <c r="WVZ117" s="296"/>
      <c r="WWA117" s="296"/>
      <c r="WWB117" s="296"/>
      <c r="WWC117" s="296"/>
      <c r="WWD117" s="296"/>
      <c r="WWE117" s="296"/>
      <c r="WWF117" s="296"/>
      <c r="WWG117" s="296"/>
      <c r="WWH117" s="296"/>
      <c r="WWI117" s="296"/>
      <c r="WWJ117" s="296"/>
      <c r="WWK117" s="296"/>
      <c r="WWL117" s="296"/>
      <c r="WWM117" s="296"/>
      <c r="WWN117" s="296"/>
      <c r="WWO117" s="296"/>
      <c r="WWP117" s="296"/>
      <c r="WWQ117" s="296"/>
      <c r="WWR117" s="296"/>
      <c r="WWS117" s="296"/>
      <c r="WWT117" s="296"/>
      <c r="WWU117" s="296"/>
      <c r="WWV117" s="296"/>
      <c r="WWW117" s="296"/>
      <c r="WWX117" s="296"/>
      <c r="WWY117" s="296"/>
      <c r="WWZ117" s="296"/>
      <c r="WXA117" s="296"/>
      <c r="WXB117" s="296"/>
      <c r="WXC117" s="296"/>
      <c r="WXD117" s="296"/>
      <c r="WXE117" s="296"/>
      <c r="WXF117" s="296"/>
      <c r="WXG117" s="296"/>
      <c r="WXH117" s="296"/>
      <c r="WXI117" s="296"/>
      <c r="WXJ117" s="296"/>
      <c r="WXK117" s="296"/>
      <c r="WXL117" s="296"/>
      <c r="WXM117" s="296"/>
      <c r="WXN117" s="296"/>
      <c r="WXO117" s="296"/>
      <c r="WXP117" s="296"/>
      <c r="WXQ117" s="296"/>
      <c r="WXR117" s="296"/>
      <c r="WXS117" s="296"/>
      <c r="WXT117" s="296"/>
      <c r="WXU117" s="296"/>
      <c r="WXV117" s="296"/>
      <c r="WXW117" s="296"/>
      <c r="WXX117" s="296"/>
      <c r="WXY117" s="296"/>
      <c r="WXZ117" s="296"/>
      <c r="WYA117" s="296"/>
      <c r="WYB117" s="296"/>
      <c r="WYC117" s="296"/>
      <c r="WYD117" s="296"/>
      <c r="WYE117" s="296"/>
      <c r="WYF117" s="296"/>
      <c r="WYG117" s="296"/>
      <c r="WYH117" s="296"/>
      <c r="WYI117" s="296"/>
      <c r="WYJ117" s="296"/>
      <c r="WYK117" s="296"/>
      <c r="WYL117" s="296"/>
      <c r="WYM117" s="296"/>
      <c r="WYN117" s="296"/>
      <c r="WYO117" s="296"/>
      <c r="WYP117" s="296"/>
      <c r="WYQ117" s="296"/>
      <c r="WYR117" s="296"/>
      <c r="WYS117" s="296"/>
      <c r="WYT117" s="296"/>
      <c r="WYU117" s="296"/>
      <c r="WYV117" s="296"/>
      <c r="WYW117" s="296"/>
      <c r="WYX117" s="296"/>
      <c r="WYY117" s="296"/>
      <c r="WYZ117" s="296"/>
      <c r="WZA117" s="296"/>
      <c r="WZB117" s="296"/>
      <c r="WZC117" s="296"/>
      <c r="WZD117" s="296"/>
      <c r="WZE117" s="296"/>
      <c r="WZF117" s="296"/>
      <c r="WZG117" s="296"/>
      <c r="WZH117" s="296"/>
      <c r="WZI117" s="296"/>
      <c r="WZJ117" s="296"/>
      <c r="WZK117" s="296"/>
      <c r="WZL117" s="296"/>
      <c r="WZM117" s="296"/>
      <c r="WZN117" s="296"/>
      <c r="WZO117" s="296"/>
      <c r="WZP117" s="296"/>
      <c r="WZQ117" s="296"/>
      <c r="WZR117" s="296"/>
      <c r="WZS117" s="296"/>
      <c r="WZT117" s="296"/>
      <c r="WZU117" s="296"/>
      <c r="WZV117" s="296"/>
      <c r="WZW117" s="296"/>
      <c r="WZX117" s="296"/>
      <c r="WZY117" s="296"/>
      <c r="WZZ117" s="296"/>
      <c r="XAA117" s="296"/>
      <c r="XAB117" s="296"/>
      <c r="XAC117" s="296"/>
      <c r="XAD117" s="296"/>
      <c r="XAE117" s="296"/>
      <c r="XAF117" s="296"/>
      <c r="XAG117" s="296"/>
      <c r="XAH117" s="296"/>
      <c r="XAI117" s="296"/>
      <c r="XAJ117" s="296"/>
      <c r="XAK117" s="296"/>
      <c r="XAL117" s="296"/>
      <c r="XAM117" s="296"/>
      <c r="XAN117" s="296"/>
      <c r="XAO117" s="296"/>
      <c r="XAP117" s="296"/>
      <c r="XAQ117" s="296"/>
      <c r="XAR117" s="296"/>
      <c r="XAS117" s="296"/>
      <c r="XAT117" s="296"/>
      <c r="XAU117" s="296"/>
      <c r="XAV117" s="296"/>
      <c r="XAW117" s="296"/>
      <c r="XAX117" s="296"/>
      <c r="XAY117" s="296"/>
      <c r="XAZ117" s="296"/>
      <c r="XBA117" s="296"/>
      <c r="XBB117" s="296"/>
      <c r="XBC117" s="296"/>
      <c r="XBD117" s="296"/>
      <c r="XBE117" s="296"/>
      <c r="XBF117" s="296"/>
      <c r="XBG117" s="296"/>
      <c r="XBH117" s="296"/>
      <c r="XBI117" s="296"/>
      <c r="XBJ117" s="296"/>
      <c r="XBK117" s="296"/>
      <c r="XBL117" s="296"/>
      <c r="XBM117" s="296"/>
      <c r="XBN117" s="296"/>
      <c r="XBO117" s="296"/>
      <c r="XBP117" s="296"/>
      <c r="XBQ117" s="296"/>
      <c r="XBR117" s="296"/>
      <c r="XBS117" s="296"/>
      <c r="XBT117" s="296"/>
      <c r="XBU117" s="296"/>
      <c r="XBV117" s="296"/>
      <c r="XBW117" s="296"/>
      <c r="XBX117" s="296"/>
      <c r="XBY117" s="296"/>
      <c r="XBZ117" s="296"/>
      <c r="XCA117" s="296"/>
      <c r="XCB117" s="296"/>
      <c r="XCC117" s="296"/>
      <c r="XCD117" s="296"/>
      <c r="XCE117" s="296"/>
      <c r="XCF117" s="296"/>
      <c r="XCG117" s="296"/>
      <c r="XCH117" s="296"/>
      <c r="XCI117" s="296"/>
      <c r="XCJ117" s="296"/>
      <c r="XCK117" s="296"/>
      <c r="XCL117" s="296"/>
      <c r="XCM117" s="296"/>
      <c r="XCN117" s="296"/>
      <c r="XCO117" s="296"/>
      <c r="XCP117" s="296"/>
      <c r="XCQ117" s="296"/>
      <c r="XCR117" s="296"/>
      <c r="XCS117" s="296"/>
      <c r="XCT117" s="296"/>
      <c r="XCU117" s="296"/>
      <c r="XCV117" s="296"/>
      <c r="XCW117" s="296"/>
      <c r="XCX117" s="296"/>
      <c r="XCY117" s="296"/>
      <c r="XCZ117" s="296"/>
      <c r="XDA117" s="296"/>
      <c r="XDB117" s="296"/>
      <c r="XDC117" s="296"/>
      <c r="XDD117" s="296"/>
      <c r="XDE117" s="296"/>
      <c r="XDF117" s="296"/>
      <c r="XDG117" s="296"/>
      <c r="XDH117" s="296"/>
      <c r="XDI117" s="296"/>
      <c r="XDJ117" s="296"/>
      <c r="XDK117" s="296"/>
      <c r="XDL117" s="296"/>
      <c r="XDM117" s="296"/>
      <c r="XDN117" s="296"/>
      <c r="XDO117" s="296"/>
      <c r="XDP117" s="296"/>
      <c r="XDQ117" s="296"/>
      <c r="XDR117" s="296"/>
      <c r="XDS117" s="296"/>
      <c r="XDT117" s="296"/>
      <c r="XDU117" s="296"/>
      <c r="XDV117" s="296"/>
      <c r="XDW117" s="296"/>
      <c r="XDX117" s="296"/>
      <c r="XDY117" s="296"/>
      <c r="XDZ117" s="296"/>
      <c r="XEA117" s="296"/>
      <c r="XEB117" s="296"/>
      <c r="XEC117" s="296"/>
      <c r="XED117" s="296"/>
      <c r="XEE117" s="296"/>
      <c r="XEF117" s="296"/>
      <c r="XEG117" s="296"/>
      <c r="XEH117" s="296"/>
      <c r="XEI117" s="296"/>
      <c r="XEJ117" s="296"/>
      <c r="XEK117" s="296"/>
      <c r="XEL117" s="296"/>
      <c r="XEM117" s="296"/>
      <c r="XEN117" s="296"/>
      <c r="XEO117" s="296"/>
      <c r="XEP117" s="296"/>
      <c r="XEQ117" s="296"/>
      <c r="XER117" s="296"/>
      <c r="XES117" s="296"/>
      <c r="XET117" s="296"/>
      <c r="XEU117" s="296"/>
      <c r="XEV117" s="296"/>
      <c r="XEW117" s="296"/>
      <c r="XEX117" s="296"/>
      <c r="XEY117" s="296"/>
      <c r="XEZ117" s="296"/>
      <c r="XFA117" s="296"/>
    </row>
    <row r="118" spans="1:16381" s="289" customFormat="1" ht="12" customHeight="1">
      <c r="A118" s="337" t="s">
        <v>695</v>
      </c>
      <c r="B118" s="374" t="s">
        <v>696</v>
      </c>
      <c r="C118" s="338">
        <v>4.6399999999999997</v>
      </c>
      <c r="D118" s="338">
        <f>C118</f>
        <v>4.6399999999999997</v>
      </c>
      <c r="E118" s="301">
        <v>18.559999999999999</v>
      </c>
      <c r="F118" s="301">
        <v>18.559999999999999</v>
      </c>
      <c r="G118" s="301">
        <v>18.559999999999999</v>
      </c>
      <c r="H118" s="301">
        <v>18.559999999999999</v>
      </c>
      <c r="I118" s="301">
        <v>23.2</v>
      </c>
      <c r="J118" s="301">
        <v>23.2</v>
      </c>
      <c r="K118" s="301">
        <v>23.2</v>
      </c>
      <c r="L118" s="301">
        <v>23.2</v>
      </c>
      <c r="M118" s="301">
        <v>23.2</v>
      </c>
      <c r="N118" s="301">
        <v>23.2</v>
      </c>
      <c r="O118" s="301">
        <v>23.2</v>
      </c>
      <c r="P118" s="301">
        <v>23.2</v>
      </c>
      <c r="Q118" s="301">
        <f t="shared" si="31"/>
        <v>259.83999999999997</v>
      </c>
      <c r="R118" s="382"/>
      <c r="S118" s="339">
        <f t="shared" si="45"/>
        <v>4</v>
      </c>
      <c r="T118" s="339">
        <f t="shared" si="45"/>
        <v>4</v>
      </c>
      <c r="U118" s="339">
        <f t="shared" si="45"/>
        <v>4</v>
      </c>
      <c r="V118" s="339">
        <f t="shared" si="45"/>
        <v>4</v>
      </c>
      <c r="W118" s="339">
        <f t="shared" si="45"/>
        <v>5</v>
      </c>
      <c r="X118" s="339">
        <f t="shared" si="45"/>
        <v>5</v>
      </c>
      <c r="Y118" s="339">
        <f t="shared" si="45"/>
        <v>5</v>
      </c>
      <c r="Z118" s="339">
        <f t="shared" si="45"/>
        <v>5</v>
      </c>
      <c r="AA118" s="339">
        <f t="shared" si="46"/>
        <v>5</v>
      </c>
      <c r="AB118" s="339">
        <f t="shared" si="46"/>
        <v>5</v>
      </c>
      <c r="AC118" s="339">
        <f t="shared" si="46"/>
        <v>5</v>
      </c>
      <c r="AD118" s="339">
        <f t="shared" si="46"/>
        <v>5</v>
      </c>
      <c r="AE118" s="329">
        <f t="shared" si="34"/>
        <v>4.666666666666667</v>
      </c>
      <c r="AF118" s="296"/>
      <c r="AH118" s="296"/>
      <c r="AI118" s="296"/>
      <c r="AJ118" s="296"/>
      <c r="AK118" s="383"/>
      <c r="AL118" s="296"/>
      <c r="AM118" s="296"/>
      <c r="AN118" s="376"/>
      <c r="AO118" s="341">
        <f t="shared" si="36"/>
        <v>4.9733129608198929</v>
      </c>
      <c r="AP118" s="342">
        <f t="shared" si="37"/>
        <v>278.50552580591403</v>
      </c>
      <c r="AQ118" s="342">
        <f t="shared" si="38"/>
        <v>18.665525805914058</v>
      </c>
      <c r="AR118" s="384">
        <v>4.9192013269984391</v>
      </c>
      <c r="AS118" s="295">
        <f t="shared" si="39"/>
        <v>5.4111633821453786E-2</v>
      </c>
      <c r="AT118" s="296"/>
      <c r="AU118" s="296"/>
      <c r="AV118" s="290">
        <f t="shared" si="40"/>
        <v>5.0033549631307093</v>
      </c>
      <c r="AW118" s="291">
        <f t="shared" si="41"/>
        <v>280.1878779353197</v>
      </c>
      <c r="AX118" s="291">
        <f t="shared" si="42"/>
        <v>1.6823521294056718</v>
      </c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  <c r="CY118" s="296"/>
      <c r="CZ118" s="296"/>
      <c r="DA118" s="296"/>
      <c r="DB118" s="296"/>
      <c r="DC118" s="296"/>
      <c r="DD118" s="296"/>
      <c r="DE118" s="296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  <c r="EC118" s="296"/>
      <c r="ED118" s="296"/>
      <c r="EE118" s="296"/>
      <c r="EF118" s="296"/>
      <c r="EG118" s="296"/>
      <c r="EH118" s="296"/>
      <c r="EI118" s="296"/>
      <c r="EJ118" s="296"/>
      <c r="EK118" s="296"/>
      <c r="EL118" s="296"/>
      <c r="EM118" s="296"/>
      <c r="EN118" s="296"/>
      <c r="EO118" s="296"/>
      <c r="EP118" s="296"/>
      <c r="EQ118" s="296"/>
      <c r="ER118" s="296"/>
      <c r="ES118" s="296"/>
      <c r="ET118" s="296"/>
      <c r="EU118" s="296"/>
      <c r="EV118" s="296"/>
      <c r="EW118" s="296"/>
      <c r="EX118" s="296"/>
      <c r="EY118" s="296"/>
      <c r="EZ118" s="296"/>
      <c r="FA118" s="296"/>
      <c r="FB118" s="296"/>
      <c r="FC118" s="296"/>
      <c r="FD118" s="296"/>
      <c r="FE118" s="296"/>
      <c r="FF118" s="296"/>
      <c r="FG118" s="296"/>
      <c r="FH118" s="296"/>
      <c r="FI118" s="296"/>
      <c r="FJ118" s="296"/>
      <c r="FK118" s="296"/>
      <c r="FL118" s="296"/>
      <c r="FM118" s="296"/>
      <c r="FN118" s="296"/>
      <c r="FO118" s="296"/>
      <c r="FP118" s="296"/>
      <c r="FQ118" s="296"/>
      <c r="FR118" s="296"/>
      <c r="FS118" s="296"/>
      <c r="FT118" s="296"/>
      <c r="FU118" s="296"/>
      <c r="FV118" s="296"/>
      <c r="FW118" s="296"/>
      <c r="FX118" s="296"/>
      <c r="FY118" s="296"/>
      <c r="FZ118" s="296"/>
      <c r="GA118" s="296"/>
      <c r="GB118" s="296"/>
      <c r="GC118" s="296"/>
      <c r="GD118" s="296"/>
      <c r="GE118" s="296"/>
      <c r="GF118" s="296"/>
      <c r="GG118" s="296"/>
      <c r="GH118" s="296"/>
      <c r="GI118" s="296"/>
      <c r="GJ118" s="296"/>
      <c r="GK118" s="296"/>
      <c r="GL118" s="296"/>
      <c r="GM118" s="296"/>
      <c r="GN118" s="296"/>
      <c r="GO118" s="296"/>
      <c r="GP118" s="296"/>
      <c r="GQ118" s="296"/>
      <c r="GR118" s="296"/>
      <c r="GS118" s="296"/>
      <c r="GT118" s="296"/>
      <c r="GU118" s="296"/>
      <c r="GV118" s="296"/>
      <c r="GW118" s="296"/>
      <c r="GX118" s="296"/>
      <c r="GY118" s="296"/>
      <c r="GZ118" s="296"/>
      <c r="HA118" s="296"/>
      <c r="HB118" s="296"/>
      <c r="HC118" s="296"/>
      <c r="HD118" s="296"/>
      <c r="HE118" s="296"/>
      <c r="HF118" s="296"/>
      <c r="HG118" s="296"/>
      <c r="HH118" s="296"/>
      <c r="HI118" s="296"/>
      <c r="HJ118" s="296"/>
      <c r="HK118" s="296"/>
      <c r="HL118" s="296"/>
      <c r="HM118" s="296"/>
      <c r="HN118" s="296"/>
      <c r="HO118" s="296"/>
      <c r="HP118" s="296"/>
      <c r="HQ118" s="296"/>
      <c r="HR118" s="296"/>
      <c r="HS118" s="296"/>
      <c r="HT118" s="296"/>
      <c r="HU118" s="296"/>
      <c r="HV118" s="296"/>
      <c r="HW118" s="296"/>
      <c r="HX118" s="296"/>
      <c r="HY118" s="296"/>
      <c r="HZ118" s="296"/>
      <c r="IA118" s="296"/>
      <c r="IB118" s="296"/>
      <c r="IC118" s="296"/>
      <c r="ID118" s="296"/>
      <c r="IE118" s="296"/>
      <c r="IF118" s="296"/>
      <c r="IG118" s="296"/>
      <c r="IH118" s="296"/>
      <c r="II118" s="296"/>
      <c r="IJ118" s="296"/>
      <c r="IK118" s="296"/>
      <c r="IL118" s="296"/>
      <c r="IM118" s="296"/>
      <c r="IN118" s="296"/>
      <c r="IO118" s="296"/>
      <c r="IP118" s="296"/>
      <c r="IQ118" s="296"/>
      <c r="IR118" s="296"/>
      <c r="IS118" s="296"/>
      <c r="IT118" s="296"/>
      <c r="IU118" s="296"/>
      <c r="IV118" s="296"/>
      <c r="IW118" s="296"/>
      <c r="IX118" s="296"/>
      <c r="IY118" s="296"/>
      <c r="IZ118" s="296"/>
      <c r="JA118" s="296"/>
      <c r="JB118" s="296"/>
      <c r="JC118" s="296"/>
      <c r="JD118" s="296"/>
      <c r="JE118" s="296"/>
      <c r="JF118" s="296"/>
      <c r="JG118" s="296"/>
      <c r="JH118" s="296"/>
      <c r="JI118" s="296"/>
      <c r="JJ118" s="296"/>
      <c r="JK118" s="296"/>
      <c r="JL118" s="296"/>
      <c r="JM118" s="296"/>
      <c r="JN118" s="296"/>
      <c r="JO118" s="296"/>
      <c r="JP118" s="296"/>
      <c r="JQ118" s="296"/>
      <c r="JR118" s="296"/>
      <c r="JS118" s="296"/>
      <c r="JT118" s="296"/>
      <c r="JU118" s="296"/>
      <c r="JV118" s="296"/>
      <c r="JW118" s="296"/>
      <c r="JX118" s="296"/>
      <c r="JY118" s="296"/>
      <c r="JZ118" s="296"/>
      <c r="KA118" s="296"/>
      <c r="KB118" s="296"/>
      <c r="KC118" s="296"/>
      <c r="KD118" s="296"/>
      <c r="KE118" s="296"/>
      <c r="KF118" s="296"/>
      <c r="KG118" s="296"/>
      <c r="KH118" s="296"/>
      <c r="KI118" s="296"/>
      <c r="KJ118" s="296"/>
      <c r="KK118" s="296"/>
      <c r="KL118" s="296"/>
      <c r="KM118" s="296"/>
      <c r="KN118" s="296"/>
      <c r="KO118" s="296"/>
      <c r="KP118" s="296"/>
      <c r="KQ118" s="296"/>
      <c r="KR118" s="296"/>
      <c r="KS118" s="296"/>
      <c r="KT118" s="296"/>
      <c r="KU118" s="296"/>
      <c r="KV118" s="296"/>
      <c r="KW118" s="296"/>
      <c r="KX118" s="296"/>
      <c r="KY118" s="296"/>
      <c r="KZ118" s="296"/>
      <c r="LA118" s="296"/>
      <c r="LB118" s="296"/>
      <c r="LC118" s="296"/>
      <c r="LD118" s="296"/>
      <c r="LE118" s="296"/>
      <c r="LF118" s="296"/>
      <c r="LG118" s="296"/>
      <c r="LH118" s="296"/>
      <c r="LI118" s="296"/>
      <c r="LJ118" s="296"/>
      <c r="LK118" s="296"/>
      <c r="LL118" s="296"/>
      <c r="LM118" s="296"/>
      <c r="LN118" s="296"/>
      <c r="LO118" s="296"/>
      <c r="LP118" s="296"/>
      <c r="LQ118" s="296"/>
      <c r="LR118" s="296"/>
      <c r="LS118" s="296"/>
      <c r="LT118" s="296"/>
      <c r="LU118" s="296"/>
      <c r="LV118" s="296"/>
      <c r="LW118" s="296"/>
      <c r="LX118" s="296"/>
      <c r="LY118" s="296"/>
      <c r="LZ118" s="296"/>
      <c r="MA118" s="296"/>
      <c r="MB118" s="296"/>
      <c r="MC118" s="296"/>
      <c r="MD118" s="296"/>
      <c r="ME118" s="296"/>
      <c r="MF118" s="296"/>
      <c r="MG118" s="296"/>
      <c r="MH118" s="296"/>
      <c r="MI118" s="296"/>
      <c r="MJ118" s="296"/>
      <c r="MK118" s="296"/>
      <c r="ML118" s="296"/>
      <c r="MM118" s="296"/>
      <c r="MN118" s="296"/>
      <c r="MO118" s="296"/>
      <c r="MP118" s="296"/>
      <c r="MQ118" s="296"/>
      <c r="MR118" s="296"/>
      <c r="MS118" s="296"/>
      <c r="MT118" s="296"/>
      <c r="MU118" s="296"/>
      <c r="MV118" s="296"/>
      <c r="MW118" s="296"/>
      <c r="MX118" s="296"/>
      <c r="MY118" s="296"/>
      <c r="MZ118" s="296"/>
      <c r="NA118" s="296"/>
      <c r="NB118" s="296"/>
      <c r="NC118" s="296"/>
      <c r="ND118" s="296"/>
      <c r="NE118" s="296"/>
      <c r="NF118" s="296"/>
      <c r="NG118" s="296"/>
      <c r="NH118" s="296"/>
      <c r="NI118" s="296"/>
      <c r="NJ118" s="296"/>
      <c r="NK118" s="296"/>
      <c r="NL118" s="296"/>
      <c r="NM118" s="296"/>
      <c r="NN118" s="296"/>
      <c r="NO118" s="296"/>
      <c r="NP118" s="296"/>
      <c r="NQ118" s="296"/>
      <c r="NR118" s="296"/>
      <c r="NS118" s="296"/>
      <c r="NT118" s="296"/>
      <c r="NU118" s="296"/>
      <c r="NV118" s="296"/>
      <c r="NW118" s="296"/>
      <c r="NX118" s="296"/>
      <c r="NY118" s="296"/>
      <c r="NZ118" s="296"/>
      <c r="OA118" s="296"/>
      <c r="OB118" s="296"/>
      <c r="OC118" s="296"/>
      <c r="OD118" s="296"/>
      <c r="OE118" s="296"/>
      <c r="OF118" s="296"/>
      <c r="OG118" s="296"/>
      <c r="OH118" s="296"/>
      <c r="OI118" s="296"/>
      <c r="OJ118" s="296"/>
      <c r="OK118" s="296"/>
      <c r="OL118" s="296"/>
      <c r="OM118" s="296"/>
      <c r="ON118" s="296"/>
      <c r="OO118" s="296"/>
      <c r="OP118" s="296"/>
      <c r="OQ118" s="296"/>
      <c r="OR118" s="296"/>
      <c r="OS118" s="296"/>
      <c r="OT118" s="296"/>
      <c r="OU118" s="296"/>
      <c r="OV118" s="296"/>
      <c r="OW118" s="296"/>
      <c r="OX118" s="296"/>
      <c r="OY118" s="296"/>
      <c r="OZ118" s="296"/>
      <c r="PA118" s="296"/>
      <c r="PB118" s="296"/>
      <c r="PC118" s="296"/>
      <c r="PD118" s="296"/>
      <c r="PE118" s="296"/>
      <c r="PF118" s="296"/>
      <c r="PG118" s="296"/>
      <c r="PH118" s="296"/>
      <c r="PI118" s="296"/>
      <c r="PJ118" s="296"/>
      <c r="PK118" s="296"/>
      <c r="PL118" s="296"/>
      <c r="PM118" s="296"/>
      <c r="PN118" s="296"/>
      <c r="PO118" s="296"/>
      <c r="PP118" s="296"/>
      <c r="PQ118" s="296"/>
      <c r="PR118" s="296"/>
      <c r="PS118" s="296"/>
      <c r="PT118" s="296"/>
      <c r="PU118" s="296"/>
      <c r="PV118" s="296"/>
      <c r="PW118" s="296"/>
      <c r="PX118" s="296"/>
      <c r="PY118" s="296"/>
      <c r="PZ118" s="296"/>
      <c r="QA118" s="296"/>
      <c r="QB118" s="296"/>
      <c r="QC118" s="296"/>
      <c r="QD118" s="296"/>
      <c r="QE118" s="296"/>
      <c r="QF118" s="296"/>
      <c r="QG118" s="296"/>
      <c r="QH118" s="296"/>
      <c r="QI118" s="296"/>
      <c r="QJ118" s="296"/>
      <c r="QK118" s="296"/>
      <c r="QL118" s="296"/>
      <c r="QM118" s="296"/>
      <c r="QN118" s="296"/>
      <c r="QO118" s="296"/>
      <c r="QP118" s="296"/>
      <c r="QQ118" s="296"/>
      <c r="QR118" s="296"/>
      <c r="QS118" s="296"/>
      <c r="QT118" s="296"/>
      <c r="QU118" s="296"/>
      <c r="QV118" s="296"/>
      <c r="QW118" s="296"/>
      <c r="QX118" s="296"/>
      <c r="QY118" s="296"/>
      <c r="QZ118" s="296"/>
      <c r="RA118" s="296"/>
      <c r="RB118" s="296"/>
      <c r="RC118" s="296"/>
      <c r="RD118" s="296"/>
      <c r="RE118" s="296"/>
      <c r="RF118" s="296"/>
      <c r="RG118" s="296"/>
      <c r="RH118" s="296"/>
      <c r="RI118" s="296"/>
      <c r="RJ118" s="296"/>
      <c r="RK118" s="296"/>
      <c r="RL118" s="296"/>
      <c r="RM118" s="296"/>
      <c r="RN118" s="296"/>
      <c r="RO118" s="296"/>
      <c r="RP118" s="296"/>
      <c r="RQ118" s="296"/>
      <c r="RR118" s="296"/>
      <c r="RS118" s="296"/>
      <c r="RT118" s="296"/>
      <c r="RU118" s="296"/>
      <c r="RV118" s="296"/>
      <c r="RW118" s="296"/>
      <c r="RX118" s="296"/>
      <c r="RY118" s="296"/>
      <c r="RZ118" s="296"/>
      <c r="SA118" s="296"/>
      <c r="SB118" s="296"/>
      <c r="SC118" s="296"/>
      <c r="SD118" s="296"/>
      <c r="SE118" s="296"/>
      <c r="SF118" s="296"/>
      <c r="SG118" s="296"/>
      <c r="SH118" s="296"/>
      <c r="SI118" s="296"/>
      <c r="SJ118" s="296"/>
      <c r="SK118" s="296"/>
      <c r="SL118" s="296"/>
      <c r="SM118" s="296"/>
      <c r="SN118" s="296"/>
      <c r="SO118" s="296"/>
      <c r="SP118" s="296"/>
      <c r="SQ118" s="296"/>
      <c r="SR118" s="296"/>
      <c r="SS118" s="296"/>
      <c r="ST118" s="296"/>
      <c r="SU118" s="296"/>
      <c r="SV118" s="296"/>
      <c r="SW118" s="296"/>
      <c r="SX118" s="296"/>
      <c r="SY118" s="296"/>
      <c r="SZ118" s="296"/>
      <c r="TA118" s="296"/>
      <c r="TB118" s="296"/>
      <c r="TC118" s="296"/>
      <c r="TD118" s="296"/>
      <c r="TE118" s="296"/>
      <c r="TF118" s="296"/>
      <c r="TG118" s="296"/>
      <c r="TH118" s="296"/>
      <c r="TI118" s="296"/>
      <c r="TJ118" s="296"/>
      <c r="TK118" s="296"/>
      <c r="TL118" s="296"/>
      <c r="TM118" s="296"/>
      <c r="TN118" s="296"/>
      <c r="TO118" s="296"/>
      <c r="TP118" s="296"/>
      <c r="TQ118" s="296"/>
      <c r="TR118" s="296"/>
      <c r="TS118" s="296"/>
      <c r="TT118" s="296"/>
      <c r="TU118" s="296"/>
      <c r="TV118" s="296"/>
      <c r="TW118" s="296"/>
      <c r="TX118" s="296"/>
      <c r="TY118" s="296"/>
      <c r="TZ118" s="296"/>
      <c r="UA118" s="296"/>
      <c r="UB118" s="296"/>
      <c r="UC118" s="296"/>
      <c r="UD118" s="296"/>
      <c r="UE118" s="296"/>
      <c r="UF118" s="296"/>
      <c r="UG118" s="296"/>
      <c r="UH118" s="296"/>
      <c r="UI118" s="296"/>
      <c r="UJ118" s="296"/>
      <c r="UK118" s="296"/>
      <c r="UL118" s="296"/>
      <c r="UM118" s="296"/>
      <c r="UN118" s="296"/>
      <c r="UO118" s="296"/>
      <c r="UP118" s="296"/>
      <c r="UQ118" s="296"/>
      <c r="UR118" s="296"/>
      <c r="US118" s="296"/>
      <c r="UT118" s="296"/>
      <c r="UU118" s="296"/>
      <c r="UV118" s="296"/>
      <c r="UW118" s="296"/>
      <c r="UX118" s="296"/>
      <c r="UY118" s="296"/>
      <c r="UZ118" s="296"/>
      <c r="VA118" s="296"/>
      <c r="VB118" s="296"/>
      <c r="VC118" s="296"/>
      <c r="VD118" s="296"/>
      <c r="VE118" s="296"/>
      <c r="VF118" s="296"/>
      <c r="VG118" s="296"/>
      <c r="VH118" s="296"/>
      <c r="VI118" s="296"/>
      <c r="VJ118" s="296"/>
      <c r="VK118" s="296"/>
      <c r="VL118" s="296"/>
      <c r="VM118" s="296"/>
      <c r="VN118" s="296"/>
      <c r="VO118" s="296"/>
      <c r="VP118" s="296"/>
      <c r="VQ118" s="296"/>
      <c r="VR118" s="296"/>
      <c r="VS118" s="296"/>
      <c r="VT118" s="296"/>
      <c r="VU118" s="296"/>
      <c r="VV118" s="296"/>
      <c r="VW118" s="296"/>
      <c r="VX118" s="296"/>
      <c r="VY118" s="296"/>
      <c r="VZ118" s="296"/>
      <c r="WA118" s="296"/>
      <c r="WB118" s="296"/>
      <c r="WC118" s="296"/>
      <c r="WD118" s="296"/>
      <c r="WE118" s="296"/>
      <c r="WF118" s="296"/>
      <c r="WG118" s="296"/>
      <c r="WH118" s="296"/>
      <c r="WI118" s="296"/>
      <c r="WJ118" s="296"/>
      <c r="WK118" s="296"/>
      <c r="WL118" s="296"/>
      <c r="WM118" s="296"/>
      <c r="WN118" s="296"/>
      <c r="WO118" s="296"/>
      <c r="WP118" s="296"/>
      <c r="WQ118" s="296"/>
      <c r="WR118" s="296"/>
      <c r="WS118" s="296"/>
      <c r="WT118" s="296"/>
      <c r="WU118" s="296"/>
      <c r="WV118" s="296"/>
      <c r="WW118" s="296"/>
      <c r="WX118" s="296"/>
      <c r="WY118" s="296"/>
      <c r="WZ118" s="296"/>
      <c r="XA118" s="296"/>
      <c r="XB118" s="296"/>
      <c r="XC118" s="296"/>
      <c r="XD118" s="296"/>
      <c r="XE118" s="296"/>
      <c r="XF118" s="296"/>
      <c r="XG118" s="296"/>
      <c r="XH118" s="296"/>
      <c r="XI118" s="296"/>
      <c r="XJ118" s="296"/>
      <c r="XK118" s="296"/>
      <c r="XL118" s="296"/>
      <c r="XM118" s="296"/>
      <c r="XN118" s="296"/>
      <c r="XO118" s="296"/>
      <c r="XP118" s="296"/>
      <c r="XQ118" s="296"/>
      <c r="XR118" s="296"/>
      <c r="XS118" s="296"/>
      <c r="XT118" s="296"/>
      <c r="XU118" s="296"/>
      <c r="XV118" s="296"/>
      <c r="XW118" s="296"/>
      <c r="XX118" s="296"/>
      <c r="XY118" s="296"/>
      <c r="XZ118" s="296"/>
      <c r="YA118" s="296"/>
      <c r="YB118" s="296"/>
      <c r="YC118" s="296"/>
      <c r="YD118" s="296"/>
      <c r="YE118" s="296"/>
      <c r="YF118" s="296"/>
      <c r="YG118" s="296"/>
      <c r="YH118" s="296"/>
      <c r="YI118" s="296"/>
      <c r="YJ118" s="296"/>
      <c r="YK118" s="296"/>
      <c r="YL118" s="296"/>
      <c r="YM118" s="296"/>
      <c r="YN118" s="296"/>
      <c r="YO118" s="296"/>
      <c r="YP118" s="296"/>
      <c r="YQ118" s="296"/>
      <c r="YR118" s="296"/>
      <c r="YS118" s="296"/>
      <c r="YT118" s="296"/>
      <c r="YU118" s="296"/>
      <c r="YV118" s="296"/>
      <c r="YW118" s="296"/>
      <c r="YX118" s="296"/>
      <c r="YY118" s="296"/>
      <c r="YZ118" s="296"/>
      <c r="ZA118" s="296"/>
      <c r="ZB118" s="296"/>
      <c r="ZC118" s="296"/>
      <c r="ZD118" s="296"/>
      <c r="ZE118" s="296"/>
      <c r="ZF118" s="296"/>
      <c r="ZG118" s="296"/>
      <c r="ZH118" s="296"/>
      <c r="ZI118" s="296"/>
      <c r="ZJ118" s="296"/>
      <c r="ZK118" s="296"/>
      <c r="ZL118" s="296"/>
      <c r="ZM118" s="296"/>
      <c r="ZN118" s="296"/>
      <c r="ZO118" s="296"/>
      <c r="ZP118" s="296"/>
      <c r="ZQ118" s="296"/>
      <c r="ZR118" s="296"/>
      <c r="ZS118" s="296"/>
      <c r="ZT118" s="296"/>
      <c r="ZU118" s="296"/>
      <c r="ZV118" s="296"/>
      <c r="ZW118" s="296"/>
      <c r="ZX118" s="296"/>
      <c r="ZY118" s="296"/>
      <c r="ZZ118" s="296"/>
      <c r="AAA118" s="296"/>
      <c r="AAB118" s="296"/>
      <c r="AAC118" s="296"/>
      <c r="AAD118" s="296"/>
      <c r="AAE118" s="296"/>
      <c r="AAF118" s="296"/>
      <c r="AAG118" s="296"/>
      <c r="AAH118" s="296"/>
      <c r="AAI118" s="296"/>
      <c r="AAJ118" s="296"/>
      <c r="AAK118" s="296"/>
      <c r="AAL118" s="296"/>
      <c r="AAM118" s="296"/>
      <c r="AAN118" s="296"/>
      <c r="AAO118" s="296"/>
      <c r="AAP118" s="296"/>
      <c r="AAQ118" s="296"/>
      <c r="AAR118" s="296"/>
      <c r="AAS118" s="296"/>
      <c r="AAT118" s="296"/>
      <c r="AAU118" s="296"/>
      <c r="AAV118" s="296"/>
      <c r="AAW118" s="296"/>
      <c r="AAX118" s="296"/>
      <c r="AAY118" s="296"/>
      <c r="AAZ118" s="296"/>
      <c r="ABA118" s="296"/>
      <c r="ABB118" s="296"/>
      <c r="ABC118" s="296"/>
      <c r="ABD118" s="296"/>
      <c r="ABE118" s="296"/>
      <c r="ABF118" s="296"/>
      <c r="ABG118" s="296"/>
      <c r="ABH118" s="296"/>
      <c r="ABI118" s="296"/>
      <c r="ABJ118" s="296"/>
      <c r="ABK118" s="296"/>
      <c r="ABL118" s="296"/>
      <c r="ABM118" s="296"/>
      <c r="ABN118" s="296"/>
      <c r="ABO118" s="296"/>
      <c r="ABP118" s="296"/>
      <c r="ABQ118" s="296"/>
      <c r="ABR118" s="296"/>
      <c r="ABS118" s="296"/>
      <c r="ABT118" s="296"/>
      <c r="ABU118" s="296"/>
      <c r="ABV118" s="296"/>
      <c r="ABW118" s="296"/>
      <c r="ABX118" s="296"/>
      <c r="ABY118" s="296"/>
      <c r="ABZ118" s="296"/>
      <c r="ACA118" s="296"/>
      <c r="ACB118" s="296"/>
      <c r="ACC118" s="296"/>
      <c r="ACD118" s="296"/>
      <c r="ACE118" s="296"/>
      <c r="ACF118" s="296"/>
      <c r="ACG118" s="296"/>
      <c r="ACH118" s="296"/>
      <c r="ACI118" s="296"/>
      <c r="ACJ118" s="296"/>
      <c r="ACK118" s="296"/>
      <c r="ACL118" s="296"/>
      <c r="ACM118" s="296"/>
      <c r="ACN118" s="296"/>
      <c r="ACO118" s="296"/>
      <c r="ACP118" s="296"/>
      <c r="ACQ118" s="296"/>
      <c r="ACR118" s="296"/>
      <c r="ACS118" s="296"/>
      <c r="ACT118" s="296"/>
      <c r="ACU118" s="296"/>
      <c r="ACV118" s="296"/>
      <c r="ACW118" s="296"/>
      <c r="ACX118" s="296"/>
      <c r="ACY118" s="296"/>
      <c r="ACZ118" s="296"/>
      <c r="ADA118" s="296"/>
      <c r="ADB118" s="296"/>
      <c r="ADC118" s="296"/>
      <c r="ADD118" s="296"/>
      <c r="ADE118" s="296"/>
      <c r="ADF118" s="296"/>
      <c r="ADG118" s="296"/>
      <c r="ADH118" s="296"/>
      <c r="ADI118" s="296"/>
      <c r="ADJ118" s="296"/>
      <c r="ADK118" s="296"/>
      <c r="ADL118" s="296"/>
      <c r="ADM118" s="296"/>
      <c r="ADN118" s="296"/>
      <c r="ADO118" s="296"/>
      <c r="ADP118" s="296"/>
      <c r="ADQ118" s="296"/>
      <c r="ADR118" s="296"/>
      <c r="ADS118" s="296"/>
      <c r="ADT118" s="296"/>
      <c r="ADU118" s="296"/>
      <c r="ADV118" s="296"/>
      <c r="ADW118" s="296"/>
      <c r="ADX118" s="296"/>
      <c r="ADY118" s="296"/>
      <c r="ADZ118" s="296"/>
      <c r="AEA118" s="296"/>
      <c r="AEB118" s="296"/>
      <c r="AEC118" s="296"/>
      <c r="AED118" s="296"/>
      <c r="AEE118" s="296"/>
      <c r="AEF118" s="296"/>
      <c r="AEG118" s="296"/>
      <c r="AEH118" s="296"/>
      <c r="AEI118" s="296"/>
      <c r="AEJ118" s="296"/>
      <c r="AEK118" s="296"/>
      <c r="AEL118" s="296"/>
      <c r="AEM118" s="296"/>
      <c r="AEN118" s="296"/>
      <c r="AEO118" s="296"/>
      <c r="AEP118" s="296"/>
      <c r="AEQ118" s="296"/>
      <c r="AER118" s="296"/>
      <c r="AES118" s="296"/>
      <c r="AET118" s="296"/>
      <c r="AEU118" s="296"/>
      <c r="AEV118" s="296"/>
      <c r="AEW118" s="296"/>
      <c r="AEX118" s="296"/>
      <c r="AEY118" s="296"/>
      <c r="AEZ118" s="296"/>
      <c r="AFA118" s="296"/>
      <c r="AFB118" s="296"/>
      <c r="AFC118" s="296"/>
      <c r="AFD118" s="296"/>
      <c r="AFE118" s="296"/>
      <c r="AFF118" s="296"/>
      <c r="AFG118" s="296"/>
      <c r="AFH118" s="296"/>
      <c r="AFI118" s="296"/>
      <c r="AFJ118" s="296"/>
      <c r="AFK118" s="296"/>
      <c r="AFL118" s="296"/>
      <c r="AFM118" s="296"/>
      <c r="AFN118" s="296"/>
      <c r="AFO118" s="296"/>
      <c r="AFP118" s="296"/>
      <c r="AFQ118" s="296"/>
      <c r="AFR118" s="296"/>
      <c r="AFS118" s="296"/>
      <c r="AFT118" s="296"/>
      <c r="AFU118" s="296"/>
      <c r="AFV118" s="296"/>
      <c r="AFW118" s="296"/>
      <c r="AFX118" s="296"/>
      <c r="AFY118" s="296"/>
      <c r="AFZ118" s="296"/>
      <c r="AGA118" s="296"/>
      <c r="AGB118" s="296"/>
      <c r="AGC118" s="296"/>
      <c r="AGD118" s="296"/>
      <c r="AGE118" s="296"/>
      <c r="AGF118" s="296"/>
      <c r="AGG118" s="296"/>
      <c r="AGH118" s="296"/>
      <c r="AGI118" s="296"/>
      <c r="AGJ118" s="296"/>
      <c r="AGK118" s="296"/>
      <c r="AGL118" s="296"/>
      <c r="AGM118" s="296"/>
      <c r="AGN118" s="296"/>
      <c r="AGO118" s="296"/>
      <c r="AGP118" s="296"/>
      <c r="AGQ118" s="296"/>
      <c r="AGR118" s="296"/>
      <c r="AGS118" s="296"/>
      <c r="AGT118" s="296"/>
      <c r="AGU118" s="296"/>
      <c r="AGV118" s="296"/>
      <c r="AGW118" s="296"/>
      <c r="AGX118" s="296"/>
      <c r="AGY118" s="296"/>
      <c r="AGZ118" s="296"/>
      <c r="AHA118" s="296"/>
      <c r="AHB118" s="296"/>
      <c r="AHC118" s="296"/>
      <c r="AHD118" s="296"/>
      <c r="AHE118" s="296"/>
      <c r="AHF118" s="296"/>
      <c r="AHG118" s="296"/>
      <c r="AHH118" s="296"/>
      <c r="AHI118" s="296"/>
      <c r="AHJ118" s="296"/>
      <c r="AHK118" s="296"/>
      <c r="AHL118" s="296"/>
      <c r="AHM118" s="296"/>
      <c r="AHN118" s="296"/>
      <c r="AHO118" s="296"/>
      <c r="AHP118" s="296"/>
      <c r="AHQ118" s="296"/>
      <c r="AHR118" s="296"/>
      <c r="AHS118" s="296"/>
      <c r="AHT118" s="296"/>
      <c r="AHU118" s="296"/>
      <c r="AHV118" s="296"/>
      <c r="AHW118" s="296"/>
      <c r="AHX118" s="296"/>
      <c r="AHY118" s="296"/>
      <c r="AHZ118" s="296"/>
      <c r="AIA118" s="296"/>
      <c r="AIB118" s="296"/>
      <c r="AIC118" s="296"/>
      <c r="AID118" s="296"/>
      <c r="AIE118" s="296"/>
      <c r="AIF118" s="296"/>
      <c r="AIG118" s="296"/>
      <c r="AIH118" s="296"/>
      <c r="AII118" s="296"/>
      <c r="AIJ118" s="296"/>
      <c r="AIK118" s="296"/>
      <c r="AIL118" s="296"/>
      <c r="AIM118" s="296"/>
      <c r="AIN118" s="296"/>
      <c r="AIO118" s="296"/>
      <c r="AIP118" s="296"/>
      <c r="AIQ118" s="296"/>
      <c r="AIR118" s="296"/>
      <c r="AIS118" s="296"/>
      <c r="AIT118" s="296"/>
      <c r="AIU118" s="296"/>
      <c r="AIV118" s="296"/>
      <c r="AIW118" s="296"/>
      <c r="AIX118" s="296"/>
      <c r="AIY118" s="296"/>
      <c r="AIZ118" s="296"/>
      <c r="AJA118" s="296"/>
      <c r="AJB118" s="296"/>
      <c r="AJC118" s="296"/>
      <c r="AJD118" s="296"/>
      <c r="AJE118" s="296"/>
      <c r="AJF118" s="296"/>
      <c r="AJG118" s="296"/>
      <c r="AJH118" s="296"/>
      <c r="AJI118" s="296"/>
      <c r="AJJ118" s="296"/>
      <c r="AJK118" s="296"/>
      <c r="AJL118" s="296"/>
      <c r="AJM118" s="296"/>
      <c r="AJN118" s="296"/>
      <c r="AJO118" s="296"/>
      <c r="AJP118" s="296"/>
      <c r="AJQ118" s="296"/>
      <c r="AJR118" s="296"/>
      <c r="AJS118" s="296"/>
      <c r="AJT118" s="296"/>
      <c r="AJU118" s="296"/>
      <c r="AJV118" s="296"/>
      <c r="AJW118" s="296"/>
      <c r="AJX118" s="296"/>
      <c r="AJY118" s="296"/>
      <c r="AJZ118" s="296"/>
      <c r="AKA118" s="296"/>
      <c r="AKB118" s="296"/>
      <c r="AKC118" s="296"/>
      <c r="AKD118" s="296"/>
      <c r="AKE118" s="296"/>
      <c r="AKF118" s="296"/>
      <c r="AKG118" s="296"/>
      <c r="AKH118" s="296"/>
      <c r="AKI118" s="296"/>
      <c r="AKJ118" s="296"/>
      <c r="AKK118" s="296"/>
      <c r="AKL118" s="296"/>
      <c r="AKM118" s="296"/>
      <c r="AKN118" s="296"/>
      <c r="AKO118" s="296"/>
      <c r="AKP118" s="296"/>
      <c r="AKQ118" s="296"/>
      <c r="AKR118" s="296"/>
      <c r="AKS118" s="296"/>
      <c r="AKT118" s="296"/>
      <c r="AKU118" s="296"/>
      <c r="AKV118" s="296"/>
      <c r="AKW118" s="296"/>
      <c r="AKX118" s="296"/>
      <c r="AKY118" s="296"/>
      <c r="AKZ118" s="296"/>
      <c r="ALA118" s="296"/>
      <c r="ALB118" s="296"/>
      <c r="ALC118" s="296"/>
      <c r="ALD118" s="296"/>
      <c r="ALE118" s="296"/>
      <c r="ALF118" s="296"/>
      <c r="ALG118" s="296"/>
      <c r="ALH118" s="296"/>
      <c r="ALI118" s="296"/>
      <c r="ALJ118" s="296"/>
      <c r="ALK118" s="296"/>
      <c r="ALL118" s="296"/>
      <c r="ALM118" s="296"/>
      <c r="ALN118" s="296"/>
      <c r="ALO118" s="296"/>
      <c r="ALP118" s="296"/>
      <c r="ALQ118" s="296"/>
      <c r="ALR118" s="296"/>
      <c r="ALS118" s="296"/>
      <c r="ALT118" s="296"/>
      <c r="ALU118" s="296"/>
      <c r="ALV118" s="296"/>
      <c r="ALW118" s="296"/>
      <c r="ALX118" s="296"/>
      <c r="ALY118" s="296"/>
      <c r="ALZ118" s="296"/>
      <c r="AMA118" s="296"/>
      <c r="AMB118" s="296"/>
      <c r="AMC118" s="296"/>
      <c r="AMD118" s="296"/>
      <c r="AME118" s="296"/>
      <c r="AMF118" s="296"/>
      <c r="AMG118" s="296"/>
      <c r="AMH118" s="296"/>
      <c r="AMI118" s="296"/>
      <c r="AMJ118" s="296"/>
      <c r="AMK118" s="296"/>
      <c r="AML118" s="296"/>
      <c r="AMM118" s="296"/>
      <c r="AMN118" s="296"/>
      <c r="AMO118" s="296"/>
      <c r="AMP118" s="296"/>
      <c r="AMQ118" s="296"/>
      <c r="AMR118" s="296"/>
      <c r="AMS118" s="296"/>
      <c r="AMT118" s="296"/>
      <c r="AMU118" s="296"/>
      <c r="AMV118" s="296"/>
      <c r="AMW118" s="296"/>
      <c r="AMX118" s="296"/>
      <c r="AMY118" s="296"/>
      <c r="AMZ118" s="296"/>
      <c r="ANA118" s="296"/>
      <c r="ANB118" s="296"/>
      <c r="ANC118" s="296"/>
      <c r="AND118" s="296"/>
      <c r="ANE118" s="296"/>
      <c r="ANF118" s="296"/>
      <c r="ANG118" s="296"/>
      <c r="ANH118" s="296"/>
      <c r="ANI118" s="296"/>
      <c r="ANJ118" s="296"/>
      <c r="ANK118" s="296"/>
      <c r="ANL118" s="296"/>
      <c r="ANM118" s="296"/>
      <c r="ANN118" s="296"/>
      <c r="ANO118" s="296"/>
      <c r="ANP118" s="296"/>
      <c r="ANQ118" s="296"/>
      <c r="ANR118" s="296"/>
      <c r="ANS118" s="296"/>
      <c r="ANT118" s="296"/>
      <c r="ANU118" s="296"/>
      <c r="ANV118" s="296"/>
      <c r="ANW118" s="296"/>
      <c r="ANX118" s="296"/>
      <c r="ANY118" s="296"/>
      <c r="ANZ118" s="296"/>
      <c r="AOA118" s="296"/>
      <c r="AOB118" s="296"/>
      <c r="AOC118" s="296"/>
      <c r="AOD118" s="296"/>
      <c r="AOE118" s="296"/>
      <c r="AOF118" s="296"/>
      <c r="AOG118" s="296"/>
      <c r="AOH118" s="296"/>
      <c r="AOI118" s="296"/>
      <c r="AOJ118" s="296"/>
      <c r="AOK118" s="296"/>
      <c r="AOL118" s="296"/>
      <c r="AOM118" s="296"/>
      <c r="AON118" s="296"/>
      <c r="AOO118" s="296"/>
      <c r="AOP118" s="296"/>
      <c r="AOQ118" s="296"/>
      <c r="AOR118" s="296"/>
      <c r="AOS118" s="296"/>
      <c r="AOT118" s="296"/>
      <c r="AOU118" s="296"/>
      <c r="AOV118" s="296"/>
      <c r="AOW118" s="296"/>
      <c r="AOX118" s="296"/>
      <c r="AOY118" s="296"/>
      <c r="AOZ118" s="296"/>
      <c r="APA118" s="296"/>
      <c r="APB118" s="296"/>
      <c r="APC118" s="296"/>
      <c r="APD118" s="296"/>
      <c r="APE118" s="296"/>
      <c r="APF118" s="296"/>
      <c r="APG118" s="296"/>
      <c r="APH118" s="296"/>
      <c r="API118" s="296"/>
      <c r="APJ118" s="296"/>
      <c r="APK118" s="296"/>
      <c r="APL118" s="296"/>
      <c r="APM118" s="296"/>
      <c r="APN118" s="296"/>
      <c r="APO118" s="296"/>
      <c r="APP118" s="296"/>
      <c r="APQ118" s="296"/>
      <c r="APR118" s="296"/>
      <c r="APS118" s="296"/>
      <c r="APT118" s="296"/>
      <c r="APU118" s="296"/>
      <c r="APV118" s="296"/>
      <c r="APW118" s="296"/>
      <c r="APX118" s="296"/>
      <c r="APY118" s="296"/>
      <c r="APZ118" s="296"/>
      <c r="AQA118" s="296"/>
      <c r="AQB118" s="296"/>
      <c r="AQC118" s="296"/>
      <c r="AQD118" s="296"/>
      <c r="AQE118" s="296"/>
      <c r="AQF118" s="296"/>
      <c r="AQG118" s="296"/>
      <c r="AQH118" s="296"/>
      <c r="AQI118" s="296"/>
      <c r="AQJ118" s="296"/>
      <c r="AQK118" s="296"/>
      <c r="AQL118" s="296"/>
      <c r="AQM118" s="296"/>
      <c r="AQN118" s="296"/>
      <c r="AQO118" s="296"/>
      <c r="AQP118" s="296"/>
      <c r="AQQ118" s="296"/>
      <c r="AQR118" s="296"/>
      <c r="AQS118" s="296"/>
      <c r="AQT118" s="296"/>
      <c r="AQU118" s="296"/>
      <c r="AQV118" s="296"/>
      <c r="AQW118" s="296"/>
      <c r="AQX118" s="296"/>
      <c r="AQY118" s="296"/>
      <c r="AQZ118" s="296"/>
      <c r="ARA118" s="296"/>
      <c r="ARB118" s="296"/>
      <c r="ARC118" s="296"/>
      <c r="ARD118" s="296"/>
      <c r="ARE118" s="296"/>
      <c r="ARF118" s="296"/>
      <c r="ARG118" s="296"/>
      <c r="ARH118" s="296"/>
      <c r="ARI118" s="296"/>
      <c r="ARJ118" s="296"/>
      <c r="ARK118" s="296"/>
      <c r="ARL118" s="296"/>
      <c r="ARM118" s="296"/>
      <c r="ARN118" s="296"/>
      <c r="ARO118" s="296"/>
      <c r="ARP118" s="296"/>
      <c r="ARQ118" s="296"/>
      <c r="ARR118" s="296"/>
      <c r="ARS118" s="296"/>
      <c r="ART118" s="296"/>
      <c r="ARU118" s="296"/>
      <c r="ARV118" s="296"/>
      <c r="ARW118" s="296"/>
      <c r="ARX118" s="296"/>
      <c r="ARY118" s="296"/>
      <c r="ARZ118" s="296"/>
      <c r="ASA118" s="296"/>
      <c r="ASB118" s="296"/>
      <c r="ASC118" s="296"/>
      <c r="ASD118" s="296"/>
      <c r="ASE118" s="296"/>
      <c r="ASF118" s="296"/>
      <c r="ASG118" s="296"/>
      <c r="ASH118" s="296"/>
      <c r="ASI118" s="296"/>
      <c r="ASJ118" s="296"/>
      <c r="ASK118" s="296"/>
      <c r="ASL118" s="296"/>
      <c r="ASM118" s="296"/>
      <c r="ASN118" s="296"/>
      <c r="ASO118" s="296"/>
      <c r="ASP118" s="296"/>
      <c r="ASQ118" s="296"/>
      <c r="ASR118" s="296"/>
      <c r="ASS118" s="296"/>
      <c r="AST118" s="296"/>
      <c r="ASU118" s="296"/>
      <c r="ASV118" s="296"/>
      <c r="ASW118" s="296"/>
      <c r="ASX118" s="296"/>
      <c r="ASY118" s="296"/>
      <c r="ASZ118" s="296"/>
      <c r="ATA118" s="296"/>
      <c r="ATB118" s="296"/>
      <c r="ATC118" s="296"/>
      <c r="ATD118" s="296"/>
      <c r="ATE118" s="296"/>
      <c r="ATF118" s="296"/>
      <c r="ATG118" s="296"/>
      <c r="ATH118" s="296"/>
      <c r="ATI118" s="296"/>
      <c r="ATJ118" s="296"/>
      <c r="ATK118" s="296"/>
      <c r="ATL118" s="296"/>
      <c r="ATM118" s="296"/>
      <c r="ATN118" s="296"/>
      <c r="ATO118" s="296"/>
      <c r="ATP118" s="296"/>
      <c r="ATQ118" s="296"/>
      <c r="ATR118" s="296"/>
      <c r="ATS118" s="296"/>
      <c r="ATT118" s="296"/>
      <c r="ATU118" s="296"/>
      <c r="ATV118" s="296"/>
      <c r="ATW118" s="296"/>
      <c r="ATX118" s="296"/>
      <c r="ATY118" s="296"/>
      <c r="ATZ118" s="296"/>
      <c r="AUA118" s="296"/>
      <c r="AUB118" s="296"/>
      <c r="AUC118" s="296"/>
      <c r="AUD118" s="296"/>
      <c r="AUE118" s="296"/>
      <c r="AUF118" s="296"/>
      <c r="AUG118" s="296"/>
      <c r="AUH118" s="296"/>
      <c r="AUI118" s="296"/>
      <c r="AUJ118" s="296"/>
      <c r="AUK118" s="296"/>
      <c r="AUL118" s="296"/>
      <c r="AUM118" s="296"/>
      <c r="AUN118" s="296"/>
      <c r="AUO118" s="296"/>
      <c r="AUP118" s="296"/>
      <c r="AUQ118" s="296"/>
      <c r="AUR118" s="296"/>
      <c r="AUS118" s="296"/>
      <c r="AUT118" s="296"/>
      <c r="AUU118" s="296"/>
      <c r="AUV118" s="296"/>
      <c r="AUW118" s="296"/>
      <c r="AUX118" s="296"/>
      <c r="AUY118" s="296"/>
      <c r="AUZ118" s="296"/>
      <c r="AVA118" s="296"/>
      <c r="AVB118" s="296"/>
      <c r="AVC118" s="296"/>
      <c r="AVD118" s="296"/>
      <c r="AVE118" s="296"/>
      <c r="AVF118" s="296"/>
      <c r="AVG118" s="296"/>
      <c r="AVH118" s="296"/>
      <c r="AVI118" s="296"/>
      <c r="AVJ118" s="296"/>
      <c r="AVK118" s="296"/>
      <c r="AVL118" s="296"/>
      <c r="AVM118" s="296"/>
      <c r="AVN118" s="296"/>
      <c r="AVO118" s="296"/>
      <c r="AVP118" s="296"/>
      <c r="AVQ118" s="296"/>
      <c r="AVR118" s="296"/>
      <c r="AVS118" s="296"/>
      <c r="AVT118" s="296"/>
      <c r="AVU118" s="296"/>
      <c r="AVV118" s="296"/>
      <c r="AVW118" s="296"/>
      <c r="AVX118" s="296"/>
      <c r="AVY118" s="296"/>
      <c r="AVZ118" s="296"/>
      <c r="AWA118" s="296"/>
      <c r="AWB118" s="296"/>
      <c r="AWC118" s="296"/>
      <c r="AWD118" s="296"/>
      <c r="AWE118" s="296"/>
      <c r="AWF118" s="296"/>
      <c r="AWG118" s="296"/>
      <c r="AWH118" s="296"/>
      <c r="AWI118" s="296"/>
      <c r="AWJ118" s="296"/>
      <c r="AWK118" s="296"/>
      <c r="AWL118" s="296"/>
      <c r="AWM118" s="296"/>
      <c r="AWN118" s="296"/>
      <c r="AWO118" s="296"/>
      <c r="AWP118" s="296"/>
      <c r="AWQ118" s="296"/>
      <c r="AWR118" s="296"/>
      <c r="AWS118" s="296"/>
      <c r="AWT118" s="296"/>
      <c r="AWU118" s="296"/>
      <c r="AWV118" s="296"/>
      <c r="AWW118" s="296"/>
      <c r="AWX118" s="296"/>
      <c r="AWY118" s="296"/>
      <c r="AWZ118" s="296"/>
      <c r="AXA118" s="296"/>
      <c r="AXB118" s="296"/>
      <c r="AXC118" s="296"/>
      <c r="AXD118" s="296"/>
      <c r="AXE118" s="296"/>
      <c r="AXF118" s="296"/>
      <c r="AXG118" s="296"/>
      <c r="AXH118" s="296"/>
      <c r="AXI118" s="296"/>
      <c r="AXJ118" s="296"/>
      <c r="AXK118" s="296"/>
      <c r="AXL118" s="296"/>
      <c r="AXM118" s="296"/>
      <c r="AXN118" s="296"/>
      <c r="AXO118" s="296"/>
      <c r="AXP118" s="296"/>
      <c r="AXQ118" s="296"/>
      <c r="AXR118" s="296"/>
      <c r="AXS118" s="296"/>
      <c r="AXT118" s="296"/>
      <c r="AXU118" s="296"/>
      <c r="AXV118" s="296"/>
      <c r="AXW118" s="296"/>
      <c r="AXX118" s="296"/>
      <c r="AXY118" s="296"/>
      <c r="AXZ118" s="296"/>
      <c r="AYA118" s="296"/>
      <c r="AYB118" s="296"/>
      <c r="AYC118" s="296"/>
      <c r="AYD118" s="296"/>
      <c r="AYE118" s="296"/>
      <c r="AYF118" s="296"/>
      <c r="AYG118" s="296"/>
      <c r="AYH118" s="296"/>
      <c r="AYI118" s="296"/>
      <c r="AYJ118" s="296"/>
      <c r="AYK118" s="296"/>
      <c r="AYL118" s="296"/>
      <c r="AYM118" s="296"/>
      <c r="AYN118" s="296"/>
      <c r="AYO118" s="296"/>
      <c r="AYP118" s="296"/>
      <c r="AYQ118" s="296"/>
      <c r="AYR118" s="296"/>
      <c r="AYS118" s="296"/>
      <c r="AYT118" s="296"/>
      <c r="AYU118" s="296"/>
      <c r="AYV118" s="296"/>
      <c r="AYW118" s="296"/>
      <c r="AYX118" s="296"/>
      <c r="AYY118" s="296"/>
      <c r="AYZ118" s="296"/>
      <c r="AZA118" s="296"/>
      <c r="AZB118" s="296"/>
      <c r="AZC118" s="296"/>
      <c r="AZD118" s="296"/>
      <c r="AZE118" s="296"/>
      <c r="AZF118" s="296"/>
      <c r="AZG118" s="296"/>
      <c r="AZH118" s="296"/>
      <c r="AZI118" s="296"/>
      <c r="AZJ118" s="296"/>
      <c r="AZK118" s="296"/>
      <c r="AZL118" s="296"/>
      <c r="AZM118" s="296"/>
      <c r="AZN118" s="296"/>
      <c r="AZO118" s="296"/>
      <c r="AZP118" s="296"/>
      <c r="AZQ118" s="296"/>
      <c r="AZR118" s="296"/>
      <c r="AZS118" s="296"/>
      <c r="AZT118" s="296"/>
      <c r="AZU118" s="296"/>
      <c r="AZV118" s="296"/>
      <c r="AZW118" s="296"/>
      <c r="AZX118" s="296"/>
      <c r="AZY118" s="296"/>
      <c r="AZZ118" s="296"/>
      <c r="BAA118" s="296"/>
      <c r="BAB118" s="296"/>
      <c r="BAC118" s="296"/>
      <c r="BAD118" s="296"/>
      <c r="BAE118" s="296"/>
      <c r="BAF118" s="296"/>
      <c r="BAG118" s="296"/>
      <c r="BAH118" s="296"/>
      <c r="BAI118" s="296"/>
      <c r="BAJ118" s="296"/>
      <c r="BAK118" s="296"/>
      <c r="BAL118" s="296"/>
      <c r="BAM118" s="296"/>
      <c r="BAN118" s="296"/>
      <c r="BAO118" s="296"/>
      <c r="BAP118" s="296"/>
      <c r="BAQ118" s="296"/>
      <c r="BAR118" s="296"/>
      <c r="BAS118" s="296"/>
      <c r="BAT118" s="296"/>
      <c r="BAU118" s="296"/>
      <c r="BAV118" s="296"/>
      <c r="BAW118" s="296"/>
      <c r="BAX118" s="296"/>
      <c r="BAY118" s="296"/>
      <c r="BAZ118" s="296"/>
      <c r="BBA118" s="296"/>
      <c r="BBB118" s="296"/>
      <c r="BBC118" s="296"/>
      <c r="BBD118" s="296"/>
      <c r="BBE118" s="296"/>
      <c r="BBF118" s="296"/>
      <c r="BBG118" s="296"/>
      <c r="BBH118" s="296"/>
      <c r="BBI118" s="296"/>
      <c r="BBJ118" s="296"/>
      <c r="BBK118" s="296"/>
      <c r="BBL118" s="296"/>
      <c r="BBM118" s="296"/>
      <c r="BBN118" s="296"/>
      <c r="BBO118" s="296"/>
      <c r="BBP118" s="296"/>
      <c r="BBQ118" s="296"/>
      <c r="BBR118" s="296"/>
      <c r="BBS118" s="296"/>
      <c r="BBT118" s="296"/>
      <c r="BBU118" s="296"/>
      <c r="BBV118" s="296"/>
      <c r="BBW118" s="296"/>
      <c r="BBX118" s="296"/>
      <c r="BBY118" s="296"/>
      <c r="BBZ118" s="296"/>
      <c r="BCA118" s="296"/>
      <c r="BCB118" s="296"/>
      <c r="BCC118" s="296"/>
      <c r="BCD118" s="296"/>
      <c r="BCE118" s="296"/>
      <c r="BCF118" s="296"/>
      <c r="BCG118" s="296"/>
      <c r="BCH118" s="296"/>
      <c r="BCI118" s="296"/>
      <c r="BCJ118" s="296"/>
      <c r="BCK118" s="296"/>
      <c r="BCL118" s="296"/>
      <c r="BCM118" s="296"/>
      <c r="BCN118" s="296"/>
      <c r="BCO118" s="296"/>
      <c r="BCP118" s="296"/>
      <c r="BCQ118" s="296"/>
      <c r="BCR118" s="296"/>
      <c r="BCS118" s="296"/>
      <c r="BCT118" s="296"/>
      <c r="BCU118" s="296"/>
      <c r="BCV118" s="296"/>
      <c r="BCW118" s="296"/>
      <c r="BCX118" s="296"/>
      <c r="BCY118" s="296"/>
      <c r="BCZ118" s="296"/>
      <c r="BDA118" s="296"/>
      <c r="BDB118" s="296"/>
      <c r="BDC118" s="296"/>
      <c r="BDD118" s="296"/>
      <c r="BDE118" s="296"/>
      <c r="BDF118" s="296"/>
      <c r="BDG118" s="296"/>
      <c r="BDH118" s="296"/>
      <c r="BDI118" s="296"/>
      <c r="BDJ118" s="296"/>
      <c r="BDK118" s="296"/>
      <c r="BDL118" s="296"/>
      <c r="BDM118" s="296"/>
      <c r="BDN118" s="296"/>
      <c r="BDO118" s="296"/>
      <c r="BDP118" s="296"/>
      <c r="BDQ118" s="296"/>
      <c r="BDR118" s="296"/>
      <c r="BDS118" s="296"/>
      <c r="BDT118" s="296"/>
      <c r="BDU118" s="296"/>
      <c r="BDV118" s="296"/>
      <c r="BDW118" s="296"/>
      <c r="BDX118" s="296"/>
      <c r="BDY118" s="296"/>
      <c r="BDZ118" s="296"/>
      <c r="BEA118" s="296"/>
      <c r="BEB118" s="296"/>
      <c r="BEC118" s="296"/>
      <c r="BED118" s="296"/>
      <c r="BEE118" s="296"/>
      <c r="BEF118" s="296"/>
      <c r="BEG118" s="296"/>
      <c r="BEH118" s="296"/>
      <c r="BEI118" s="296"/>
      <c r="BEJ118" s="296"/>
      <c r="BEK118" s="296"/>
      <c r="BEL118" s="296"/>
      <c r="BEM118" s="296"/>
      <c r="BEN118" s="296"/>
      <c r="BEO118" s="296"/>
      <c r="BEP118" s="296"/>
      <c r="BEQ118" s="296"/>
      <c r="BER118" s="296"/>
      <c r="BES118" s="296"/>
      <c r="BET118" s="296"/>
      <c r="BEU118" s="296"/>
      <c r="BEV118" s="296"/>
      <c r="BEW118" s="296"/>
      <c r="BEX118" s="296"/>
      <c r="BEY118" s="296"/>
      <c r="BEZ118" s="296"/>
      <c r="BFA118" s="296"/>
      <c r="BFB118" s="296"/>
      <c r="BFC118" s="296"/>
      <c r="BFD118" s="296"/>
      <c r="BFE118" s="296"/>
      <c r="BFF118" s="296"/>
      <c r="BFG118" s="296"/>
      <c r="BFH118" s="296"/>
      <c r="BFI118" s="296"/>
      <c r="BFJ118" s="296"/>
      <c r="BFK118" s="296"/>
      <c r="BFL118" s="296"/>
      <c r="BFM118" s="296"/>
      <c r="BFN118" s="296"/>
      <c r="BFO118" s="296"/>
      <c r="BFP118" s="296"/>
      <c r="BFQ118" s="296"/>
      <c r="BFR118" s="296"/>
      <c r="BFS118" s="296"/>
      <c r="BFT118" s="296"/>
      <c r="BFU118" s="296"/>
      <c r="BFV118" s="296"/>
      <c r="BFW118" s="296"/>
      <c r="BFX118" s="296"/>
      <c r="BFY118" s="296"/>
      <c r="BFZ118" s="296"/>
      <c r="BGA118" s="296"/>
      <c r="BGB118" s="296"/>
      <c r="BGC118" s="296"/>
      <c r="BGD118" s="296"/>
      <c r="BGE118" s="296"/>
      <c r="BGF118" s="296"/>
      <c r="BGG118" s="296"/>
      <c r="BGH118" s="296"/>
      <c r="BGI118" s="296"/>
      <c r="BGJ118" s="296"/>
      <c r="BGK118" s="296"/>
      <c r="BGL118" s="296"/>
      <c r="BGM118" s="296"/>
      <c r="BGN118" s="296"/>
      <c r="BGO118" s="296"/>
      <c r="BGP118" s="296"/>
      <c r="BGQ118" s="296"/>
      <c r="BGR118" s="296"/>
      <c r="BGS118" s="296"/>
      <c r="BGT118" s="296"/>
      <c r="BGU118" s="296"/>
      <c r="BGV118" s="296"/>
      <c r="BGW118" s="296"/>
      <c r="BGX118" s="296"/>
      <c r="BGY118" s="296"/>
      <c r="BGZ118" s="296"/>
      <c r="BHA118" s="296"/>
      <c r="BHB118" s="296"/>
      <c r="BHC118" s="296"/>
      <c r="BHD118" s="296"/>
      <c r="BHE118" s="296"/>
      <c r="BHF118" s="296"/>
      <c r="BHG118" s="296"/>
      <c r="BHH118" s="296"/>
      <c r="BHI118" s="296"/>
      <c r="BHJ118" s="296"/>
      <c r="BHK118" s="296"/>
      <c r="BHL118" s="296"/>
      <c r="BHM118" s="296"/>
      <c r="BHN118" s="296"/>
      <c r="BHO118" s="296"/>
      <c r="BHP118" s="296"/>
      <c r="BHQ118" s="296"/>
      <c r="BHR118" s="296"/>
      <c r="BHS118" s="296"/>
      <c r="BHT118" s="296"/>
      <c r="BHU118" s="296"/>
      <c r="BHV118" s="296"/>
      <c r="BHW118" s="296"/>
      <c r="BHX118" s="296"/>
      <c r="BHY118" s="296"/>
      <c r="BHZ118" s="296"/>
      <c r="BIA118" s="296"/>
      <c r="BIB118" s="296"/>
      <c r="BIC118" s="296"/>
      <c r="BID118" s="296"/>
      <c r="BIE118" s="296"/>
      <c r="BIF118" s="296"/>
      <c r="BIG118" s="296"/>
      <c r="BIH118" s="296"/>
      <c r="BII118" s="296"/>
      <c r="BIJ118" s="296"/>
      <c r="BIK118" s="296"/>
      <c r="BIL118" s="296"/>
      <c r="BIM118" s="296"/>
      <c r="BIN118" s="296"/>
      <c r="BIO118" s="296"/>
      <c r="BIP118" s="296"/>
      <c r="BIQ118" s="296"/>
      <c r="BIR118" s="296"/>
      <c r="BIS118" s="296"/>
      <c r="BIT118" s="296"/>
      <c r="BIU118" s="296"/>
      <c r="BIV118" s="296"/>
      <c r="BIW118" s="296"/>
      <c r="BIX118" s="296"/>
      <c r="BIY118" s="296"/>
      <c r="BIZ118" s="296"/>
      <c r="BJA118" s="296"/>
      <c r="BJB118" s="296"/>
      <c r="BJC118" s="296"/>
      <c r="BJD118" s="296"/>
      <c r="BJE118" s="296"/>
      <c r="BJF118" s="296"/>
      <c r="BJG118" s="296"/>
      <c r="BJH118" s="296"/>
      <c r="BJI118" s="296"/>
      <c r="BJJ118" s="296"/>
      <c r="BJK118" s="296"/>
      <c r="BJL118" s="296"/>
      <c r="BJM118" s="296"/>
      <c r="BJN118" s="296"/>
      <c r="BJO118" s="296"/>
      <c r="BJP118" s="296"/>
      <c r="BJQ118" s="296"/>
      <c r="BJR118" s="296"/>
      <c r="BJS118" s="296"/>
      <c r="BJT118" s="296"/>
      <c r="BJU118" s="296"/>
      <c r="BJV118" s="296"/>
      <c r="BJW118" s="296"/>
      <c r="BJX118" s="296"/>
      <c r="BJY118" s="296"/>
      <c r="BJZ118" s="296"/>
      <c r="BKA118" s="296"/>
      <c r="BKB118" s="296"/>
      <c r="BKC118" s="296"/>
      <c r="BKD118" s="296"/>
      <c r="BKE118" s="296"/>
      <c r="BKF118" s="296"/>
      <c r="BKG118" s="296"/>
      <c r="BKH118" s="296"/>
      <c r="BKI118" s="296"/>
      <c r="BKJ118" s="296"/>
      <c r="BKK118" s="296"/>
      <c r="BKL118" s="296"/>
      <c r="BKM118" s="296"/>
      <c r="BKN118" s="296"/>
      <c r="BKO118" s="296"/>
      <c r="BKP118" s="296"/>
      <c r="BKQ118" s="296"/>
      <c r="BKR118" s="296"/>
      <c r="BKS118" s="296"/>
      <c r="BKT118" s="296"/>
      <c r="BKU118" s="296"/>
      <c r="BKV118" s="296"/>
      <c r="BKW118" s="296"/>
      <c r="BKX118" s="296"/>
      <c r="BKY118" s="296"/>
      <c r="BKZ118" s="296"/>
      <c r="BLA118" s="296"/>
      <c r="BLB118" s="296"/>
      <c r="BLC118" s="296"/>
      <c r="BLD118" s="296"/>
      <c r="BLE118" s="296"/>
      <c r="BLF118" s="296"/>
      <c r="BLG118" s="296"/>
      <c r="BLH118" s="296"/>
      <c r="BLI118" s="296"/>
      <c r="BLJ118" s="296"/>
      <c r="BLK118" s="296"/>
      <c r="BLL118" s="296"/>
      <c r="BLM118" s="296"/>
      <c r="BLN118" s="296"/>
      <c r="BLO118" s="296"/>
      <c r="BLP118" s="296"/>
      <c r="BLQ118" s="296"/>
      <c r="BLR118" s="296"/>
      <c r="BLS118" s="296"/>
      <c r="BLT118" s="296"/>
      <c r="BLU118" s="296"/>
      <c r="BLV118" s="296"/>
      <c r="BLW118" s="296"/>
      <c r="BLX118" s="296"/>
      <c r="BLY118" s="296"/>
      <c r="BLZ118" s="296"/>
      <c r="BMA118" s="296"/>
      <c r="BMB118" s="296"/>
      <c r="BMC118" s="296"/>
      <c r="BMD118" s="296"/>
      <c r="BME118" s="296"/>
      <c r="BMF118" s="296"/>
      <c r="BMG118" s="296"/>
      <c r="BMH118" s="296"/>
      <c r="BMI118" s="296"/>
      <c r="BMJ118" s="296"/>
      <c r="BMK118" s="296"/>
      <c r="BML118" s="296"/>
      <c r="BMM118" s="296"/>
      <c r="BMN118" s="296"/>
      <c r="BMO118" s="296"/>
      <c r="BMP118" s="296"/>
      <c r="BMQ118" s="296"/>
      <c r="BMR118" s="296"/>
      <c r="BMS118" s="296"/>
      <c r="BMT118" s="296"/>
      <c r="BMU118" s="296"/>
      <c r="BMV118" s="296"/>
      <c r="BMW118" s="296"/>
      <c r="BMX118" s="296"/>
      <c r="BMY118" s="296"/>
      <c r="BMZ118" s="296"/>
      <c r="BNA118" s="296"/>
      <c r="BNB118" s="296"/>
      <c r="BNC118" s="296"/>
      <c r="BND118" s="296"/>
      <c r="BNE118" s="296"/>
      <c r="BNF118" s="296"/>
      <c r="BNG118" s="296"/>
      <c r="BNH118" s="296"/>
      <c r="BNI118" s="296"/>
      <c r="BNJ118" s="296"/>
      <c r="BNK118" s="296"/>
      <c r="BNL118" s="296"/>
      <c r="BNM118" s="296"/>
      <c r="BNN118" s="296"/>
      <c r="BNO118" s="296"/>
      <c r="BNP118" s="296"/>
      <c r="BNQ118" s="296"/>
      <c r="BNR118" s="296"/>
      <c r="BNS118" s="296"/>
      <c r="BNT118" s="296"/>
      <c r="BNU118" s="296"/>
      <c r="BNV118" s="296"/>
      <c r="BNW118" s="296"/>
      <c r="BNX118" s="296"/>
      <c r="BNY118" s="296"/>
      <c r="BNZ118" s="296"/>
      <c r="BOA118" s="296"/>
      <c r="BOB118" s="296"/>
      <c r="BOC118" s="296"/>
      <c r="BOD118" s="296"/>
      <c r="BOE118" s="296"/>
      <c r="BOF118" s="296"/>
      <c r="BOG118" s="296"/>
      <c r="BOH118" s="296"/>
      <c r="BOI118" s="296"/>
      <c r="BOJ118" s="296"/>
      <c r="BOK118" s="296"/>
      <c r="BOL118" s="296"/>
      <c r="BOM118" s="296"/>
      <c r="BON118" s="296"/>
      <c r="BOO118" s="296"/>
      <c r="BOP118" s="296"/>
      <c r="BOQ118" s="296"/>
      <c r="BOR118" s="296"/>
      <c r="BOS118" s="296"/>
      <c r="BOT118" s="296"/>
      <c r="BOU118" s="296"/>
      <c r="BOV118" s="296"/>
      <c r="BOW118" s="296"/>
      <c r="BOX118" s="296"/>
      <c r="BOY118" s="296"/>
      <c r="BOZ118" s="296"/>
      <c r="BPA118" s="296"/>
      <c r="BPB118" s="296"/>
      <c r="BPC118" s="296"/>
      <c r="BPD118" s="296"/>
      <c r="BPE118" s="296"/>
      <c r="BPF118" s="296"/>
      <c r="BPG118" s="296"/>
      <c r="BPH118" s="296"/>
      <c r="BPI118" s="296"/>
      <c r="BPJ118" s="296"/>
      <c r="BPK118" s="296"/>
      <c r="BPL118" s="296"/>
      <c r="BPM118" s="296"/>
      <c r="BPN118" s="296"/>
      <c r="BPO118" s="296"/>
      <c r="BPP118" s="296"/>
      <c r="BPQ118" s="296"/>
      <c r="BPR118" s="296"/>
      <c r="BPS118" s="296"/>
      <c r="BPT118" s="296"/>
      <c r="BPU118" s="296"/>
      <c r="BPV118" s="296"/>
      <c r="BPW118" s="296"/>
      <c r="BPX118" s="296"/>
      <c r="BPY118" s="296"/>
      <c r="BPZ118" s="296"/>
      <c r="BQA118" s="296"/>
      <c r="BQB118" s="296"/>
      <c r="BQC118" s="296"/>
      <c r="BQD118" s="296"/>
      <c r="BQE118" s="296"/>
      <c r="BQF118" s="296"/>
      <c r="BQG118" s="296"/>
      <c r="BQH118" s="296"/>
      <c r="BQI118" s="296"/>
      <c r="BQJ118" s="296"/>
      <c r="BQK118" s="296"/>
      <c r="BQL118" s="296"/>
      <c r="BQM118" s="296"/>
      <c r="BQN118" s="296"/>
      <c r="BQO118" s="296"/>
      <c r="BQP118" s="296"/>
      <c r="BQQ118" s="296"/>
      <c r="BQR118" s="296"/>
      <c r="BQS118" s="296"/>
      <c r="BQT118" s="296"/>
      <c r="BQU118" s="296"/>
      <c r="BQV118" s="296"/>
      <c r="BQW118" s="296"/>
      <c r="BQX118" s="296"/>
      <c r="BQY118" s="296"/>
      <c r="BQZ118" s="296"/>
      <c r="BRA118" s="296"/>
      <c r="BRB118" s="296"/>
      <c r="BRC118" s="296"/>
      <c r="BRD118" s="296"/>
      <c r="BRE118" s="296"/>
      <c r="BRF118" s="296"/>
      <c r="BRG118" s="296"/>
      <c r="BRH118" s="296"/>
      <c r="BRI118" s="296"/>
      <c r="BRJ118" s="296"/>
      <c r="BRK118" s="296"/>
      <c r="BRL118" s="296"/>
      <c r="BRM118" s="296"/>
      <c r="BRN118" s="296"/>
      <c r="BRO118" s="296"/>
      <c r="BRP118" s="296"/>
      <c r="BRQ118" s="296"/>
      <c r="BRR118" s="296"/>
      <c r="BRS118" s="296"/>
      <c r="BRT118" s="296"/>
      <c r="BRU118" s="296"/>
      <c r="BRV118" s="296"/>
      <c r="BRW118" s="296"/>
      <c r="BRX118" s="296"/>
      <c r="BRY118" s="296"/>
      <c r="BRZ118" s="296"/>
      <c r="BSA118" s="296"/>
      <c r="BSB118" s="296"/>
      <c r="BSC118" s="296"/>
      <c r="BSD118" s="296"/>
      <c r="BSE118" s="296"/>
      <c r="BSF118" s="296"/>
      <c r="BSG118" s="296"/>
      <c r="BSH118" s="296"/>
      <c r="BSI118" s="296"/>
      <c r="BSJ118" s="296"/>
      <c r="BSK118" s="296"/>
      <c r="BSL118" s="296"/>
      <c r="BSM118" s="296"/>
      <c r="BSN118" s="296"/>
      <c r="BSO118" s="296"/>
      <c r="BSP118" s="296"/>
      <c r="BSQ118" s="296"/>
      <c r="BSR118" s="296"/>
      <c r="BSS118" s="296"/>
      <c r="BST118" s="296"/>
      <c r="BSU118" s="296"/>
      <c r="BSV118" s="296"/>
      <c r="BSW118" s="296"/>
      <c r="BSX118" s="296"/>
      <c r="BSY118" s="296"/>
      <c r="BSZ118" s="296"/>
      <c r="BTA118" s="296"/>
      <c r="BTB118" s="296"/>
      <c r="BTC118" s="296"/>
      <c r="BTD118" s="296"/>
      <c r="BTE118" s="296"/>
      <c r="BTF118" s="296"/>
      <c r="BTG118" s="296"/>
      <c r="BTH118" s="296"/>
      <c r="BTI118" s="296"/>
      <c r="BTJ118" s="296"/>
      <c r="BTK118" s="296"/>
      <c r="BTL118" s="296"/>
      <c r="BTM118" s="296"/>
      <c r="BTN118" s="296"/>
      <c r="BTO118" s="296"/>
      <c r="BTP118" s="296"/>
      <c r="BTQ118" s="296"/>
      <c r="BTR118" s="296"/>
      <c r="BTS118" s="296"/>
      <c r="BTT118" s="296"/>
      <c r="BTU118" s="296"/>
      <c r="BTV118" s="296"/>
      <c r="BTW118" s="296"/>
      <c r="BTX118" s="296"/>
      <c r="BTY118" s="296"/>
      <c r="BTZ118" s="296"/>
      <c r="BUA118" s="296"/>
      <c r="BUB118" s="296"/>
      <c r="BUC118" s="296"/>
      <c r="BUD118" s="296"/>
      <c r="BUE118" s="296"/>
      <c r="BUF118" s="296"/>
      <c r="BUG118" s="296"/>
      <c r="BUH118" s="296"/>
      <c r="BUI118" s="296"/>
      <c r="BUJ118" s="296"/>
      <c r="BUK118" s="296"/>
      <c r="BUL118" s="296"/>
      <c r="BUM118" s="296"/>
      <c r="BUN118" s="296"/>
      <c r="BUO118" s="296"/>
      <c r="BUP118" s="296"/>
      <c r="BUQ118" s="296"/>
      <c r="BUR118" s="296"/>
      <c r="BUS118" s="296"/>
      <c r="BUT118" s="296"/>
      <c r="BUU118" s="296"/>
      <c r="BUV118" s="296"/>
      <c r="BUW118" s="296"/>
      <c r="BUX118" s="296"/>
      <c r="BUY118" s="296"/>
      <c r="BUZ118" s="296"/>
      <c r="BVA118" s="296"/>
      <c r="BVB118" s="296"/>
      <c r="BVC118" s="296"/>
      <c r="BVD118" s="296"/>
      <c r="BVE118" s="296"/>
      <c r="BVF118" s="296"/>
      <c r="BVG118" s="296"/>
      <c r="BVH118" s="296"/>
      <c r="BVI118" s="296"/>
      <c r="BVJ118" s="296"/>
      <c r="BVK118" s="296"/>
      <c r="BVL118" s="296"/>
      <c r="BVM118" s="296"/>
      <c r="BVN118" s="296"/>
      <c r="BVO118" s="296"/>
      <c r="BVP118" s="296"/>
      <c r="BVQ118" s="296"/>
      <c r="BVR118" s="296"/>
      <c r="BVS118" s="296"/>
      <c r="BVT118" s="296"/>
      <c r="BVU118" s="296"/>
      <c r="BVV118" s="296"/>
      <c r="BVW118" s="296"/>
      <c r="BVX118" s="296"/>
      <c r="BVY118" s="296"/>
      <c r="BVZ118" s="296"/>
      <c r="BWA118" s="296"/>
      <c r="BWB118" s="296"/>
      <c r="BWC118" s="296"/>
      <c r="BWD118" s="296"/>
      <c r="BWE118" s="296"/>
      <c r="BWF118" s="296"/>
      <c r="BWG118" s="296"/>
      <c r="BWH118" s="296"/>
      <c r="BWI118" s="296"/>
      <c r="BWJ118" s="296"/>
      <c r="BWK118" s="296"/>
      <c r="BWL118" s="296"/>
      <c r="BWM118" s="296"/>
      <c r="BWN118" s="296"/>
      <c r="BWO118" s="296"/>
      <c r="BWP118" s="296"/>
      <c r="BWQ118" s="296"/>
      <c r="BWR118" s="296"/>
      <c r="BWS118" s="296"/>
      <c r="BWT118" s="296"/>
      <c r="BWU118" s="296"/>
      <c r="BWV118" s="296"/>
      <c r="BWW118" s="296"/>
      <c r="BWX118" s="296"/>
      <c r="BWY118" s="296"/>
      <c r="BWZ118" s="296"/>
      <c r="BXA118" s="296"/>
      <c r="BXB118" s="296"/>
      <c r="BXC118" s="296"/>
      <c r="BXD118" s="296"/>
      <c r="BXE118" s="296"/>
      <c r="BXF118" s="296"/>
      <c r="BXG118" s="296"/>
      <c r="BXH118" s="296"/>
      <c r="BXI118" s="296"/>
      <c r="BXJ118" s="296"/>
      <c r="BXK118" s="296"/>
      <c r="BXL118" s="296"/>
      <c r="BXM118" s="296"/>
      <c r="BXN118" s="296"/>
      <c r="BXO118" s="296"/>
      <c r="BXP118" s="296"/>
      <c r="BXQ118" s="296"/>
      <c r="BXR118" s="296"/>
      <c r="BXS118" s="296"/>
      <c r="BXT118" s="296"/>
      <c r="BXU118" s="296"/>
      <c r="BXV118" s="296"/>
      <c r="BXW118" s="296"/>
      <c r="BXX118" s="296"/>
      <c r="BXY118" s="296"/>
      <c r="BXZ118" s="296"/>
      <c r="BYA118" s="296"/>
      <c r="BYB118" s="296"/>
      <c r="BYC118" s="296"/>
      <c r="BYD118" s="296"/>
      <c r="BYE118" s="296"/>
      <c r="BYF118" s="296"/>
      <c r="BYG118" s="296"/>
      <c r="BYH118" s="296"/>
      <c r="BYI118" s="296"/>
      <c r="BYJ118" s="296"/>
      <c r="BYK118" s="296"/>
      <c r="BYL118" s="296"/>
      <c r="BYM118" s="296"/>
      <c r="BYN118" s="296"/>
      <c r="BYO118" s="296"/>
      <c r="BYP118" s="296"/>
      <c r="BYQ118" s="296"/>
      <c r="BYR118" s="296"/>
      <c r="BYS118" s="296"/>
      <c r="BYT118" s="296"/>
      <c r="BYU118" s="296"/>
      <c r="BYV118" s="296"/>
      <c r="BYW118" s="296"/>
      <c r="BYX118" s="296"/>
      <c r="BYY118" s="296"/>
      <c r="BYZ118" s="296"/>
      <c r="BZA118" s="296"/>
      <c r="BZB118" s="296"/>
      <c r="BZC118" s="296"/>
      <c r="BZD118" s="296"/>
      <c r="BZE118" s="296"/>
      <c r="BZF118" s="296"/>
      <c r="BZG118" s="296"/>
      <c r="BZH118" s="296"/>
      <c r="BZI118" s="296"/>
      <c r="BZJ118" s="296"/>
      <c r="BZK118" s="296"/>
      <c r="BZL118" s="296"/>
      <c r="BZM118" s="296"/>
      <c r="BZN118" s="296"/>
      <c r="BZO118" s="296"/>
      <c r="BZP118" s="296"/>
      <c r="BZQ118" s="296"/>
      <c r="BZR118" s="296"/>
      <c r="BZS118" s="296"/>
      <c r="BZT118" s="296"/>
      <c r="BZU118" s="296"/>
      <c r="BZV118" s="296"/>
      <c r="BZW118" s="296"/>
      <c r="BZX118" s="296"/>
      <c r="BZY118" s="296"/>
      <c r="BZZ118" s="296"/>
      <c r="CAA118" s="296"/>
      <c r="CAB118" s="296"/>
      <c r="CAC118" s="296"/>
      <c r="CAD118" s="296"/>
      <c r="CAE118" s="296"/>
      <c r="CAF118" s="296"/>
      <c r="CAG118" s="296"/>
      <c r="CAH118" s="296"/>
      <c r="CAI118" s="296"/>
      <c r="CAJ118" s="296"/>
      <c r="CAK118" s="296"/>
      <c r="CAL118" s="296"/>
      <c r="CAM118" s="296"/>
      <c r="CAN118" s="296"/>
      <c r="CAO118" s="296"/>
      <c r="CAP118" s="296"/>
      <c r="CAQ118" s="296"/>
      <c r="CAR118" s="296"/>
      <c r="CAS118" s="296"/>
      <c r="CAT118" s="296"/>
      <c r="CAU118" s="296"/>
      <c r="CAV118" s="296"/>
      <c r="CAW118" s="296"/>
      <c r="CAX118" s="296"/>
      <c r="CAY118" s="296"/>
      <c r="CAZ118" s="296"/>
      <c r="CBA118" s="296"/>
      <c r="CBB118" s="296"/>
      <c r="CBC118" s="296"/>
      <c r="CBD118" s="296"/>
      <c r="CBE118" s="296"/>
      <c r="CBF118" s="296"/>
      <c r="CBG118" s="296"/>
      <c r="CBH118" s="296"/>
      <c r="CBI118" s="296"/>
      <c r="CBJ118" s="296"/>
      <c r="CBK118" s="296"/>
      <c r="CBL118" s="296"/>
      <c r="CBM118" s="296"/>
      <c r="CBN118" s="296"/>
      <c r="CBO118" s="296"/>
      <c r="CBP118" s="296"/>
      <c r="CBQ118" s="296"/>
      <c r="CBR118" s="296"/>
      <c r="CBS118" s="296"/>
      <c r="CBT118" s="296"/>
      <c r="CBU118" s="296"/>
      <c r="CBV118" s="296"/>
      <c r="CBW118" s="296"/>
      <c r="CBX118" s="296"/>
      <c r="CBY118" s="296"/>
      <c r="CBZ118" s="296"/>
      <c r="CCA118" s="296"/>
      <c r="CCB118" s="296"/>
      <c r="CCC118" s="296"/>
      <c r="CCD118" s="296"/>
      <c r="CCE118" s="296"/>
      <c r="CCF118" s="296"/>
      <c r="CCG118" s="296"/>
      <c r="CCH118" s="296"/>
      <c r="CCI118" s="296"/>
      <c r="CCJ118" s="296"/>
      <c r="CCK118" s="296"/>
      <c r="CCL118" s="296"/>
      <c r="CCM118" s="296"/>
      <c r="CCN118" s="296"/>
      <c r="CCO118" s="296"/>
      <c r="CCP118" s="296"/>
      <c r="CCQ118" s="296"/>
      <c r="CCR118" s="296"/>
      <c r="CCS118" s="296"/>
      <c r="CCT118" s="296"/>
      <c r="CCU118" s="296"/>
      <c r="CCV118" s="296"/>
      <c r="CCW118" s="296"/>
      <c r="CCX118" s="296"/>
      <c r="CCY118" s="296"/>
      <c r="CCZ118" s="296"/>
      <c r="CDA118" s="296"/>
      <c r="CDB118" s="296"/>
      <c r="CDC118" s="296"/>
      <c r="CDD118" s="296"/>
      <c r="CDE118" s="296"/>
      <c r="CDF118" s="296"/>
      <c r="CDG118" s="296"/>
      <c r="CDH118" s="296"/>
      <c r="CDI118" s="296"/>
      <c r="CDJ118" s="296"/>
      <c r="CDK118" s="296"/>
      <c r="CDL118" s="296"/>
      <c r="CDM118" s="296"/>
      <c r="CDN118" s="296"/>
      <c r="CDO118" s="296"/>
      <c r="CDP118" s="296"/>
      <c r="CDQ118" s="296"/>
      <c r="CDR118" s="296"/>
      <c r="CDS118" s="296"/>
      <c r="CDT118" s="296"/>
      <c r="CDU118" s="296"/>
      <c r="CDV118" s="296"/>
      <c r="CDW118" s="296"/>
      <c r="CDX118" s="296"/>
      <c r="CDY118" s="296"/>
      <c r="CDZ118" s="296"/>
      <c r="CEA118" s="296"/>
      <c r="CEB118" s="296"/>
      <c r="CEC118" s="296"/>
      <c r="CED118" s="296"/>
      <c r="CEE118" s="296"/>
      <c r="CEF118" s="296"/>
      <c r="CEG118" s="296"/>
      <c r="CEH118" s="296"/>
      <c r="CEI118" s="296"/>
      <c r="CEJ118" s="296"/>
      <c r="CEK118" s="296"/>
      <c r="CEL118" s="296"/>
      <c r="CEM118" s="296"/>
      <c r="CEN118" s="296"/>
      <c r="CEO118" s="296"/>
      <c r="CEP118" s="296"/>
      <c r="CEQ118" s="296"/>
      <c r="CER118" s="296"/>
      <c r="CES118" s="296"/>
      <c r="CET118" s="296"/>
      <c r="CEU118" s="296"/>
      <c r="CEV118" s="296"/>
      <c r="CEW118" s="296"/>
      <c r="CEX118" s="296"/>
      <c r="CEY118" s="296"/>
      <c r="CEZ118" s="296"/>
      <c r="CFA118" s="296"/>
      <c r="CFB118" s="296"/>
      <c r="CFC118" s="296"/>
      <c r="CFD118" s="296"/>
      <c r="CFE118" s="296"/>
      <c r="CFF118" s="296"/>
      <c r="CFG118" s="296"/>
      <c r="CFH118" s="296"/>
      <c r="CFI118" s="296"/>
      <c r="CFJ118" s="296"/>
      <c r="CFK118" s="296"/>
      <c r="CFL118" s="296"/>
      <c r="CFM118" s="296"/>
      <c r="CFN118" s="296"/>
      <c r="CFO118" s="296"/>
      <c r="CFP118" s="296"/>
      <c r="CFQ118" s="296"/>
      <c r="CFR118" s="296"/>
      <c r="CFS118" s="296"/>
      <c r="CFT118" s="296"/>
      <c r="CFU118" s="296"/>
      <c r="CFV118" s="296"/>
      <c r="CFW118" s="296"/>
      <c r="CFX118" s="296"/>
      <c r="CFY118" s="296"/>
      <c r="CFZ118" s="296"/>
      <c r="CGA118" s="296"/>
      <c r="CGB118" s="296"/>
      <c r="CGC118" s="296"/>
      <c r="CGD118" s="296"/>
      <c r="CGE118" s="296"/>
      <c r="CGF118" s="296"/>
      <c r="CGG118" s="296"/>
      <c r="CGH118" s="296"/>
      <c r="CGI118" s="296"/>
      <c r="CGJ118" s="296"/>
      <c r="CGK118" s="296"/>
      <c r="CGL118" s="296"/>
      <c r="CGM118" s="296"/>
      <c r="CGN118" s="296"/>
      <c r="CGO118" s="296"/>
      <c r="CGP118" s="296"/>
      <c r="CGQ118" s="296"/>
      <c r="CGR118" s="296"/>
      <c r="CGS118" s="296"/>
      <c r="CGT118" s="296"/>
      <c r="CGU118" s="296"/>
      <c r="CGV118" s="296"/>
      <c r="CGW118" s="296"/>
      <c r="CGX118" s="296"/>
      <c r="CGY118" s="296"/>
      <c r="CGZ118" s="296"/>
      <c r="CHA118" s="296"/>
      <c r="CHB118" s="296"/>
      <c r="CHC118" s="296"/>
      <c r="CHD118" s="296"/>
      <c r="CHE118" s="296"/>
      <c r="CHF118" s="296"/>
      <c r="CHG118" s="296"/>
      <c r="CHH118" s="296"/>
      <c r="CHI118" s="296"/>
      <c r="CHJ118" s="296"/>
      <c r="CHK118" s="296"/>
      <c r="CHL118" s="296"/>
      <c r="CHM118" s="296"/>
      <c r="CHN118" s="296"/>
      <c r="CHO118" s="296"/>
      <c r="CHP118" s="296"/>
      <c r="CHQ118" s="296"/>
      <c r="CHR118" s="296"/>
      <c r="CHS118" s="296"/>
      <c r="CHT118" s="296"/>
      <c r="CHU118" s="296"/>
      <c r="CHV118" s="296"/>
      <c r="CHW118" s="296"/>
      <c r="CHX118" s="296"/>
      <c r="CHY118" s="296"/>
      <c r="CHZ118" s="296"/>
      <c r="CIA118" s="296"/>
      <c r="CIB118" s="296"/>
      <c r="CIC118" s="296"/>
      <c r="CID118" s="296"/>
      <c r="CIE118" s="296"/>
      <c r="CIF118" s="296"/>
      <c r="CIG118" s="296"/>
      <c r="CIH118" s="296"/>
      <c r="CII118" s="296"/>
      <c r="CIJ118" s="296"/>
      <c r="CIK118" s="296"/>
      <c r="CIL118" s="296"/>
      <c r="CIM118" s="296"/>
      <c r="CIN118" s="296"/>
      <c r="CIO118" s="296"/>
      <c r="CIP118" s="296"/>
      <c r="CIQ118" s="296"/>
      <c r="CIR118" s="296"/>
      <c r="CIS118" s="296"/>
      <c r="CIT118" s="296"/>
      <c r="CIU118" s="296"/>
      <c r="CIV118" s="296"/>
      <c r="CIW118" s="296"/>
      <c r="CIX118" s="296"/>
      <c r="CIY118" s="296"/>
      <c r="CIZ118" s="296"/>
      <c r="CJA118" s="296"/>
      <c r="CJB118" s="296"/>
      <c r="CJC118" s="296"/>
      <c r="CJD118" s="296"/>
      <c r="CJE118" s="296"/>
      <c r="CJF118" s="296"/>
      <c r="CJG118" s="296"/>
      <c r="CJH118" s="296"/>
      <c r="CJI118" s="296"/>
      <c r="CJJ118" s="296"/>
      <c r="CJK118" s="296"/>
      <c r="CJL118" s="296"/>
      <c r="CJM118" s="296"/>
      <c r="CJN118" s="296"/>
      <c r="CJO118" s="296"/>
      <c r="CJP118" s="296"/>
      <c r="CJQ118" s="296"/>
      <c r="CJR118" s="296"/>
      <c r="CJS118" s="296"/>
      <c r="CJT118" s="296"/>
      <c r="CJU118" s="296"/>
      <c r="CJV118" s="296"/>
      <c r="CJW118" s="296"/>
      <c r="CJX118" s="296"/>
      <c r="CJY118" s="296"/>
      <c r="CJZ118" s="296"/>
      <c r="CKA118" s="296"/>
      <c r="CKB118" s="296"/>
      <c r="CKC118" s="296"/>
      <c r="CKD118" s="296"/>
      <c r="CKE118" s="296"/>
      <c r="CKF118" s="296"/>
      <c r="CKG118" s="296"/>
      <c r="CKH118" s="296"/>
      <c r="CKI118" s="296"/>
      <c r="CKJ118" s="296"/>
      <c r="CKK118" s="296"/>
      <c r="CKL118" s="296"/>
      <c r="CKM118" s="296"/>
      <c r="CKN118" s="296"/>
      <c r="CKO118" s="296"/>
      <c r="CKP118" s="296"/>
      <c r="CKQ118" s="296"/>
      <c r="CKR118" s="296"/>
      <c r="CKS118" s="296"/>
      <c r="CKT118" s="296"/>
      <c r="CKU118" s="296"/>
      <c r="CKV118" s="296"/>
      <c r="CKW118" s="296"/>
      <c r="CKX118" s="296"/>
      <c r="CKY118" s="296"/>
      <c r="CKZ118" s="296"/>
      <c r="CLA118" s="296"/>
      <c r="CLB118" s="296"/>
      <c r="CLC118" s="296"/>
      <c r="CLD118" s="296"/>
      <c r="CLE118" s="296"/>
      <c r="CLF118" s="296"/>
      <c r="CLG118" s="296"/>
      <c r="CLH118" s="296"/>
      <c r="CLI118" s="296"/>
      <c r="CLJ118" s="296"/>
      <c r="CLK118" s="296"/>
      <c r="CLL118" s="296"/>
      <c r="CLM118" s="296"/>
      <c r="CLN118" s="296"/>
      <c r="CLO118" s="296"/>
      <c r="CLP118" s="296"/>
      <c r="CLQ118" s="296"/>
      <c r="CLR118" s="296"/>
      <c r="CLS118" s="296"/>
      <c r="CLT118" s="296"/>
      <c r="CLU118" s="296"/>
      <c r="CLV118" s="296"/>
      <c r="CLW118" s="296"/>
      <c r="CLX118" s="296"/>
      <c r="CLY118" s="296"/>
      <c r="CLZ118" s="296"/>
      <c r="CMA118" s="296"/>
      <c r="CMB118" s="296"/>
      <c r="CMC118" s="296"/>
      <c r="CMD118" s="296"/>
      <c r="CME118" s="296"/>
      <c r="CMF118" s="296"/>
      <c r="CMG118" s="296"/>
      <c r="CMH118" s="296"/>
      <c r="CMI118" s="296"/>
      <c r="CMJ118" s="296"/>
      <c r="CMK118" s="296"/>
      <c r="CML118" s="296"/>
      <c r="CMM118" s="296"/>
      <c r="CMN118" s="296"/>
      <c r="CMO118" s="296"/>
      <c r="CMP118" s="296"/>
      <c r="CMQ118" s="296"/>
      <c r="CMR118" s="296"/>
      <c r="CMS118" s="296"/>
      <c r="CMT118" s="296"/>
      <c r="CMU118" s="296"/>
      <c r="CMV118" s="296"/>
      <c r="CMW118" s="296"/>
      <c r="CMX118" s="296"/>
      <c r="CMY118" s="296"/>
      <c r="CMZ118" s="296"/>
      <c r="CNA118" s="296"/>
      <c r="CNB118" s="296"/>
      <c r="CNC118" s="296"/>
      <c r="CND118" s="296"/>
      <c r="CNE118" s="296"/>
      <c r="CNF118" s="296"/>
      <c r="CNG118" s="296"/>
      <c r="CNH118" s="296"/>
      <c r="CNI118" s="296"/>
      <c r="CNJ118" s="296"/>
      <c r="CNK118" s="296"/>
      <c r="CNL118" s="296"/>
      <c r="CNM118" s="296"/>
      <c r="CNN118" s="296"/>
      <c r="CNO118" s="296"/>
      <c r="CNP118" s="296"/>
      <c r="CNQ118" s="296"/>
      <c r="CNR118" s="296"/>
      <c r="CNS118" s="296"/>
      <c r="CNT118" s="296"/>
      <c r="CNU118" s="296"/>
      <c r="CNV118" s="296"/>
      <c r="CNW118" s="296"/>
      <c r="CNX118" s="296"/>
      <c r="CNY118" s="296"/>
      <c r="CNZ118" s="296"/>
      <c r="COA118" s="296"/>
      <c r="COB118" s="296"/>
      <c r="COC118" s="296"/>
      <c r="COD118" s="296"/>
      <c r="COE118" s="296"/>
      <c r="COF118" s="296"/>
      <c r="COG118" s="296"/>
      <c r="COH118" s="296"/>
      <c r="COI118" s="296"/>
      <c r="COJ118" s="296"/>
      <c r="COK118" s="296"/>
      <c r="COL118" s="296"/>
      <c r="COM118" s="296"/>
      <c r="CON118" s="296"/>
      <c r="COO118" s="296"/>
      <c r="COP118" s="296"/>
      <c r="COQ118" s="296"/>
      <c r="COR118" s="296"/>
      <c r="COS118" s="296"/>
      <c r="COT118" s="296"/>
      <c r="COU118" s="296"/>
      <c r="COV118" s="296"/>
      <c r="COW118" s="296"/>
      <c r="COX118" s="296"/>
      <c r="COY118" s="296"/>
      <c r="COZ118" s="296"/>
      <c r="CPA118" s="296"/>
      <c r="CPB118" s="296"/>
      <c r="CPC118" s="296"/>
      <c r="CPD118" s="296"/>
      <c r="CPE118" s="296"/>
      <c r="CPF118" s="296"/>
      <c r="CPG118" s="296"/>
      <c r="CPH118" s="296"/>
      <c r="CPI118" s="296"/>
      <c r="CPJ118" s="296"/>
      <c r="CPK118" s="296"/>
      <c r="CPL118" s="296"/>
      <c r="CPM118" s="296"/>
      <c r="CPN118" s="296"/>
      <c r="CPO118" s="296"/>
      <c r="CPP118" s="296"/>
      <c r="CPQ118" s="296"/>
      <c r="CPR118" s="296"/>
      <c r="CPS118" s="296"/>
      <c r="CPT118" s="296"/>
      <c r="CPU118" s="296"/>
      <c r="CPV118" s="296"/>
      <c r="CPW118" s="296"/>
      <c r="CPX118" s="296"/>
      <c r="CPY118" s="296"/>
      <c r="CPZ118" s="296"/>
      <c r="CQA118" s="296"/>
      <c r="CQB118" s="296"/>
      <c r="CQC118" s="296"/>
      <c r="CQD118" s="296"/>
      <c r="CQE118" s="296"/>
      <c r="CQF118" s="296"/>
      <c r="CQG118" s="296"/>
      <c r="CQH118" s="296"/>
      <c r="CQI118" s="296"/>
      <c r="CQJ118" s="296"/>
      <c r="CQK118" s="296"/>
      <c r="CQL118" s="296"/>
      <c r="CQM118" s="296"/>
      <c r="CQN118" s="296"/>
      <c r="CQO118" s="296"/>
      <c r="CQP118" s="296"/>
      <c r="CQQ118" s="296"/>
      <c r="CQR118" s="296"/>
      <c r="CQS118" s="296"/>
      <c r="CQT118" s="296"/>
      <c r="CQU118" s="296"/>
      <c r="CQV118" s="296"/>
      <c r="CQW118" s="296"/>
      <c r="CQX118" s="296"/>
      <c r="CQY118" s="296"/>
      <c r="CQZ118" s="296"/>
      <c r="CRA118" s="296"/>
      <c r="CRB118" s="296"/>
      <c r="CRC118" s="296"/>
      <c r="CRD118" s="296"/>
      <c r="CRE118" s="296"/>
      <c r="CRF118" s="296"/>
      <c r="CRG118" s="296"/>
      <c r="CRH118" s="296"/>
      <c r="CRI118" s="296"/>
      <c r="CRJ118" s="296"/>
      <c r="CRK118" s="296"/>
      <c r="CRL118" s="296"/>
      <c r="CRM118" s="296"/>
      <c r="CRN118" s="296"/>
      <c r="CRO118" s="296"/>
      <c r="CRP118" s="296"/>
      <c r="CRQ118" s="296"/>
      <c r="CRR118" s="296"/>
      <c r="CRS118" s="296"/>
      <c r="CRT118" s="296"/>
      <c r="CRU118" s="296"/>
      <c r="CRV118" s="296"/>
      <c r="CRW118" s="296"/>
      <c r="CRX118" s="296"/>
      <c r="CRY118" s="296"/>
      <c r="CRZ118" s="296"/>
      <c r="CSA118" s="296"/>
      <c r="CSB118" s="296"/>
      <c r="CSC118" s="296"/>
      <c r="CSD118" s="296"/>
      <c r="CSE118" s="296"/>
      <c r="CSF118" s="296"/>
      <c r="CSG118" s="296"/>
      <c r="CSH118" s="296"/>
      <c r="CSI118" s="296"/>
      <c r="CSJ118" s="296"/>
      <c r="CSK118" s="296"/>
      <c r="CSL118" s="296"/>
      <c r="CSM118" s="296"/>
      <c r="CSN118" s="296"/>
      <c r="CSO118" s="296"/>
      <c r="CSP118" s="296"/>
      <c r="CSQ118" s="296"/>
      <c r="CSR118" s="296"/>
      <c r="CSS118" s="296"/>
      <c r="CST118" s="296"/>
      <c r="CSU118" s="296"/>
      <c r="CSV118" s="296"/>
      <c r="CSW118" s="296"/>
      <c r="CSX118" s="296"/>
      <c r="CSY118" s="296"/>
      <c r="CSZ118" s="296"/>
      <c r="CTA118" s="296"/>
      <c r="CTB118" s="296"/>
      <c r="CTC118" s="296"/>
      <c r="CTD118" s="296"/>
      <c r="CTE118" s="296"/>
      <c r="CTF118" s="296"/>
      <c r="CTG118" s="296"/>
      <c r="CTH118" s="296"/>
      <c r="CTI118" s="296"/>
      <c r="CTJ118" s="296"/>
      <c r="CTK118" s="296"/>
      <c r="CTL118" s="296"/>
      <c r="CTM118" s="296"/>
      <c r="CTN118" s="296"/>
      <c r="CTO118" s="296"/>
      <c r="CTP118" s="296"/>
      <c r="CTQ118" s="296"/>
      <c r="CTR118" s="296"/>
      <c r="CTS118" s="296"/>
      <c r="CTT118" s="296"/>
      <c r="CTU118" s="296"/>
      <c r="CTV118" s="296"/>
      <c r="CTW118" s="296"/>
      <c r="CTX118" s="296"/>
      <c r="CTY118" s="296"/>
      <c r="CTZ118" s="296"/>
      <c r="CUA118" s="296"/>
      <c r="CUB118" s="296"/>
      <c r="CUC118" s="296"/>
      <c r="CUD118" s="296"/>
      <c r="CUE118" s="296"/>
      <c r="CUF118" s="296"/>
      <c r="CUG118" s="296"/>
      <c r="CUH118" s="296"/>
      <c r="CUI118" s="296"/>
      <c r="CUJ118" s="296"/>
      <c r="CUK118" s="296"/>
      <c r="CUL118" s="296"/>
      <c r="CUM118" s="296"/>
      <c r="CUN118" s="296"/>
      <c r="CUO118" s="296"/>
      <c r="CUP118" s="296"/>
      <c r="CUQ118" s="296"/>
      <c r="CUR118" s="296"/>
      <c r="CUS118" s="296"/>
      <c r="CUT118" s="296"/>
      <c r="CUU118" s="296"/>
      <c r="CUV118" s="296"/>
      <c r="CUW118" s="296"/>
      <c r="CUX118" s="296"/>
      <c r="CUY118" s="296"/>
      <c r="CUZ118" s="296"/>
      <c r="CVA118" s="296"/>
      <c r="CVB118" s="296"/>
      <c r="CVC118" s="296"/>
      <c r="CVD118" s="296"/>
      <c r="CVE118" s="296"/>
      <c r="CVF118" s="296"/>
      <c r="CVG118" s="296"/>
      <c r="CVH118" s="296"/>
      <c r="CVI118" s="296"/>
      <c r="CVJ118" s="296"/>
      <c r="CVK118" s="296"/>
      <c r="CVL118" s="296"/>
      <c r="CVM118" s="296"/>
      <c r="CVN118" s="296"/>
      <c r="CVO118" s="296"/>
      <c r="CVP118" s="296"/>
      <c r="CVQ118" s="296"/>
      <c r="CVR118" s="296"/>
      <c r="CVS118" s="296"/>
      <c r="CVT118" s="296"/>
      <c r="CVU118" s="296"/>
      <c r="CVV118" s="296"/>
      <c r="CVW118" s="296"/>
      <c r="CVX118" s="296"/>
      <c r="CVY118" s="296"/>
      <c r="CVZ118" s="296"/>
      <c r="CWA118" s="296"/>
      <c r="CWB118" s="296"/>
      <c r="CWC118" s="296"/>
      <c r="CWD118" s="296"/>
      <c r="CWE118" s="296"/>
      <c r="CWF118" s="296"/>
      <c r="CWG118" s="296"/>
      <c r="CWH118" s="296"/>
      <c r="CWI118" s="296"/>
      <c r="CWJ118" s="296"/>
      <c r="CWK118" s="296"/>
      <c r="CWL118" s="296"/>
      <c r="CWM118" s="296"/>
      <c r="CWN118" s="296"/>
      <c r="CWO118" s="296"/>
      <c r="CWP118" s="296"/>
      <c r="CWQ118" s="296"/>
      <c r="CWR118" s="296"/>
      <c r="CWS118" s="296"/>
      <c r="CWT118" s="296"/>
      <c r="CWU118" s="296"/>
      <c r="CWV118" s="296"/>
      <c r="CWW118" s="296"/>
      <c r="CWX118" s="296"/>
      <c r="CWY118" s="296"/>
      <c r="CWZ118" s="296"/>
      <c r="CXA118" s="296"/>
      <c r="CXB118" s="296"/>
      <c r="CXC118" s="296"/>
      <c r="CXD118" s="296"/>
      <c r="CXE118" s="296"/>
      <c r="CXF118" s="296"/>
      <c r="CXG118" s="296"/>
      <c r="CXH118" s="296"/>
      <c r="CXI118" s="296"/>
      <c r="CXJ118" s="296"/>
      <c r="CXK118" s="296"/>
      <c r="CXL118" s="296"/>
      <c r="CXM118" s="296"/>
      <c r="CXN118" s="296"/>
      <c r="CXO118" s="296"/>
      <c r="CXP118" s="296"/>
      <c r="CXQ118" s="296"/>
      <c r="CXR118" s="296"/>
      <c r="CXS118" s="296"/>
      <c r="CXT118" s="296"/>
      <c r="CXU118" s="296"/>
      <c r="CXV118" s="296"/>
      <c r="CXW118" s="296"/>
      <c r="CXX118" s="296"/>
      <c r="CXY118" s="296"/>
      <c r="CXZ118" s="296"/>
      <c r="CYA118" s="296"/>
      <c r="CYB118" s="296"/>
      <c r="CYC118" s="296"/>
      <c r="CYD118" s="296"/>
      <c r="CYE118" s="296"/>
      <c r="CYF118" s="296"/>
      <c r="CYG118" s="296"/>
      <c r="CYH118" s="296"/>
      <c r="CYI118" s="296"/>
      <c r="CYJ118" s="296"/>
      <c r="CYK118" s="296"/>
      <c r="CYL118" s="296"/>
      <c r="CYM118" s="296"/>
      <c r="CYN118" s="296"/>
      <c r="CYO118" s="296"/>
      <c r="CYP118" s="296"/>
      <c r="CYQ118" s="296"/>
      <c r="CYR118" s="296"/>
      <c r="CYS118" s="296"/>
      <c r="CYT118" s="296"/>
      <c r="CYU118" s="296"/>
      <c r="CYV118" s="296"/>
      <c r="CYW118" s="296"/>
      <c r="CYX118" s="296"/>
      <c r="CYY118" s="296"/>
      <c r="CYZ118" s="296"/>
      <c r="CZA118" s="296"/>
      <c r="CZB118" s="296"/>
      <c r="CZC118" s="296"/>
      <c r="CZD118" s="296"/>
      <c r="CZE118" s="296"/>
      <c r="CZF118" s="296"/>
      <c r="CZG118" s="296"/>
      <c r="CZH118" s="296"/>
      <c r="CZI118" s="296"/>
      <c r="CZJ118" s="296"/>
      <c r="CZK118" s="296"/>
      <c r="CZL118" s="296"/>
      <c r="CZM118" s="296"/>
      <c r="CZN118" s="296"/>
      <c r="CZO118" s="296"/>
      <c r="CZP118" s="296"/>
      <c r="CZQ118" s="296"/>
      <c r="CZR118" s="296"/>
      <c r="CZS118" s="296"/>
      <c r="CZT118" s="296"/>
      <c r="CZU118" s="296"/>
      <c r="CZV118" s="296"/>
      <c r="CZW118" s="296"/>
      <c r="CZX118" s="296"/>
      <c r="CZY118" s="296"/>
      <c r="CZZ118" s="296"/>
      <c r="DAA118" s="296"/>
      <c r="DAB118" s="296"/>
      <c r="DAC118" s="296"/>
      <c r="DAD118" s="296"/>
      <c r="DAE118" s="296"/>
      <c r="DAF118" s="296"/>
      <c r="DAG118" s="296"/>
      <c r="DAH118" s="296"/>
      <c r="DAI118" s="296"/>
      <c r="DAJ118" s="296"/>
      <c r="DAK118" s="296"/>
      <c r="DAL118" s="296"/>
      <c r="DAM118" s="296"/>
      <c r="DAN118" s="296"/>
      <c r="DAO118" s="296"/>
      <c r="DAP118" s="296"/>
      <c r="DAQ118" s="296"/>
      <c r="DAR118" s="296"/>
      <c r="DAS118" s="296"/>
      <c r="DAT118" s="296"/>
      <c r="DAU118" s="296"/>
      <c r="DAV118" s="296"/>
      <c r="DAW118" s="296"/>
      <c r="DAX118" s="296"/>
      <c r="DAY118" s="296"/>
      <c r="DAZ118" s="296"/>
      <c r="DBA118" s="296"/>
      <c r="DBB118" s="296"/>
      <c r="DBC118" s="296"/>
      <c r="DBD118" s="296"/>
      <c r="DBE118" s="296"/>
      <c r="DBF118" s="296"/>
      <c r="DBG118" s="296"/>
      <c r="DBH118" s="296"/>
      <c r="DBI118" s="296"/>
      <c r="DBJ118" s="296"/>
      <c r="DBK118" s="296"/>
      <c r="DBL118" s="296"/>
      <c r="DBM118" s="296"/>
      <c r="DBN118" s="296"/>
      <c r="DBO118" s="296"/>
      <c r="DBP118" s="296"/>
      <c r="DBQ118" s="296"/>
      <c r="DBR118" s="296"/>
      <c r="DBS118" s="296"/>
      <c r="DBT118" s="296"/>
      <c r="DBU118" s="296"/>
      <c r="DBV118" s="296"/>
      <c r="DBW118" s="296"/>
      <c r="DBX118" s="296"/>
      <c r="DBY118" s="296"/>
      <c r="DBZ118" s="296"/>
      <c r="DCA118" s="296"/>
      <c r="DCB118" s="296"/>
      <c r="DCC118" s="296"/>
      <c r="DCD118" s="296"/>
      <c r="DCE118" s="296"/>
      <c r="DCF118" s="296"/>
      <c r="DCG118" s="296"/>
      <c r="DCH118" s="296"/>
      <c r="DCI118" s="296"/>
      <c r="DCJ118" s="296"/>
      <c r="DCK118" s="296"/>
      <c r="DCL118" s="296"/>
      <c r="DCM118" s="296"/>
      <c r="DCN118" s="296"/>
      <c r="DCO118" s="296"/>
      <c r="DCP118" s="296"/>
      <c r="DCQ118" s="296"/>
      <c r="DCR118" s="296"/>
      <c r="DCS118" s="296"/>
      <c r="DCT118" s="296"/>
      <c r="DCU118" s="296"/>
      <c r="DCV118" s="296"/>
      <c r="DCW118" s="296"/>
      <c r="DCX118" s="296"/>
      <c r="DCY118" s="296"/>
      <c r="DCZ118" s="296"/>
      <c r="DDA118" s="296"/>
      <c r="DDB118" s="296"/>
      <c r="DDC118" s="296"/>
      <c r="DDD118" s="296"/>
      <c r="DDE118" s="296"/>
      <c r="DDF118" s="296"/>
      <c r="DDG118" s="296"/>
      <c r="DDH118" s="296"/>
      <c r="DDI118" s="296"/>
      <c r="DDJ118" s="296"/>
      <c r="DDK118" s="296"/>
      <c r="DDL118" s="296"/>
      <c r="DDM118" s="296"/>
      <c r="DDN118" s="296"/>
      <c r="DDO118" s="296"/>
      <c r="DDP118" s="296"/>
      <c r="DDQ118" s="296"/>
      <c r="DDR118" s="296"/>
      <c r="DDS118" s="296"/>
      <c r="DDT118" s="296"/>
      <c r="DDU118" s="296"/>
      <c r="DDV118" s="296"/>
      <c r="DDW118" s="296"/>
      <c r="DDX118" s="296"/>
      <c r="DDY118" s="296"/>
      <c r="DDZ118" s="296"/>
      <c r="DEA118" s="296"/>
      <c r="DEB118" s="296"/>
      <c r="DEC118" s="296"/>
      <c r="DED118" s="296"/>
      <c r="DEE118" s="296"/>
      <c r="DEF118" s="296"/>
      <c r="DEG118" s="296"/>
      <c r="DEH118" s="296"/>
      <c r="DEI118" s="296"/>
      <c r="DEJ118" s="296"/>
      <c r="DEK118" s="296"/>
      <c r="DEL118" s="296"/>
      <c r="DEM118" s="296"/>
      <c r="DEN118" s="296"/>
      <c r="DEO118" s="296"/>
      <c r="DEP118" s="296"/>
      <c r="DEQ118" s="296"/>
      <c r="DER118" s="296"/>
      <c r="DES118" s="296"/>
      <c r="DET118" s="296"/>
      <c r="DEU118" s="296"/>
      <c r="DEV118" s="296"/>
      <c r="DEW118" s="296"/>
      <c r="DEX118" s="296"/>
      <c r="DEY118" s="296"/>
      <c r="DEZ118" s="296"/>
      <c r="DFA118" s="296"/>
      <c r="DFB118" s="296"/>
      <c r="DFC118" s="296"/>
      <c r="DFD118" s="296"/>
      <c r="DFE118" s="296"/>
      <c r="DFF118" s="296"/>
      <c r="DFG118" s="296"/>
      <c r="DFH118" s="296"/>
      <c r="DFI118" s="296"/>
      <c r="DFJ118" s="296"/>
      <c r="DFK118" s="296"/>
      <c r="DFL118" s="296"/>
      <c r="DFM118" s="296"/>
      <c r="DFN118" s="296"/>
      <c r="DFO118" s="296"/>
      <c r="DFP118" s="296"/>
      <c r="DFQ118" s="296"/>
      <c r="DFR118" s="296"/>
      <c r="DFS118" s="296"/>
      <c r="DFT118" s="296"/>
      <c r="DFU118" s="296"/>
      <c r="DFV118" s="296"/>
      <c r="DFW118" s="296"/>
      <c r="DFX118" s="296"/>
      <c r="DFY118" s="296"/>
      <c r="DFZ118" s="296"/>
      <c r="DGA118" s="296"/>
      <c r="DGB118" s="296"/>
      <c r="DGC118" s="296"/>
      <c r="DGD118" s="296"/>
      <c r="DGE118" s="296"/>
      <c r="DGF118" s="296"/>
      <c r="DGG118" s="296"/>
      <c r="DGH118" s="296"/>
      <c r="DGI118" s="296"/>
      <c r="DGJ118" s="296"/>
      <c r="DGK118" s="296"/>
      <c r="DGL118" s="296"/>
      <c r="DGM118" s="296"/>
      <c r="DGN118" s="296"/>
      <c r="DGO118" s="296"/>
      <c r="DGP118" s="296"/>
      <c r="DGQ118" s="296"/>
      <c r="DGR118" s="296"/>
      <c r="DGS118" s="296"/>
      <c r="DGT118" s="296"/>
      <c r="DGU118" s="296"/>
      <c r="DGV118" s="296"/>
      <c r="DGW118" s="296"/>
      <c r="DGX118" s="296"/>
      <c r="DGY118" s="296"/>
      <c r="DGZ118" s="296"/>
      <c r="DHA118" s="296"/>
      <c r="DHB118" s="296"/>
      <c r="DHC118" s="296"/>
      <c r="DHD118" s="296"/>
      <c r="DHE118" s="296"/>
      <c r="DHF118" s="296"/>
      <c r="DHG118" s="296"/>
      <c r="DHH118" s="296"/>
      <c r="DHI118" s="296"/>
      <c r="DHJ118" s="296"/>
      <c r="DHK118" s="296"/>
      <c r="DHL118" s="296"/>
      <c r="DHM118" s="296"/>
      <c r="DHN118" s="296"/>
      <c r="DHO118" s="296"/>
      <c r="DHP118" s="296"/>
      <c r="DHQ118" s="296"/>
      <c r="DHR118" s="296"/>
      <c r="DHS118" s="296"/>
      <c r="DHT118" s="296"/>
      <c r="DHU118" s="296"/>
      <c r="DHV118" s="296"/>
      <c r="DHW118" s="296"/>
      <c r="DHX118" s="296"/>
      <c r="DHY118" s="296"/>
      <c r="DHZ118" s="296"/>
      <c r="DIA118" s="296"/>
      <c r="DIB118" s="296"/>
      <c r="DIC118" s="296"/>
      <c r="DID118" s="296"/>
      <c r="DIE118" s="296"/>
      <c r="DIF118" s="296"/>
      <c r="DIG118" s="296"/>
      <c r="DIH118" s="296"/>
      <c r="DII118" s="296"/>
      <c r="DIJ118" s="296"/>
      <c r="DIK118" s="296"/>
      <c r="DIL118" s="296"/>
      <c r="DIM118" s="296"/>
      <c r="DIN118" s="296"/>
      <c r="DIO118" s="296"/>
      <c r="DIP118" s="296"/>
      <c r="DIQ118" s="296"/>
      <c r="DIR118" s="296"/>
      <c r="DIS118" s="296"/>
      <c r="DIT118" s="296"/>
      <c r="DIU118" s="296"/>
      <c r="DIV118" s="296"/>
      <c r="DIW118" s="296"/>
      <c r="DIX118" s="296"/>
      <c r="DIY118" s="296"/>
      <c r="DIZ118" s="296"/>
      <c r="DJA118" s="296"/>
      <c r="DJB118" s="296"/>
      <c r="DJC118" s="296"/>
      <c r="DJD118" s="296"/>
      <c r="DJE118" s="296"/>
      <c r="DJF118" s="296"/>
      <c r="DJG118" s="296"/>
      <c r="DJH118" s="296"/>
      <c r="DJI118" s="296"/>
      <c r="DJJ118" s="296"/>
      <c r="DJK118" s="296"/>
      <c r="DJL118" s="296"/>
      <c r="DJM118" s="296"/>
      <c r="DJN118" s="296"/>
      <c r="DJO118" s="296"/>
      <c r="DJP118" s="296"/>
      <c r="DJQ118" s="296"/>
      <c r="DJR118" s="296"/>
      <c r="DJS118" s="296"/>
      <c r="DJT118" s="296"/>
      <c r="DJU118" s="296"/>
      <c r="DJV118" s="296"/>
      <c r="DJW118" s="296"/>
      <c r="DJX118" s="296"/>
      <c r="DJY118" s="296"/>
      <c r="DJZ118" s="296"/>
      <c r="DKA118" s="296"/>
      <c r="DKB118" s="296"/>
      <c r="DKC118" s="296"/>
      <c r="DKD118" s="296"/>
      <c r="DKE118" s="296"/>
      <c r="DKF118" s="296"/>
      <c r="DKG118" s="296"/>
      <c r="DKH118" s="296"/>
      <c r="DKI118" s="296"/>
      <c r="DKJ118" s="296"/>
      <c r="DKK118" s="296"/>
      <c r="DKL118" s="296"/>
      <c r="DKM118" s="296"/>
      <c r="DKN118" s="296"/>
      <c r="DKO118" s="296"/>
      <c r="DKP118" s="296"/>
      <c r="DKQ118" s="296"/>
      <c r="DKR118" s="296"/>
      <c r="DKS118" s="296"/>
      <c r="DKT118" s="296"/>
      <c r="DKU118" s="296"/>
      <c r="DKV118" s="296"/>
      <c r="DKW118" s="296"/>
      <c r="DKX118" s="296"/>
      <c r="DKY118" s="296"/>
      <c r="DKZ118" s="296"/>
      <c r="DLA118" s="296"/>
      <c r="DLB118" s="296"/>
      <c r="DLC118" s="296"/>
      <c r="DLD118" s="296"/>
      <c r="DLE118" s="296"/>
      <c r="DLF118" s="296"/>
      <c r="DLG118" s="296"/>
      <c r="DLH118" s="296"/>
      <c r="DLI118" s="296"/>
      <c r="DLJ118" s="296"/>
      <c r="DLK118" s="296"/>
      <c r="DLL118" s="296"/>
      <c r="DLM118" s="296"/>
      <c r="DLN118" s="296"/>
      <c r="DLO118" s="296"/>
      <c r="DLP118" s="296"/>
      <c r="DLQ118" s="296"/>
      <c r="DLR118" s="296"/>
      <c r="DLS118" s="296"/>
      <c r="DLT118" s="296"/>
      <c r="DLU118" s="296"/>
      <c r="DLV118" s="296"/>
      <c r="DLW118" s="296"/>
      <c r="DLX118" s="296"/>
      <c r="DLY118" s="296"/>
      <c r="DLZ118" s="296"/>
      <c r="DMA118" s="296"/>
      <c r="DMB118" s="296"/>
      <c r="DMC118" s="296"/>
      <c r="DMD118" s="296"/>
      <c r="DME118" s="296"/>
      <c r="DMF118" s="296"/>
      <c r="DMG118" s="296"/>
      <c r="DMH118" s="296"/>
      <c r="DMI118" s="296"/>
      <c r="DMJ118" s="296"/>
      <c r="DMK118" s="296"/>
      <c r="DML118" s="296"/>
      <c r="DMM118" s="296"/>
      <c r="DMN118" s="296"/>
      <c r="DMO118" s="296"/>
      <c r="DMP118" s="296"/>
      <c r="DMQ118" s="296"/>
      <c r="DMR118" s="296"/>
      <c r="DMS118" s="296"/>
      <c r="DMT118" s="296"/>
      <c r="DMU118" s="296"/>
      <c r="DMV118" s="296"/>
      <c r="DMW118" s="296"/>
      <c r="DMX118" s="296"/>
      <c r="DMY118" s="296"/>
      <c r="DMZ118" s="296"/>
      <c r="DNA118" s="296"/>
      <c r="DNB118" s="296"/>
      <c r="DNC118" s="296"/>
      <c r="DND118" s="296"/>
      <c r="DNE118" s="296"/>
      <c r="DNF118" s="296"/>
      <c r="DNG118" s="296"/>
      <c r="DNH118" s="296"/>
      <c r="DNI118" s="296"/>
      <c r="DNJ118" s="296"/>
      <c r="DNK118" s="296"/>
      <c r="DNL118" s="296"/>
      <c r="DNM118" s="296"/>
      <c r="DNN118" s="296"/>
      <c r="DNO118" s="296"/>
      <c r="DNP118" s="296"/>
      <c r="DNQ118" s="296"/>
      <c r="DNR118" s="296"/>
      <c r="DNS118" s="296"/>
      <c r="DNT118" s="296"/>
      <c r="DNU118" s="296"/>
      <c r="DNV118" s="296"/>
      <c r="DNW118" s="296"/>
      <c r="DNX118" s="296"/>
      <c r="DNY118" s="296"/>
      <c r="DNZ118" s="296"/>
      <c r="DOA118" s="296"/>
      <c r="DOB118" s="296"/>
      <c r="DOC118" s="296"/>
      <c r="DOD118" s="296"/>
      <c r="DOE118" s="296"/>
      <c r="DOF118" s="296"/>
      <c r="DOG118" s="296"/>
      <c r="DOH118" s="296"/>
      <c r="DOI118" s="296"/>
      <c r="DOJ118" s="296"/>
      <c r="DOK118" s="296"/>
      <c r="DOL118" s="296"/>
      <c r="DOM118" s="296"/>
      <c r="DON118" s="296"/>
      <c r="DOO118" s="296"/>
      <c r="DOP118" s="296"/>
      <c r="DOQ118" s="296"/>
      <c r="DOR118" s="296"/>
      <c r="DOS118" s="296"/>
      <c r="DOT118" s="296"/>
      <c r="DOU118" s="296"/>
      <c r="DOV118" s="296"/>
      <c r="DOW118" s="296"/>
      <c r="DOX118" s="296"/>
      <c r="DOY118" s="296"/>
      <c r="DOZ118" s="296"/>
      <c r="DPA118" s="296"/>
      <c r="DPB118" s="296"/>
      <c r="DPC118" s="296"/>
      <c r="DPD118" s="296"/>
      <c r="DPE118" s="296"/>
      <c r="DPF118" s="296"/>
      <c r="DPG118" s="296"/>
      <c r="DPH118" s="296"/>
      <c r="DPI118" s="296"/>
      <c r="DPJ118" s="296"/>
      <c r="DPK118" s="296"/>
      <c r="DPL118" s="296"/>
      <c r="DPM118" s="296"/>
      <c r="DPN118" s="296"/>
      <c r="DPO118" s="296"/>
      <c r="DPP118" s="296"/>
      <c r="DPQ118" s="296"/>
      <c r="DPR118" s="296"/>
      <c r="DPS118" s="296"/>
      <c r="DPT118" s="296"/>
      <c r="DPU118" s="296"/>
      <c r="DPV118" s="296"/>
      <c r="DPW118" s="296"/>
      <c r="DPX118" s="296"/>
      <c r="DPY118" s="296"/>
      <c r="DPZ118" s="296"/>
      <c r="DQA118" s="296"/>
      <c r="DQB118" s="296"/>
      <c r="DQC118" s="296"/>
      <c r="DQD118" s="296"/>
      <c r="DQE118" s="296"/>
      <c r="DQF118" s="296"/>
      <c r="DQG118" s="296"/>
      <c r="DQH118" s="296"/>
      <c r="DQI118" s="296"/>
      <c r="DQJ118" s="296"/>
      <c r="DQK118" s="296"/>
      <c r="DQL118" s="296"/>
      <c r="DQM118" s="296"/>
      <c r="DQN118" s="296"/>
      <c r="DQO118" s="296"/>
      <c r="DQP118" s="296"/>
      <c r="DQQ118" s="296"/>
      <c r="DQR118" s="296"/>
      <c r="DQS118" s="296"/>
      <c r="DQT118" s="296"/>
      <c r="DQU118" s="296"/>
      <c r="DQV118" s="296"/>
      <c r="DQW118" s="296"/>
      <c r="DQX118" s="296"/>
      <c r="DQY118" s="296"/>
      <c r="DQZ118" s="296"/>
      <c r="DRA118" s="296"/>
      <c r="DRB118" s="296"/>
      <c r="DRC118" s="296"/>
      <c r="DRD118" s="296"/>
      <c r="DRE118" s="296"/>
      <c r="DRF118" s="296"/>
      <c r="DRG118" s="296"/>
      <c r="DRH118" s="296"/>
      <c r="DRI118" s="296"/>
      <c r="DRJ118" s="296"/>
      <c r="DRK118" s="296"/>
      <c r="DRL118" s="296"/>
      <c r="DRM118" s="296"/>
      <c r="DRN118" s="296"/>
      <c r="DRO118" s="296"/>
      <c r="DRP118" s="296"/>
      <c r="DRQ118" s="296"/>
      <c r="DRR118" s="296"/>
      <c r="DRS118" s="296"/>
      <c r="DRT118" s="296"/>
      <c r="DRU118" s="296"/>
      <c r="DRV118" s="296"/>
      <c r="DRW118" s="296"/>
      <c r="DRX118" s="296"/>
      <c r="DRY118" s="296"/>
      <c r="DRZ118" s="296"/>
      <c r="DSA118" s="296"/>
      <c r="DSB118" s="296"/>
      <c r="DSC118" s="296"/>
      <c r="DSD118" s="296"/>
      <c r="DSE118" s="296"/>
      <c r="DSF118" s="296"/>
      <c r="DSG118" s="296"/>
      <c r="DSH118" s="296"/>
      <c r="DSI118" s="296"/>
      <c r="DSJ118" s="296"/>
      <c r="DSK118" s="296"/>
      <c r="DSL118" s="296"/>
      <c r="DSM118" s="296"/>
      <c r="DSN118" s="296"/>
      <c r="DSO118" s="296"/>
      <c r="DSP118" s="296"/>
      <c r="DSQ118" s="296"/>
      <c r="DSR118" s="296"/>
      <c r="DSS118" s="296"/>
      <c r="DST118" s="296"/>
      <c r="DSU118" s="296"/>
      <c r="DSV118" s="296"/>
      <c r="DSW118" s="296"/>
      <c r="DSX118" s="296"/>
      <c r="DSY118" s="296"/>
      <c r="DSZ118" s="296"/>
      <c r="DTA118" s="296"/>
      <c r="DTB118" s="296"/>
      <c r="DTC118" s="296"/>
      <c r="DTD118" s="296"/>
      <c r="DTE118" s="296"/>
      <c r="DTF118" s="296"/>
      <c r="DTG118" s="296"/>
      <c r="DTH118" s="296"/>
      <c r="DTI118" s="296"/>
      <c r="DTJ118" s="296"/>
      <c r="DTK118" s="296"/>
      <c r="DTL118" s="296"/>
      <c r="DTM118" s="296"/>
      <c r="DTN118" s="296"/>
      <c r="DTO118" s="296"/>
      <c r="DTP118" s="296"/>
      <c r="DTQ118" s="296"/>
      <c r="DTR118" s="296"/>
      <c r="DTS118" s="296"/>
      <c r="DTT118" s="296"/>
      <c r="DTU118" s="296"/>
      <c r="DTV118" s="296"/>
      <c r="DTW118" s="296"/>
      <c r="DTX118" s="296"/>
      <c r="DTY118" s="296"/>
      <c r="DTZ118" s="296"/>
      <c r="DUA118" s="296"/>
      <c r="DUB118" s="296"/>
      <c r="DUC118" s="296"/>
      <c r="DUD118" s="296"/>
      <c r="DUE118" s="296"/>
      <c r="DUF118" s="296"/>
      <c r="DUG118" s="296"/>
      <c r="DUH118" s="296"/>
      <c r="DUI118" s="296"/>
      <c r="DUJ118" s="296"/>
      <c r="DUK118" s="296"/>
      <c r="DUL118" s="296"/>
      <c r="DUM118" s="296"/>
      <c r="DUN118" s="296"/>
      <c r="DUO118" s="296"/>
      <c r="DUP118" s="296"/>
      <c r="DUQ118" s="296"/>
      <c r="DUR118" s="296"/>
      <c r="DUS118" s="296"/>
      <c r="DUT118" s="296"/>
      <c r="DUU118" s="296"/>
      <c r="DUV118" s="296"/>
      <c r="DUW118" s="296"/>
      <c r="DUX118" s="296"/>
      <c r="DUY118" s="296"/>
      <c r="DUZ118" s="296"/>
      <c r="DVA118" s="296"/>
      <c r="DVB118" s="296"/>
      <c r="DVC118" s="296"/>
      <c r="DVD118" s="296"/>
      <c r="DVE118" s="296"/>
      <c r="DVF118" s="296"/>
      <c r="DVG118" s="296"/>
      <c r="DVH118" s="296"/>
      <c r="DVI118" s="296"/>
      <c r="DVJ118" s="296"/>
      <c r="DVK118" s="296"/>
      <c r="DVL118" s="296"/>
      <c r="DVM118" s="296"/>
      <c r="DVN118" s="296"/>
      <c r="DVO118" s="296"/>
      <c r="DVP118" s="296"/>
      <c r="DVQ118" s="296"/>
      <c r="DVR118" s="296"/>
      <c r="DVS118" s="296"/>
      <c r="DVT118" s="296"/>
      <c r="DVU118" s="296"/>
      <c r="DVV118" s="296"/>
      <c r="DVW118" s="296"/>
      <c r="DVX118" s="296"/>
      <c r="DVY118" s="296"/>
      <c r="DVZ118" s="296"/>
      <c r="DWA118" s="296"/>
      <c r="DWB118" s="296"/>
      <c r="DWC118" s="296"/>
      <c r="DWD118" s="296"/>
      <c r="DWE118" s="296"/>
      <c r="DWF118" s="296"/>
      <c r="DWG118" s="296"/>
      <c r="DWH118" s="296"/>
      <c r="DWI118" s="296"/>
      <c r="DWJ118" s="296"/>
      <c r="DWK118" s="296"/>
      <c r="DWL118" s="296"/>
      <c r="DWM118" s="296"/>
      <c r="DWN118" s="296"/>
      <c r="DWO118" s="296"/>
      <c r="DWP118" s="296"/>
      <c r="DWQ118" s="296"/>
      <c r="DWR118" s="296"/>
      <c r="DWS118" s="296"/>
      <c r="DWT118" s="296"/>
      <c r="DWU118" s="296"/>
      <c r="DWV118" s="296"/>
      <c r="DWW118" s="296"/>
      <c r="DWX118" s="296"/>
      <c r="DWY118" s="296"/>
      <c r="DWZ118" s="296"/>
      <c r="DXA118" s="296"/>
      <c r="DXB118" s="296"/>
      <c r="DXC118" s="296"/>
      <c r="DXD118" s="296"/>
      <c r="DXE118" s="296"/>
      <c r="DXF118" s="296"/>
      <c r="DXG118" s="296"/>
      <c r="DXH118" s="296"/>
      <c r="DXI118" s="296"/>
      <c r="DXJ118" s="296"/>
      <c r="DXK118" s="296"/>
      <c r="DXL118" s="296"/>
      <c r="DXM118" s="296"/>
      <c r="DXN118" s="296"/>
      <c r="DXO118" s="296"/>
      <c r="DXP118" s="296"/>
      <c r="DXQ118" s="296"/>
      <c r="DXR118" s="296"/>
      <c r="DXS118" s="296"/>
      <c r="DXT118" s="296"/>
      <c r="DXU118" s="296"/>
      <c r="DXV118" s="296"/>
      <c r="DXW118" s="296"/>
      <c r="DXX118" s="296"/>
      <c r="DXY118" s="296"/>
      <c r="DXZ118" s="296"/>
      <c r="DYA118" s="296"/>
      <c r="DYB118" s="296"/>
      <c r="DYC118" s="296"/>
      <c r="DYD118" s="296"/>
      <c r="DYE118" s="296"/>
      <c r="DYF118" s="296"/>
      <c r="DYG118" s="296"/>
      <c r="DYH118" s="296"/>
      <c r="DYI118" s="296"/>
      <c r="DYJ118" s="296"/>
      <c r="DYK118" s="296"/>
      <c r="DYL118" s="296"/>
      <c r="DYM118" s="296"/>
      <c r="DYN118" s="296"/>
      <c r="DYO118" s="296"/>
      <c r="DYP118" s="296"/>
      <c r="DYQ118" s="296"/>
      <c r="DYR118" s="296"/>
      <c r="DYS118" s="296"/>
      <c r="DYT118" s="296"/>
      <c r="DYU118" s="296"/>
      <c r="DYV118" s="296"/>
      <c r="DYW118" s="296"/>
      <c r="DYX118" s="296"/>
      <c r="DYY118" s="296"/>
      <c r="DYZ118" s="296"/>
      <c r="DZA118" s="296"/>
      <c r="DZB118" s="296"/>
      <c r="DZC118" s="296"/>
      <c r="DZD118" s="296"/>
      <c r="DZE118" s="296"/>
      <c r="DZF118" s="296"/>
      <c r="DZG118" s="296"/>
      <c r="DZH118" s="296"/>
      <c r="DZI118" s="296"/>
      <c r="DZJ118" s="296"/>
      <c r="DZK118" s="296"/>
      <c r="DZL118" s="296"/>
      <c r="DZM118" s="296"/>
      <c r="DZN118" s="296"/>
      <c r="DZO118" s="296"/>
      <c r="DZP118" s="296"/>
      <c r="DZQ118" s="296"/>
      <c r="DZR118" s="296"/>
      <c r="DZS118" s="296"/>
      <c r="DZT118" s="296"/>
      <c r="DZU118" s="296"/>
      <c r="DZV118" s="296"/>
      <c r="DZW118" s="296"/>
      <c r="DZX118" s="296"/>
      <c r="DZY118" s="296"/>
      <c r="DZZ118" s="296"/>
      <c r="EAA118" s="296"/>
      <c r="EAB118" s="296"/>
      <c r="EAC118" s="296"/>
      <c r="EAD118" s="296"/>
      <c r="EAE118" s="296"/>
      <c r="EAF118" s="296"/>
      <c r="EAG118" s="296"/>
      <c r="EAH118" s="296"/>
      <c r="EAI118" s="296"/>
      <c r="EAJ118" s="296"/>
      <c r="EAK118" s="296"/>
      <c r="EAL118" s="296"/>
      <c r="EAM118" s="296"/>
      <c r="EAN118" s="296"/>
      <c r="EAO118" s="296"/>
      <c r="EAP118" s="296"/>
      <c r="EAQ118" s="296"/>
      <c r="EAR118" s="296"/>
      <c r="EAS118" s="296"/>
      <c r="EAT118" s="296"/>
      <c r="EAU118" s="296"/>
      <c r="EAV118" s="296"/>
      <c r="EAW118" s="296"/>
      <c r="EAX118" s="296"/>
      <c r="EAY118" s="296"/>
      <c r="EAZ118" s="296"/>
      <c r="EBA118" s="296"/>
      <c r="EBB118" s="296"/>
      <c r="EBC118" s="296"/>
      <c r="EBD118" s="296"/>
      <c r="EBE118" s="296"/>
      <c r="EBF118" s="296"/>
      <c r="EBG118" s="296"/>
      <c r="EBH118" s="296"/>
      <c r="EBI118" s="296"/>
      <c r="EBJ118" s="296"/>
      <c r="EBK118" s="296"/>
      <c r="EBL118" s="296"/>
      <c r="EBM118" s="296"/>
      <c r="EBN118" s="296"/>
      <c r="EBO118" s="296"/>
      <c r="EBP118" s="296"/>
      <c r="EBQ118" s="296"/>
      <c r="EBR118" s="296"/>
      <c r="EBS118" s="296"/>
      <c r="EBT118" s="296"/>
      <c r="EBU118" s="296"/>
      <c r="EBV118" s="296"/>
      <c r="EBW118" s="296"/>
      <c r="EBX118" s="296"/>
      <c r="EBY118" s="296"/>
      <c r="EBZ118" s="296"/>
      <c r="ECA118" s="296"/>
      <c r="ECB118" s="296"/>
      <c r="ECC118" s="296"/>
      <c r="ECD118" s="296"/>
      <c r="ECE118" s="296"/>
      <c r="ECF118" s="296"/>
      <c r="ECG118" s="296"/>
      <c r="ECH118" s="296"/>
      <c r="ECI118" s="296"/>
      <c r="ECJ118" s="296"/>
      <c r="ECK118" s="296"/>
      <c r="ECL118" s="296"/>
      <c r="ECM118" s="296"/>
      <c r="ECN118" s="296"/>
      <c r="ECO118" s="296"/>
      <c r="ECP118" s="296"/>
      <c r="ECQ118" s="296"/>
      <c r="ECR118" s="296"/>
      <c r="ECS118" s="296"/>
      <c r="ECT118" s="296"/>
      <c r="ECU118" s="296"/>
      <c r="ECV118" s="296"/>
      <c r="ECW118" s="296"/>
      <c r="ECX118" s="296"/>
      <c r="ECY118" s="296"/>
      <c r="ECZ118" s="296"/>
      <c r="EDA118" s="296"/>
      <c r="EDB118" s="296"/>
      <c r="EDC118" s="296"/>
      <c r="EDD118" s="296"/>
      <c r="EDE118" s="296"/>
      <c r="EDF118" s="296"/>
      <c r="EDG118" s="296"/>
      <c r="EDH118" s="296"/>
      <c r="EDI118" s="296"/>
      <c r="EDJ118" s="296"/>
      <c r="EDK118" s="296"/>
      <c r="EDL118" s="296"/>
      <c r="EDM118" s="296"/>
      <c r="EDN118" s="296"/>
      <c r="EDO118" s="296"/>
      <c r="EDP118" s="296"/>
      <c r="EDQ118" s="296"/>
      <c r="EDR118" s="296"/>
      <c r="EDS118" s="296"/>
      <c r="EDT118" s="296"/>
      <c r="EDU118" s="296"/>
      <c r="EDV118" s="296"/>
      <c r="EDW118" s="296"/>
      <c r="EDX118" s="296"/>
      <c r="EDY118" s="296"/>
      <c r="EDZ118" s="296"/>
      <c r="EEA118" s="296"/>
      <c r="EEB118" s="296"/>
      <c r="EEC118" s="296"/>
      <c r="EED118" s="296"/>
      <c r="EEE118" s="296"/>
      <c r="EEF118" s="296"/>
      <c r="EEG118" s="296"/>
      <c r="EEH118" s="296"/>
      <c r="EEI118" s="296"/>
      <c r="EEJ118" s="296"/>
      <c r="EEK118" s="296"/>
      <c r="EEL118" s="296"/>
      <c r="EEM118" s="296"/>
      <c r="EEN118" s="296"/>
      <c r="EEO118" s="296"/>
      <c r="EEP118" s="296"/>
      <c r="EEQ118" s="296"/>
      <c r="EER118" s="296"/>
      <c r="EES118" s="296"/>
      <c r="EET118" s="296"/>
      <c r="EEU118" s="296"/>
      <c r="EEV118" s="296"/>
      <c r="EEW118" s="296"/>
      <c r="EEX118" s="296"/>
      <c r="EEY118" s="296"/>
      <c r="EEZ118" s="296"/>
      <c r="EFA118" s="296"/>
      <c r="EFB118" s="296"/>
      <c r="EFC118" s="296"/>
      <c r="EFD118" s="296"/>
      <c r="EFE118" s="296"/>
      <c r="EFF118" s="296"/>
      <c r="EFG118" s="296"/>
      <c r="EFH118" s="296"/>
      <c r="EFI118" s="296"/>
      <c r="EFJ118" s="296"/>
      <c r="EFK118" s="296"/>
      <c r="EFL118" s="296"/>
      <c r="EFM118" s="296"/>
      <c r="EFN118" s="296"/>
      <c r="EFO118" s="296"/>
      <c r="EFP118" s="296"/>
      <c r="EFQ118" s="296"/>
      <c r="EFR118" s="296"/>
      <c r="EFS118" s="296"/>
      <c r="EFT118" s="296"/>
      <c r="EFU118" s="296"/>
      <c r="EFV118" s="296"/>
      <c r="EFW118" s="296"/>
      <c r="EFX118" s="296"/>
      <c r="EFY118" s="296"/>
      <c r="EFZ118" s="296"/>
      <c r="EGA118" s="296"/>
      <c r="EGB118" s="296"/>
      <c r="EGC118" s="296"/>
      <c r="EGD118" s="296"/>
      <c r="EGE118" s="296"/>
      <c r="EGF118" s="296"/>
      <c r="EGG118" s="296"/>
      <c r="EGH118" s="296"/>
      <c r="EGI118" s="296"/>
      <c r="EGJ118" s="296"/>
      <c r="EGK118" s="296"/>
      <c r="EGL118" s="296"/>
      <c r="EGM118" s="296"/>
      <c r="EGN118" s="296"/>
      <c r="EGO118" s="296"/>
      <c r="EGP118" s="296"/>
      <c r="EGQ118" s="296"/>
      <c r="EGR118" s="296"/>
      <c r="EGS118" s="296"/>
      <c r="EGT118" s="296"/>
      <c r="EGU118" s="296"/>
      <c r="EGV118" s="296"/>
      <c r="EGW118" s="296"/>
      <c r="EGX118" s="296"/>
      <c r="EGY118" s="296"/>
      <c r="EGZ118" s="296"/>
      <c r="EHA118" s="296"/>
      <c r="EHB118" s="296"/>
      <c r="EHC118" s="296"/>
      <c r="EHD118" s="296"/>
      <c r="EHE118" s="296"/>
      <c r="EHF118" s="296"/>
      <c r="EHG118" s="296"/>
      <c r="EHH118" s="296"/>
      <c r="EHI118" s="296"/>
      <c r="EHJ118" s="296"/>
      <c r="EHK118" s="296"/>
      <c r="EHL118" s="296"/>
      <c r="EHM118" s="296"/>
      <c r="EHN118" s="296"/>
      <c r="EHO118" s="296"/>
      <c r="EHP118" s="296"/>
      <c r="EHQ118" s="296"/>
      <c r="EHR118" s="296"/>
      <c r="EHS118" s="296"/>
      <c r="EHT118" s="296"/>
      <c r="EHU118" s="296"/>
      <c r="EHV118" s="296"/>
      <c r="EHW118" s="296"/>
      <c r="EHX118" s="296"/>
      <c r="EHY118" s="296"/>
      <c r="EHZ118" s="296"/>
      <c r="EIA118" s="296"/>
      <c r="EIB118" s="296"/>
      <c r="EIC118" s="296"/>
      <c r="EID118" s="296"/>
      <c r="EIE118" s="296"/>
      <c r="EIF118" s="296"/>
      <c r="EIG118" s="296"/>
      <c r="EIH118" s="296"/>
      <c r="EII118" s="296"/>
      <c r="EIJ118" s="296"/>
      <c r="EIK118" s="296"/>
      <c r="EIL118" s="296"/>
      <c r="EIM118" s="296"/>
      <c r="EIN118" s="296"/>
      <c r="EIO118" s="296"/>
      <c r="EIP118" s="296"/>
      <c r="EIQ118" s="296"/>
      <c r="EIR118" s="296"/>
      <c r="EIS118" s="296"/>
      <c r="EIT118" s="296"/>
      <c r="EIU118" s="296"/>
      <c r="EIV118" s="296"/>
      <c r="EIW118" s="296"/>
      <c r="EIX118" s="296"/>
      <c r="EIY118" s="296"/>
      <c r="EIZ118" s="296"/>
      <c r="EJA118" s="296"/>
      <c r="EJB118" s="296"/>
      <c r="EJC118" s="296"/>
      <c r="EJD118" s="296"/>
      <c r="EJE118" s="296"/>
      <c r="EJF118" s="296"/>
      <c r="EJG118" s="296"/>
      <c r="EJH118" s="296"/>
      <c r="EJI118" s="296"/>
      <c r="EJJ118" s="296"/>
      <c r="EJK118" s="296"/>
      <c r="EJL118" s="296"/>
      <c r="EJM118" s="296"/>
      <c r="EJN118" s="296"/>
      <c r="EJO118" s="296"/>
      <c r="EJP118" s="296"/>
      <c r="EJQ118" s="296"/>
      <c r="EJR118" s="296"/>
      <c r="EJS118" s="296"/>
      <c r="EJT118" s="296"/>
      <c r="EJU118" s="296"/>
      <c r="EJV118" s="296"/>
      <c r="EJW118" s="296"/>
      <c r="EJX118" s="296"/>
      <c r="EJY118" s="296"/>
      <c r="EJZ118" s="296"/>
      <c r="EKA118" s="296"/>
      <c r="EKB118" s="296"/>
      <c r="EKC118" s="296"/>
      <c r="EKD118" s="296"/>
      <c r="EKE118" s="296"/>
      <c r="EKF118" s="296"/>
      <c r="EKG118" s="296"/>
      <c r="EKH118" s="296"/>
      <c r="EKI118" s="296"/>
      <c r="EKJ118" s="296"/>
      <c r="EKK118" s="296"/>
      <c r="EKL118" s="296"/>
      <c r="EKM118" s="296"/>
      <c r="EKN118" s="296"/>
      <c r="EKO118" s="296"/>
      <c r="EKP118" s="296"/>
      <c r="EKQ118" s="296"/>
      <c r="EKR118" s="296"/>
      <c r="EKS118" s="296"/>
      <c r="EKT118" s="296"/>
      <c r="EKU118" s="296"/>
      <c r="EKV118" s="296"/>
      <c r="EKW118" s="296"/>
      <c r="EKX118" s="296"/>
      <c r="EKY118" s="296"/>
      <c r="EKZ118" s="296"/>
      <c r="ELA118" s="296"/>
      <c r="ELB118" s="296"/>
      <c r="ELC118" s="296"/>
      <c r="ELD118" s="296"/>
      <c r="ELE118" s="296"/>
      <c r="ELF118" s="296"/>
      <c r="ELG118" s="296"/>
      <c r="ELH118" s="296"/>
      <c r="ELI118" s="296"/>
      <c r="ELJ118" s="296"/>
      <c r="ELK118" s="296"/>
      <c r="ELL118" s="296"/>
      <c r="ELM118" s="296"/>
      <c r="ELN118" s="296"/>
      <c r="ELO118" s="296"/>
      <c r="ELP118" s="296"/>
      <c r="ELQ118" s="296"/>
      <c r="ELR118" s="296"/>
      <c r="ELS118" s="296"/>
      <c r="ELT118" s="296"/>
      <c r="ELU118" s="296"/>
      <c r="ELV118" s="296"/>
      <c r="ELW118" s="296"/>
      <c r="ELX118" s="296"/>
      <c r="ELY118" s="296"/>
      <c r="ELZ118" s="296"/>
      <c r="EMA118" s="296"/>
      <c r="EMB118" s="296"/>
      <c r="EMC118" s="296"/>
      <c r="EMD118" s="296"/>
      <c r="EME118" s="296"/>
      <c r="EMF118" s="296"/>
      <c r="EMG118" s="296"/>
      <c r="EMH118" s="296"/>
      <c r="EMI118" s="296"/>
      <c r="EMJ118" s="296"/>
      <c r="EMK118" s="296"/>
      <c r="EML118" s="296"/>
      <c r="EMM118" s="296"/>
      <c r="EMN118" s="296"/>
      <c r="EMO118" s="296"/>
      <c r="EMP118" s="296"/>
      <c r="EMQ118" s="296"/>
      <c r="EMR118" s="296"/>
      <c r="EMS118" s="296"/>
      <c r="EMT118" s="296"/>
      <c r="EMU118" s="296"/>
      <c r="EMV118" s="296"/>
      <c r="EMW118" s="296"/>
      <c r="EMX118" s="296"/>
      <c r="EMY118" s="296"/>
      <c r="EMZ118" s="296"/>
      <c r="ENA118" s="296"/>
      <c r="ENB118" s="296"/>
      <c r="ENC118" s="296"/>
      <c r="END118" s="296"/>
      <c r="ENE118" s="296"/>
      <c r="ENF118" s="296"/>
      <c r="ENG118" s="296"/>
      <c r="ENH118" s="296"/>
      <c r="ENI118" s="296"/>
      <c r="ENJ118" s="296"/>
      <c r="ENK118" s="296"/>
      <c r="ENL118" s="296"/>
      <c r="ENM118" s="296"/>
      <c r="ENN118" s="296"/>
      <c r="ENO118" s="296"/>
      <c r="ENP118" s="296"/>
      <c r="ENQ118" s="296"/>
      <c r="ENR118" s="296"/>
      <c r="ENS118" s="296"/>
      <c r="ENT118" s="296"/>
      <c r="ENU118" s="296"/>
      <c r="ENV118" s="296"/>
      <c r="ENW118" s="296"/>
      <c r="ENX118" s="296"/>
      <c r="ENY118" s="296"/>
      <c r="ENZ118" s="296"/>
      <c r="EOA118" s="296"/>
      <c r="EOB118" s="296"/>
      <c r="EOC118" s="296"/>
      <c r="EOD118" s="296"/>
      <c r="EOE118" s="296"/>
      <c r="EOF118" s="296"/>
      <c r="EOG118" s="296"/>
      <c r="EOH118" s="296"/>
      <c r="EOI118" s="296"/>
      <c r="EOJ118" s="296"/>
      <c r="EOK118" s="296"/>
      <c r="EOL118" s="296"/>
      <c r="EOM118" s="296"/>
      <c r="EON118" s="296"/>
      <c r="EOO118" s="296"/>
      <c r="EOP118" s="296"/>
      <c r="EOQ118" s="296"/>
      <c r="EOR118" s="296"/>
      <c r="EOS118" s="296"/>
      <c r="EOT118" s="296"/>
      <c r="EOU118" s="296"/>
      <c r="EOV118" s="296"/>
      <c r="EOW118" s="296"/>
      <c r="EOX118" s="296"/>
      <c r="EOY118" s="296"/>
      <c r="EOZ118" s="296"/>
      <c r="EPA118" s="296"/>
      <c r="EPB118" s="296"/>
      <c r="EPC118" s="296"/>
      <c r="EPD118" s="296"/>
      <c r="EPE118" s="296"/>
      <c r="EPF118" s="296"/>
      <c r="EPG118" s="296"/>
      <c r="EPH118" s="296"/>
      <c r="EPI118" s="296"/>
      <c r="EPJ118" s="296"/>
      <c r="EPK118" s="296"/>
      <c r="EPL118" s="296"/>
      <c r="EPM118" s="296"/>
      <c r="EPN118" s="296"/>
      <c r="EPO118" s="296"/>
      <c r="EPP118" s="296"/>
      <c r="EPQ118" s="296"/>
      <c r="EPR118" s="296"/>
      <c r="EPS118" s="296"/>
      <c r="EPT118" s="296"/>
      <c r="EPU118" s="296"/>
      <c r="EPV118" s="296"/>
      <c r="EPW118" s="296"/>
      <c r="EPX118" s="296"/>
      <c r="EPY118" s="296"/>
      <c r="EPZ118" s="296"/>
      <c r="EQA118" s="296"/>
      <c r="EQB118" s="296"/>
      <c r="EQC118" s="296"/>
      <c r="EQD118" s="296"/>
      <c r="EQE118" s="296"/>
      <c r="EQF118" s="296"/>
      <c r="EQG118" s="296"/>
      <c r="EQH118" s="296"/>
      <c r="EQI118" s="296"/>
      <c r="EQJ118" s="296"/>
      <c r="EQK118" s="296"/>
      <c r="EQL118" s="296"/>
      <c r="EQM118" s="296"/>
      <c r="EQN118" s="296"/>
      <c r="EQO118" s="296"/>
      <c r="EQP118" s="296"/>
      <c r="EQQ118" s="296"/>
      <c r="EQR118" s="296"/>
      <c r="EQS118" s="296"/>
      <c r="EQT118" s="296"/>
      <c r="EQU118" s="296"/>
      <c r="EQV118" s="296"/>
      <c r="EQW118" s="296"/>
      <c r="EQX118" s="296"/>
      <c r="EQY118" s="296"/>
      <c r="EQZ118" s="296"/>
      <c r="ERA118" s="296"/>
      <c r="ERB118" s="296"/>
      <c r="ERC118" s="296"/>
      <c r="ERD118" s="296"/>
      <c r="ERE118" s="296"/>
      <c r="ERF118" s="296"/>
      <c r="ERG118" s="296"/>
      <c r="ERH118" s="296"/>
      <c r="ERI118" s="296"/>
      <c r="ERJ118" s="296"/>
      <c r="ERK118" s="296"/>
      <c r="ERL118" s="296"/>
      <c r="ERM118" s="296"/>
      <c r="ERN118" s="296"/>
      <c r="ERO118" s="296"/>
      <c r="ERP118" s="296"/>
      <c r="ERQ118" s="296"/>
      <c r="ERR118" s="296"/>
      <c r="ERS118" s="296"/>
      <c r="ERT118" s="296"/>
      <c r="ERU118" s="296"/>
      <c r="ERV118" s="296"/>
      <c r="ERW118" s="296"/>
      <c r="ERX118" s="296"/>
      <c r="ERY118" s="296"/>
      <c r="ERZ118" s="296"/>
      <c r="ESA118" s="296"/>
      <c r="ESB118" s="296"/>
      <c r="ESC118" s="296"/>
      <c r="ESD118" s="296"/>
      <c r="ESE118" s="296"/>
      <c r="ESF118" s="296"/>
      <c r="ESG118" s="296"/>
      <c r="ESH118" s="296"/>
      <c r="ESI118" s="296"/>
      <c r="ESJ118" s="296"/>
      <c r="ESK118" s="296"/>
      <c r="ESL118" s="296"/>
      <c r="ESM118" s="296"/>
      <c r="ESN118" s="296"/>
      <c r="ESO118" s="296"/>
      <c r="ESP118" s="296"/>
      <c r="ESQ118" s="296"/>
      <c r="ESR118" s="296"/>
      <c r="ESS118" s="296"/>
      <c r="EST118" s="296"/>
      <c r="ESU118" s="296"/>
      <c r="ESV118" s="296"/>
      <c r="ESW118" s="296"/>
      <c r="ESX118" s="296"/>
      <c r="ESY118" s="296"/>
      <c r="ESZ118" s="296"/>
      <c r="ETA118" s="296"/>
      <c r="ETB118" s="296"/>
      <c r="ETC118" s="296"/>
      <c r="ETD118" s="296"/>
      <c r="ETE118" s="296"/>
      <c r="ETF118" s="296"/>
      <c r="ETG118" s="296"/>
      <c r="ETH118" s="296"/>
      <c r="ETI118" s="296"/>
      <c r="ETJ118" s="296"/>
      <c r="ETK118" s="296"/>
      <c r="ETL118" s="296"/>
      <c r="ETM118" s="296"/>
      <c r="ETN118" s="296"/>
      <c r="ETO118" s="296"/>
      <c r="ETP118" s="296"/>
      <c r="ETQ118" s="296"/>
      <c r="ETR118" s="296"/>
      <c r="ETS118" s="296"/>
      <c r="ETT118" s="296"/>
      <c r="ETU118" s="296"/>
      <c r="ETV118" s="296"/>
      <c r="ETW118" s="296"/>
      <c r="ETX118" s="296"/>
      <c r="ETY118" s="296"/>
      <c r="ETZ118" s="296"/>
      <c r="EUA118" s="296"/>
      <c r="EUB118" s="296"/>
      <c r="EUC118" s="296"/>
      <c r="EUD118" s="296"/>
      <c r="EUE118" s="296"/>
      <c r="EUF118" s="296"/>
      <c r="EUG118" s="296"/>
      <c r="EUH118" s="296"/>
      <c r="EUI118" s="296"/>
      <c r="EUJ118" s="296"/>
      <c r="EUK118" s="296"/>
      <c r="EUL118" s="296"/>
      <c r="EUM118" s="296"/>
      <c r="EUN118" s="296"/>
      <c r="EUO118" s="296"/>
      <c r="EUP118" s="296"/>
      <c r="EUQ118" s="296"/>
      <c r="EUR118" s="296"/>
      <c r="EUS118" s="296"/>
      <c r="EUT118" s="296"/>
      <c r="EUU118" s="296"/>
      <c r="EUV118" s="296"/>
      <c r="EUW118" s="296"/>
      <c r="EUX118" s="296"/>
      <c r="EUY118" s="296"/>
      <c r="EUZ118" s="296"/>
      <c r="EVA118" s="296"/>
      <c r="EVB118" s="296"/>
      <c r="EVC118" s="296"/>
      <c r="EVD118" s="296"/>
      <c r="EVE118" s="296"/>
      <c r="EVF118" s="296"/>
      <c r="EVG118" s="296"/>
      <c r="EVH118" s="296"/>
      <c r="EVI118" s="296"/>
      <c r="EVJ118" s="296"/>
      <c r="EVK118" s="296"/>
      <c r="EVL118" s="296"/>
      <c r="EVM118" s="296"/>
      <c r="EVN118" s="296"/>
      <c r="EVO118" s="296"/>
      <c r="EVP118" s="296"/>
      <c r="EVQ118" s="296"/>
      <c r="EVR118" s="296"/>
      <c r="EVS118" s="296"/>
      <c r="EVT118" s="296"/>
      <c r="EVU118" s="296"/>
      <c r="EVV118" s="296"/>
      <c r="EVW118" s="296"/>
      <c r="EVX118" s="296"/>
      <c r="EVY118" s="296"/>
      <c r="EVZ118" s="296"/>
      <c r="EWA118" s="296"/>
      <c r="EWB118" s="296"/>
      <c r="EWC118" s="296"/>
      <c r="EWD118" s="296"/>
      <c r="EWE118" s="296"/>
      <c r="EWF118" s="296"/>
      <c r="EWG118" s="296"/>
      <c r="EWH118" s="296"/>
      <c r="EWI118" s="296"/>
      <c r="EWJ118" s="296"/>
      <c r="EWK118" s="296"/>
      <c r="EWL118" s="296"/>
      <c r="EWM118" s="296"/>
      <c r="EWN118" s="296"/>
      <c r="EWO118" s="296"/>
      <c r="EWP118" s="296"/>
      <c r="EWQ118" s="296"/>
      <c r="EWR118" s="296"/>
      <c r="EWS118" s="296"/>
      <c r="EWT118" s="296"/>
      <c r="EWU118" s="296"/>
      <c r="EWV118" s="296"/>
      <c r="EWW118" s="296"/>
      <c r="EWX118" s="296"/>
      <c r="EWY118" s="296"/>
      <c r="EWZ118" s="296"/>
      <c r="EXA118" s="296"/>
      <c r="EXB118" s="296"/>
      <c r="EXC118" s="296"/>
      <c r="EXD118" s="296"/>
      <c r="EXE118" s="296"/>
      <c r="EXF118" s="296"/>
      <c r="EXG118" s="296"/>
      <c r="EXH118" s="296"/>
      <c r="EXI118" s="296"/>
      <c r="EXJ118" s="296"/>
      <c r="EXK118" s="296"/>
      <c r="EXL118" s="296"/>
      <c r="EXM118" s="296"/>
      <c r="EXN118" s="296"/>
      <c r="EXO118" s="296"/>
      <c r="EXP118" s="296"/>
      <c r="EXQ118" s="296"/>
      <c r="EXR118" s="296"/>
      <c r="EXS118" s="296"/>
      <c r="EXT118" s="296"/>
      <c r="EXU118" s="296"/>
      <c r="EXV118" s="296"/>
      <c r="EXW118" s="296"/>
      <c r="EXX118" s="296"/>
      <c r="EXY118" s="296"/>
      <c r="EXZ118" s="296"/>
      <c r="EYA118" s="296"/>
      <c r="EYB118" s="296"/>
      <c r="EYC118" s="296"/>
      <c r="EYD118" s="296"/>
      <c r="EYE118" s="296"/>
      <c r="EYF118" s="296"/>
      <c r="EYG118" s="296"/>
      <c r="EYH118" s="296"/>
      <c r="EYI118" s="296"/>
      <c r="EYJ118" s="296"/>
      <c r="EYK118" s="296"/>
      <c r="EYL118" s="296"/>
      <c r="EYM118" s="296"/>
      <c r="EYN118" s="296"/>
      <c r="EYO118" s="296"/>
      <c r="EYP118" s="296"/>
      <c r="EYQ118" s="296"/>
      <c r="EYR118" s="296"/>
      <c r="EYS118" s="296"/>
      <c r="EYT118" s="296"/>
      <c r="EYU118" s="296"/>
      <c r="EYV118" s="296"/>
      <c r="EYW118" s="296"/>
      <c r="EYX118" s="296"/>
      <c r="EYY118" s="296"/>
      <c r="EYZ118" s="296"/>
      <c r="EZA118" s="296"/>
      <c r="EZB118" s="296"/>
      <c r="EZC118" s="296"/>
      <c r="EZD118" s="296"/>
      <c r="EZE118" s="296"/>
      <c r="EZF118" s="296"/>
      <c r="EZG118" s="296"/>
      <c r="EZH118" s="296"/>
      <c r="EZI118" s="296"/>
      <c r="EZJ118" s="296"/>
      <c r="EZK118" s="296"/>
      <c r="EZL118" s="296"/>
      <c r="EZM118" s="296"/>
      <c r="EZN118" s="296"/>
      <c r="EZO118" s="296"/>
      <c r="EZP118" s="296"/>
      <c r="EZQ118" s="296"/>
      <c r="EZR118" s="296"/>
      <c r="EZS118" s="296"/>
      <c r="EZT118" s="296"/>
      <c r="EZU118" s="296"/>
      <c r="EZV118" s="296"/>
      <c r="EZW118" s="296"/>
      <c r="EZX118" s="296"/>
      <c r="EZY118" s="296"/>
      <c r="EZZ118" s="296"/>
      <c r="FAA118" s="296"/>
      <c r="FAB118" s="296"/>
      <c r="FAC118" s="296"/>
      <c r="FAD118" s="296"/>
      <c r="FAE118" s="296"/>
      <c r="FAF118" s="296"/>
      <c r="FAG118" s="296"/>
      <c r="FAH118" s="296"/>
      <c r="FAI118" s="296"/>
      <c r="FAJ118" s="296"/>
      <c r="FAK118" s="296"/>
      <c r="FAL118" s="296"/>
      <c r="FAM118" s="296"/>
      <c r="FAN118" s="296"/>
      <c r="FAO118" s="296"/>
      <c r="FAP118" s="296"/>
      <c r="FAQ118" s="296"/>
      <c r="FAR118" s="296"/>
      <c r="FAS118" s="296"/>
      <c r="FAT118" s="296"/>
      <c r="FAU118" s="296"/>
      <c r="FAV118" s="296"/>
      <c r="FAW118" s="296"/>
      <c r="FAX118" s="296"/>
      <c r="FAY118" s="296"/>
      <c r="FAZ118" s="296"/>
      <c r="FBA118" s="296"/>
      <c r="FBB118" s="296"/>
      <c r="FBC118" s="296"/>
      <c r="FBD118" s="296"/>
      <c r="FBE118" s="296"/>
      <c r="FBF118" s="296"/>
      <c r="FBG118" s="296"/>
      <c r="FBH118" s="296"/>
      <c r="FBI118" s="296"/>
      <c r="FBJ118" s="296"/>
      <c r="FBK118" s="296"/>
      <c r="FBL118" s="296"/>
      <c r="FBM118" s="296"/>
      <c r="FBN118" s="296"/>
      <c r="FBO118" s="296"/>
      <c r="FBP118" s="296"/>
      <c r="FBQ118" s="296"/>
      <c r="FBR118" s="296"/>
      <c r="FBS118" s="296"/>
      <c r="FBT118" s="296"/>
      <c r="FBU118" s="296"/>
      <c r="FBV118" s="296"/>
      <c r="FBW118" s="296"/>
      <c r="FBX118" s="296"/>
      <c r="FBY118" s="296"/>
      <c r="FBZ118" s="296"/>
      <c r="FCA118" s="296"/>
      <c r="FCB118" s="296"/>
      <c r="FCC118" s="296"/>
      <c r="FCD118" s="296"/>
      <c r="FCE118" s="296"/>
      <c r="FCF118" s="296"/>
      <c r="FCG118" s="296"/>
      <c r="FCH118" s="296"/>
      <c r="FCI118" s="296"/>
      <c r="FCJ118" s="296"/>
      <c r="FCK118" s="296"/>
      <c r="FCL118" s="296"/>
      <c r="FCM118" s="296"/>
      <c r="FCN118" s="296"/>
      <c r="FCO118" s="296"/>
      <c r="FCP118" s="296"/>
      <c r="FCQ118" s="296"/>
      <c r="FCR118" s="296"/>
      <c r="FCS118" s="296"/>
      <c r="FCT118" s="296"/>
      <c r="FCU118" s="296"/>
      <c r="FCV118" s="296"/>
      <c r="FCW118" s="296"/>
      <c r="FCX118" s="296"/>
      <c r="FCY118" s="296"/>
      <c r="FCZ118" s="296"/>
      <c r="FDA118" s="296"/>
      <c r="FDB118" s="296"/>
      <c r="FDC118" s="296"/>
      <c r="FDD118" s="296"/>
      <c r="FDE118" s="296"/>
      <c r="FDF118" s="296"/>
      <c r="FDG118" s="296"/>
      <c r="FDH118" s="296"/>
      <c r="FDI118" s="296"/>
      <c r="FDJ118" s="296"/>
      <c r="FDK118" s="296"/>
      <c r="FDL118" s="296"/>
      <c r="FDM118" s="296"/>
      <c r="FDN118" s="296"/>
      <c r="FDO118" s="296"/>
      <c r="FDP118" s="296"/>
      <c r="FDQ118" s="296"/>
      <c r="FDR118" s="296"/>
      <c r="FDS118" s="296"/>
      <c r="FDT118" s="296"/>
      <c r="FDU118" s="296"/>
      <c r="FDV118" s="296"/>
      <c r="FDW118" s="296"/>
      <c r="FDX118" s="296"/>
      <c r="FDY118" s="296"/>
      <c r="FDZ118" s="296"/>
      <c r="FEA118" s="296"/>
      <c r="FEB118" s="296"/>
      <c r="FEC118" s="296"/>
      <c r="FED118" s="296"/>
      <c r="FEE118" s="296"/>
      <c r="FEF118" s="296"/>
      <c r="FEG118" s="296"/>
      <c r="FEH118" s="296"/>
      <c r="FEI118" s="296"/>
      <c r="FEJ118" s="296"/>
      <c r="FEK118" s="296"/>
      <c r="FEL118" s="296"/>
      <c r="FEM118" s="296"/>
      <c r="FEN118" s="296"/>
      <c r="FEO118" s="296"/>
      <c r="FEP118" s="296"/>
      <c r="FEQ118" s="296"/>
      <c r="FER118" s="296"/>
      <c r="FES118" s="296"/>
      <c r="FET118" s="296"/>
      <c r="FEU118" s="296"/>
      <c r="FEV118" s="296"/>
      <c r="FEW118" s="296"/>
      <c r="FEX118" s="296"/>
      <c r="FEY118" s="296"/>
      <c r="FEZ118" s="296"/>
      <c r="FFA118" s="296"/>
      <c r="FFB118" s="296"/>
      <c r="FFC118" s="296"/>
      <c r="FFD118" s="296"/>
      <c r="FFE118" s="296"/>
      <c r="FFF118" s="296"/>
      <c r="FFG118" s="296"/>
      <c r="FFH118" s="296"/>
      <c r="FFI118" s="296"/>
      <c r="FFJ118" s="296"/>
      <c r="FFK118" s="296"/>
      <c r="FFL118" s="296"/>
      <c r="FFM118" s="296"/>
      <c r="FFN118" s="296"/>
      <c r="FFO118" s="296"/>
      <c r="FFP118" s="296"/>
      <c r="FFQ118" s="296"/>
      <c r="FFR118" s="296"/>
      <c r="FFS118" s="296"/>
      <c r="FFT118" s="296"/>
      <c r="FFU118" s="296"/>
      <c r="FFV118" s="296"/>
      <c r="FFW118" s="296"/>
      <c r="FFX118" s="296"/>
      <c r="FFY118" s="296"/>
      <c r="FFZ118" s="296"/>
      <c r="FGA118" s="296"/>
      <c r="FGB118" s="296"/>
      <c r="FGC118" s="296"/>
      <c r="FGD118" s="296"/>
      <c r="FGE118" s="296"/>
      <c r="FGF118" s="296"/>
      <c r="FGG118" s="296"/>
      <c r="FGH118" s="296"/>
      <c r="FGI118" s="296"/>
      <c r="FGJ118" s="296"/>
      <c r="FGK118" s="296"/>
      <c r="FGL118" s="296"/>
      <c r="FGM118" s="296"/>
      <c r="FGN118" s="296"/>
      <c r="FGO118" s="296"/>
      <c r="FGP118" s="296"/>
      <c r="FGQ118" s="296"/>
      <c r="FGR118" s="296"/>
      <c r="FGS118" s="296"/>
      <c r="FGT118" s="296"/>
      <c r="FGU118" s="296"/>
      <c r="FGV118" s="296"/>
      <c r="FGW118" s="296"/>
      <c r="FGX118" s="296"/>
      <c r="FGY118" s="296"/>
      <c r="FGZ118" s="296"/>
      <c r="FHA118" s="296"/>
      <c r="FHB118" s="296"/>
      <c r="FHC118" s="296"/>
      <c r="FHD118" s="296"/>
      <c r="FHE118" s="296"/>
      <c r="FHF118" s="296"/>
      <c r="FHG118" s="296"/>
      <c r="FHH118" s="296"/>
      <c r="FHI118" s="296"/>
      <c r="FHJ118" s="296"/>
      <c r="FHK118" s="296"/>
      <c r="FHL118" s="296"/>
      <c r="FHM118" s="296"/>
      <c r="FHN118" s="296"/>
      <c r="FHO118" s="296"/>
      <c r="FHP118" s="296"/>
      <c r="FHQ118" s="296"/>
      <c r="FHR118" s="296"/>
      <c r="FHS118" s="296"/>
      <c r="FHT118" s="296"/>
      <c r="FHU118" s="296"/>
      <c r="FHV118" s="296"/>
      <c r="FHW118" s="296"/>
      <c r="FHX118" s="296"/>
      <c r="FHY118" s="296"/>
      <c r="FHZ118" s="296"/>
      <c r="FIA118" s="296"/>
      <c r="FIB118" s="296"/>
      <c r="FIC118" s="296"/>
      <c r="FID118" s="296"/>
      <c r="FIE118" s="296"/>
      <c r="FIF118" s="296"/>
      <c r="FIG118" s="296"/>
      <c r="FIH118" s="296"/>
      <c r="FII118" s="296"/>
      <c r="FIJ118" s="296"/>
      <c r="FIK118" s="296"/>
      <c r="FIL118" s="296"/>
      <c r="FIM118" s="296"/>
      <c r="FIN118" s="296"/>
      <c r="FIO118" s="296"/>
      <c r="FIP118" s="296"/>
      <c r="FIQ118" s="296"/>
      <c r="FIR118" s="296"/>
      <c r="FIS118" s="296"/>
      <c r="FIT118" s="296"/>
      <c r="FIU118" s="296"/>
      <c r="FIV118" s="296"/>
      <c r="FIW118" s="296"/>
      <c r="FIX118" s="296"/>
      <c r="FIY118" s="296"/>
      <c r="FIZ118" s="296"/>
      <c r="FJA118" s="296"/>
      <c r="FJB118" s="296"/>
      <c r="FJC118" s="296"/>
      <c r="FJD118" s="296"/>
      <c r="FJE118" s="296"/>
      <c r="FJF118" s="296"/>
      <c r="FJG118" s="296"/>
      <c r="FJH118" s="296"/>
      <c r="FJI118" s="296"/>
      <c r="FJJ118" s="296"/>
      <c r="FJK118" s="296"/>
      <c r="FJL118" s="296"/>
      <c r="FJM118" s="296"/>
      <c r="FJN118" s="296"/>
      <c r="FJO118" s="296"/>
      <c r="FJP118" s="296"/>
      <c r="FJQ118" s="296"/>
      <c r="FJR118" s="296"/>
      <c r="FJS118" s="296"/>
      <c r="FJT118" s="296"/>
      <c r="FJU118" s="296"/>
      <c r="FJV118" s="296"/>
      <c r="FJW118" s="296"/>
      <c r="FJX118" s="296"/>
      <c r="FJY118" s="296"/>
      <c r="FJZ118" s="296"/>
      <c r="FKA118" s="296"/>
      <c r="FKB118" s="296"/>
      <c r="FKC118" s="296"/>
      <c r="FKD118" s="296"/>
      <c r="FKE118" s="296"/>
      <c r="FKF118" s="296"/>
      <c r="FKG118" s="296"/>
      <c r="FKH118" s="296"/>
      <c r="FKI118" s="296"/>
      <c r="FKJ118" s="296"/>
      <c r="FKK118" s="296"/>
      <c r="FKL118" s="296"/>
      <c r="FKM118" s="296"/>
      <c r="FKN118" s="296"/>
      <c r="FKO118" s="296"/>
      <c r="FKP118" s="296"/>
      <c r="FKQ118" s="296"/>
      <c r="FKR118" s="296"/>
      <c r="FKS118" s="296"/>
      <c r="FKT118" s="296"/>
      <c r="FKU118" s="296"/>
      <c r="FKV118" s="296"/>
      <c r="FKW118" s="296"/>
      <c r="FKX118" s="296"/>
      <c r="FKY118" s="296"/>
      <c r="FKZ118" s="296"/>
      <c r="FLA118" s="296"/>
      <c r="FLB118" s="296"/>
      <c r="FLC118" s="296"/>
      <c r="FLD118" s="296"/>
      <c r="FLE118" s="296"/>
      <c r="FLF118" s="296"/>
      <c r="FLG118" s="296"/>
      <c r="FLH118" s="296"/>
      <c r="FLI118" s="296"/>
      <c r="FLJ118" s="296"/>
      <c r="FLK118" s="296"/>
      <c r="FLL118" s="296"/>
      <c r="FLM118" s="296"/>
      <c r="FLN118" s="296"/>
      <c r="FLO118" s="296"/>
      <c r="FLP118" s="296"/>
      <c r="FLQ118" s="296"/>
      <c r="FLR118" s="296"/>
      <c r="FLS118" s="296"/>
      <c r="FLT118" s="296"/>
      <c r="FLU118" s="296"/>
      <c r="FLV118" s="296"/>
      <c r="FLW118" s="296"/>
      <c r="FLX118" s="296"/>
      <c r="FLY118" s="296"/>
      <c r="FLZ118" s="296"/>
      <c r="FMA118" s="296"/>
      <c r="FMB118" s="296"/>
      <c r="FMC118" s="296"/>
      <c r="FMD118" s="296"/>
      <c r="FME118" s="296"/>
      <c r="FMF118" s="296"/>
      <c r="FMG118" s="296"/>
      <c r="FMH118" s="296"/>
      <c r="FMI118" s="296"/>
      <c r="FMJ118" s="296"/>
      <c r="FMK118" s="296"/>
      <c r="FML118" s="296"/>
      <c r="FMM118" s="296"/>
      <c r="FMN118" s="296"/>
      <c r="FMO118" s="296"/>
      <c r="FMP118" s="296"/>
      <c r="FMQ118" s="296"/>
      <c r="FMR118" s="296"/>
      <c r="FMS118" s="296"/>
      <c r="FMT118" s="296"/>
      <c r="FMU118" s="296"/>
      <c r="FMV118" s="296"/>
      <c r="FMW118" s="296"/>
      <c r="FMX118" s="296"/>
      <c r="FMY118" s="296"/>
      <c r="FMZ118" s="296"/>
      <c r="FNA118" s="296"/>
      <c r="FNB118" s="296"/>
      <c r="FNC118" s="296"/>
      <c r="FND118" s="296"/>
      <c r="FNE118" s="296"/>
      <c r="FNF118" s="296"/>
      <c r="FNG118" s="296"/>
      <c r="FNH118" s="296"/>
      <c r="FNI118" s="296"/>
      <c r="FNJ118" s="296"/>
      <c r="FNK118" s="296"/>
      <c r="FNL118" s="296"/>
      <c r="FNM118" s="296"/>
      <c r="FNN118" s="296"/>
      <c r="FNO118" s="296"/>
      <c r="FNP118" s="296"/>
      <c r="FNQ118" s="296"/>
      <c r="FNR118" s="296"/>
      <c r="FNS118" s="296"/>
      <c r="FNT118" s="296"/>
      <c r="FNU118" s="296"/>
      <c r="FNV118" s="296"/>
      <c r="FNW118" s="296"/>
      <c r="FNX118" s="296"/>
      <c r="FNY118" s="296"/>
      <c r="FNZ118" s="296"/>
      <c r="FOA118" s="296"/>
      <c r="FOB118" s="296"/>
      <c r="FOC118" s="296"/>
      <c r="FOD118" s="296"/>
      <c r="FOE118" s="296"/>
      <c r="FOF118" s="296"/>
      <c r="FOG118" s="296"/>
      <c r="FOH118" s="296"/>
      <c r="FOI118" s="296"/>
      <c r="FOJ118" s="296"/>
      <c r="FOK118" s="296"/>
      <c r="FOL118" s="296"/>
      <c r="FOM118" s="296"/>
      <c r="FON118" s="296"/>
      <c r="FOO118" s="296"/>
      <c r="FOP118" s="296"/>
      <c r="FOQ118" s="296"/>
      <c r="FOR118" s="296"/>
      <c r="FOS118" s="296"/>
      <c r="FOT118" s="296"/>
      <c r="FOU118" s="296"/>
      <c r="FOV118" s="296"/>
      <c r="FOW118" s="296"/>
      <c r="FOX118" s="296"/>
      <c r="FOY118" s="296"/>
      <c r="FOZ118" s="296"/>
      <c r="FPA118" s="296"/>
      <c r="FPB118" s="296"/>
      <c r="FPC118" s="296"/>
      <c r="FPD118" s="296"/>
      <c r="FPE118" s="296"/>
      <c r="FPF118" s="296"/>
      <c r="FPG118" s="296"/>
      <c r="FPH118" s="296"/>
      <c r="FPI118" s="296"/>
      <c r="FPJ118" s="296"/>
      <c r="FPK118" s="296"/>
      <c r="FPL118" s="296"/>
      <c r="FPM118" s="296"/>
      <c r="FPN118" s="296"/>
      <c r="FPO118" s="296"/>
      <c r="FPP118" s="296"/>
      <c r="FPQ118" s="296"/>
      <c r="FPR118" s="296"/>
      <c r="FPS118" s="296"/>
      <c r="FPT118" s="296"/>
      <c r="FPU118" s="296"/>
      <c r="FPV118" s="296"/>
      <c r="FPW118" s="296"/>
      <c r="FPX118" s="296"/>
      <c r="FPY118" s="296"/>
      <c r="FPZ118" s="296"/>
      <c r="FQA118" s="296"/>
      <c r="FQB118" s="296"/>
      <c r="FQC118" s="296"/>
      <c r="FQD118" s="296"/>
      <c r="FQE118" s="296"/>
      <c r="FQF118" s="296"/>
      <c r="FQG118" s="296"/>
      <c r="FQH118" s="296"/>
      <c r="FQI118" s="296"/>
      <c r="FQJ118" s="296"/>
      <c r="FQK118" s="296"/>
      <c r="FQL118" s="296"/>
      <c r="FQM118" s="296"/>
      <c r="FQN118" s="296"/>
      <c r="FQO118" s="296"/>
      <c r="FQP118" s="296"/>
      <c r="FQQ118" s="296"/>
      <c r="FQR118" s="296"/>
      <c r="FQS118" s="296"/>
      <c r="FQT118" s="296"/>
      <c r="FQU118" s="296"/>
      <c r="FQV118" s="296"/>
      <c r="FQW118" s="296"/>
      <c r="FQX118" s="296"/>
      <c r="FQY118" s="296"/>
      <c r="FQZ118" s="296"/>
      <c r="FRA118" s="296"/>
      <c r="FRB118" s="296"/>
      <c r="FRC118" s="296"/>
      <c r="FRD118" s="296"/>
      <c r="FRE118" s="296"/>
      <c r="FRF118" s="296"/>
      <c r="FRG118" s="296"/>
      <c r="FRH118" s="296"/>
      <c r="FRI118" s="296"/>
      <c r="FRJ118" s="296"/>
      <c r="FRK118" s="296"/>
      <c r="FRL118" s="296"/>
      <c r="FRM118" s="296"/>
      <c r="FRN118" s="296"/>
      <c r="FRO118" s="296"/>
      <c r="FRP118" s="296"/>
      <c r="FRQ118" s="296"/>
      <c r="FRR118" s="296"/>
      <c r="FRS118" s="296"/>
      <c r="FRT118" s="296"/>
      <c r="FRU118" s="296"/>
      <c r="FRV118" s="296"/>
      <c r="FRW118" s="296"/>
      <c r="FRX118" s="296"/>
      <c r="FRY118" s="296"/>
      <c r="FRZ118" s="296"/>
      <c r="FSA118" s="296"/>
      <c r="FSB118" s="296"/>
      <c r="FSC118" s="296"/>
      <c r="FSD118" s="296"/>
      <c r="FSE118" s="296"/>
      <c r="FSF118" s="296"/>
      <c r="FSG118" s="296"/>
      <c r="FSH118" s="296"/>
      <c r="FSI118" s="296"/>
      <c r="FSJ118" s="296"/>
      <c r="FSK118" s="296"/>
      <c r="FSL118" s="296"/>
      <c r="FSM118" s="296"/>
      <c r="FSN118" s="296"/>
      <c r="FSO118" s="296"/>
      <c r="FSP118" s="296"/>
      <c r="FSQ118" s="296"/>
      <c r="FSR118" s="296"/>
      <c r="FSS118" s="296"/>
      <c r="FST118" s="296"/>
      <c r="FSU118" s="296"/>
      <c r="FSV118" s="296"/>
      <c r="FSW118" s="296"/>
      <c r="FSX118" s="296"/>
      <c r="FSY118" s="296"/>
      <c r="FSZ118" s="296"/>
      <c r="FTA118" s="296"/>
      <c r="FTB118" s="296"/>
      <c r="FTC118" s="296"/>
      <c r="FTD118" s="296"/>
      <c r="FTE118" s="296"/>
      <c r="FTF118" s="296"/>
      <c r="FTG118" s="296"/>
      <c r="FTH118" s="296"/>
      <c r="FTI118" s="296"/>
      <c r="FTJ118" s="296"/>
      <c r="FTK118" s="296"/>
      <c r="FTL118" s="296"/>
      <c r="FTM118" s="296"/>
      <c r="FTN118" s="296"/>
      <c r="FTO118" s="296"/>
      <c r="FTP118" s="296"/>
      <c r="FTQ118" s="296"/>
      <c r="FTR118" s="296"/>
      <c r="FTS118" s="296"/>
      <c r="FTT118" s="296"/>
      <c r="FTU118" s="296"/>
      <c r="FTV118" s="296"/>
      <c r="FTW118" s="296"/>
      <c r="FTX118" s="296"/>
      <c r="FTY118" s="296"/>
      <c r="FTZ118" s="296"/>
      <c r="FUA118" s="296"/>
      <c r="FUB118" s="296"/>
      <c r="FUC118" s="296"/>
      <c r="FUD118" s="296"/>
      <c r="FUE118" s="296"/>
      <c r="FUF118" s="296"/>
      <c r="FUG118" s="296"/>
      <c r="FUH118" s="296"/>
      <c r="FUI118" s="296"/>
      <c r="FUJ118" s="296"/>
      <c r="FUK118" s="296"/>
      <c r="FUL118" s="296"/>
      <c r="FUM118" s="296"/>
      <c r="FUN118" s="296"/>
      <c r="FUO118" s="296"/>
      <c r="FUP118" s="296"/>
      <c r="FUQ118" s="296"/>
      <c r="FUR118" s="296"/>
      <c r="FUS118" s="296"/>
      <c r="FUT118" s="296"/>
      <c r="FUU118" s="296"/>
      <c r="FUV118" s="296"/>
      <c r="FUW118" s="296"/>
      <c r="FUX118" s="296"/>
      <c r="FUY118" s="296"/>
      <c r="FUZ118" s="296"/>
      <c r="FVA118" s="296"/>
      <c r="FVB118" s="296"/>
      <c r="FVC118" s="296"/>
      <c r="FVD118" s="296"/>
      <c r="FVE118" s="296"/>
      <c r="FVF118" s="296"/>
      <c r="FVG118" s="296"/>
      <c r="FVH118" s="296"/>
      <c r="FVI118" s="296"/>
      <c r="FVJ118" s="296"/>
      <c r="FVK118" s="296"/>
      <c r="FVL118" s="296"/>
      <c r="FVM118" s="296"/>
      <c r="FVN118" s="296"/>
      <c r="FVO118" s="296"/>
      <c r="FVP118" s="296"/>
      <c r="FVQ118" s="296"/>
      <c r="FVR118" s="296"/>
      <c r="FVS118" s="296"/>
      <c r="FVT118" s="296"/>
      <c r="FVU118" s="296"/>
      <c r="FVV118" s="296"/>
      <c r="FVW118" s="296"/>
      <c r="FVX118" s="296"/>
      <c r="FVY118" s="296"/>
      <c r="FVZ118" s="296"/>
      <c r="FWA118" s="296"/>
      <c r="FWB118" s="296"/>
      <c r="FWC118" s="296"/>
      <c r="FWD118" s="296"/>
      <c r="FWE118" s="296"/>
      <c r="FWF118" s="296"/>
      <c r="FWG118" s="296"/>
      <c r="FWH118" s="296"/>
      <c r="FWI118" s="296"/>
      <c r="FWJ118" s="296"/>
      <c r="FWK118" s="296"/>
      <c r="FWL118" s="296"/>
      <c r="FWM118" s="296"/>
      <c r="FWN118" s="296"/>
      <c r="FWO118" s="296"/>
      <c r="FWP118" s="296"/>
      <c r="FWQ118" s="296"/>
      <c r="FWR118" s="296"/>
      <c r="FWS118" s="296"/>
      <c r="FWT118" s="296"/>
      <c r="FWU118" s="296"/>
      <c r="FWV118" s="296"/>
      <c r="FWW118" s="296"/>
      <c r="FWX118" s="296"/>
      <c r="FWY118" s="296"/>
      <c r="FWZ118" s="296"/>
      <c r="FXA118" s="296"/>
      <c r="FXB118" s="296"/>
      <c r="FXC118" s="296"/>
      <c r="FXD118" s="296"/>
      <c r="FXE118" s="296"/>
      <c r="FXF118" s="296"/>
      <c r="FXG118" s="296"/>
      <c r="FXH118" s="296"/>
      <c r="FXI118" s="296"/>
      <c r="FXJ118" s="296"/>
      <c r="FXK118" s="296"/>
      <c r="FXL118" s="296"/>
      <c r="FXM118" s="296"/>
      <c r="FXN118" s="296"/>
      <c r="FXO118" s="296"/>
      <c r="FXP118" s="296"/>
      <c r="FXQ118" s="296"/>
      <c r="FXR118" s="296"/>
      <c r="FXS118" s="296"/>
      <c r="FXT118" s="296"/>
      <c r="FXU118" s="296"/>
      <c r="FXV118" s="296"/>
      <c r="FXW118" s="296"/>
      <c r="FXX118" s="296"/>
      <c r="FXY118" s="296"/>
      <c r="FXZ118" s="296"/>
      <c r="FYA118" s="296"/>
      <c r="FYB118" s="296"/>
      <c r="FYC118" s="296"/>
      <c r="FYD118" s="296"/>
      <c r="FYE118" s="296"/>
      <c r="FYF118" s="296"/>
      <c r="FYG118" s="296"/>
      <c r="FYH118" s="296"/>
      <c r="FYI118" s="296"/>
      <c r="FYJ118" s="296"/>
      <c r="FYK118" s="296"/>
      <c r="FYL118" s="296"/>
      <c r="FYM118" s="296"/>
      <c r="FYN118" s="296"/>
      <c r="FYO118" s="296"/>
      <c r="FYP118" s="296"/>
      <c r="FYQ118" s="296"/>
      <c r="FYR118" s="296"/>
      <c r="FYS118" s="296"/>
      <c r="FYT118" s="296"/>
      <c r="FYU118" s="296"/>
      <c r="FYV118" s="296"/>
      <c r="FYW118" s="296"/>
      <c r="FYX118" s="296"/>
      <c r="FYY118" s="296"/>
      <c r="FYZ118" s="296"/>
      <c r="FZA118" s="296"/>
      <c r="FZB118" s="296"/>
      <c r="FZC118" s="296"/>
      <c r="FZD118" s="296"/>
      <c r="FZE118" s="296"/>
      <c r="FZF118" s="296"/>
      <c r="FZG118" s="296"/>
      <c r="FZH118" s="296"/>
      <c r="FZI118" s="296"/>
      <c r="FZJ118" s="296"/>
      <c r="FZK118" s="296"/>
      <c r="FZL118" s="296"/>
      <c r="FZM118" s="296"/>
      <c r="FZN118" s="296"/>
      <c r="FZO118" s="296"/>
      <c r="FZP118" s="296"/>
      <c r="FZQ118" s="296"/>
      <c r="FZR118" s="296"/>
      <c r="FZS118" s="296"/>
      <c r="FZT118" s="296"/>
      <c r="FZU118" s="296"/>
      <c r="FZV118" s="296"/>
      <c r="FZW118" s="296"/>
      <c r="FZX118" s="296"/>
      <c r="FZY118" s="296"/>
      <c r="FZZ118" s="296"/>
      <c r="GAA118" s="296"/>
      <c r="GAB118" s="296"/>
      <c r="GAC118" s="296"/>
      <c r="GAD118" s="296"/>
      <c r="GAE118" s="296"/>
      <c r="GAF118" s="296"/>
      <c r="GAG118" s="296"/>
      <c r="GAH118" s="296"/>
      <c r="GAI118" s="296"/>
      <c r="GAJ118" s="296"/>
      <c r="GAK118" s="296"/>
      <c r="GAL118" s="296"/>
      <c r="GAM118" s="296"/>
      <c r="GAN118" s="296"/>
      <c r="GAO118" s="296"/>
      <c r="GAP118" s="296"/>
      <c r="GAQ118" s="296"/>
      <c r="GAR118" s="296"/>
      <c r="GAS118" s="296"/>
      <c r="GAT118" s="296"/>
      <c r="GAU118" s="296"/>
      <c r="GAV118" s="296"/>
      <c r="GAW118" s="296"/>
      <c r="GAX118" s="296"/>
      <c r="GAY118" s="296"/>
      <c r="GAZ118" s="296"/>
      <c r="GBA118" s="296"/>
      <c r="GBB118" s="296"/>
      <c r="GBC118" s="296"/>
      <c r="GBD118" s="296"/>
      <c r="GBE118" s="296"/>
      <c r="GBF118" s="296"/>
      <c r="GBG118" s="296"/>
      <c r="GBH118" s="296"/>
      <c r="GBI118" s="296"/>
      <c r="GBJ118" s="296"/>
      <c r="GBK118" s="296"/>
      <c r="GBL118" s="296"/>
      <c r="GBM118" s="296"/>
      <c r="GBN118" s="296"/>
      <c r="GBO118" s="296"/>
      <c r="GBP118" s="296"/>
      <c r="GBQ118" s="296"/>
      <c r="GBR118" s="296"/>
      <c r="GBS118" s="296"/>
      <c r="GBT118" s="296"/>
      <c r="GBU118" s="296"/>
      <c r="GBV118" s="296"/>
      <c r="GBW118" s="296"/>
      <c r="GBX118" s="296"/>
      <c r="GBY118" s="296"/>
      <c r="GBZ118" s="296"/>
      <c r="GCA118" s="296"/>
      <c r="GCB118" s="296"/>
      <c r="GCC118" s="296"/>
      <c r="GCD118" s="296"/>
      <c r="GCE118" s="296"/>
      <c r="GCF118" s="296"/>
      <c r="GCG118" s="296"/>
      <c r="GCH118" s="296"/>
      <c r="GCI118" s="296"/>
      <c r="GCJ118" s="296"/>
      <c r="GCK118" s="296"/>
      <c r="GCL118" s="296"/>
      <c r="GCM118" s="296"/>
      <c r="GCN118" s="296"/>
      <c r="GCO118" s="296"/>
      <c r="GCP118" s="296"/>
      <c r="GCQ118" s="296"/>
      <c r="GCR118" s="296"/>
      <c r="GCS118" s="296"/>
      <c r="GCT118" s="296"/>
      <c r="GCU118" s="296"/>
      <c r="GCV118" s="296"/>
      <c r="GCW118" s="296"/>
      <c r="GCX118" s="296"/>
      <c r="GCY118" s="296"/>
      <c r="GCZ118" s="296"/>
      <c r="GDA118" s="296"/>
      <c r="GDB118" s="296"/>
      <c r="GDC118" s="296"/>
      <c r="GDD118" s="296"/>
      <c r="GDE118" s="296"/>
      <c r="GDF118" s="296"/>
      <c r="GDG118" s="296"/>
      <c r="GDH118" s="296"/>
      <c r="GDI118" s="296"/>
      <c r="GDJ118" s="296"/>
      <c r="GDK118" s="296"/>
      <c r="GDL118" s="296"/>
      <c r="GDM118" s="296"/>
      <c r="GDN118" s="296"/>
      <c r="GDO118" s="296"/>
      <c r="GDP118" s="296"/>
      <c r="GDQ118" s="296"/>
      <c r="GDR118" s="296"/>
      <c r="GDS118" s="296"/>
      <c r="GDT118" s="296"/>
      <c r="GDU118" s="296"/>
      <c r="GDV118" s="296"/>
      <c r="GDW118" s="296"/>
      <c r="GDX118" s="296"/>
      <c r="GDY118" s="296"/>
      <c r="GDZ118" s="296"/>
      <c r="GEA118" s="296"/>
      <c r="GEB118" s="296"/>
      <c r="GEC118" s="296"/>
      <c r="GED118" s="296"/>
      <c r="GEE118" s="296"/>
      <c r="GEF118" s="296"/>
      <c r="GEG118" s="296"/>
      <c r="GEH118" s="296"/>
      <c r="GEI118" s="296"/>
      <c r="GEJ118" s="296"/>
      <c r="GEK118" s="296"/>
      <c r="GEL118" s="296"/>
      <c r="GEM118" s="296"/>
      <c r="GEN118" s="296"/>
      <c r="GEO118" s="296"/>
      <c r="GEP118" s="296"/>
      <c r="GEQ118" s="296"/>
      <c r="GER118" s="296"/>
      <c r="GES118" s="296"/>
      <c r="GET118" s="296"/>
      <c r="GEU118" s="296"/>
      <c r="GEV118" s="296"/>
      <c r="GEW118" s="296"/>
      <c r="GEX118" s="296"/>
      <c r="GEY118" s="296"/>
      <c r="GEZ118" s="296"/>
      <c r="GFA118" s="296"/>
      <c r="GFB118" s="296"/>
      <c r="GFC118" s="296"/>
      <c r="GFD118" s="296"/>
      <c r="GFE118" s="296"/>
      <c r="GFF118" s="296"/>
      <c r="GFG118" s="296"/>
      <c r="GFH118" s="296"/>
      <c r="GFI118" s="296"/>
      <c r="GFJ118" s="296"/>
      <c r="GFK118" s="296"/>
      <c r="GFL118" s="296"/>
      <c r="GFM118" s="296"/>
      <c r="GFN118" s="296"/>
      <c r="GFO118" s="296"/>
      <c r="GFP118" s="296"/>
      <c r="GFQ118" s="296"/>
      <c r="GFR118" s="296"/>
      <c r="GFS118" s="296"/>
      <c r="GFT118" s="296"/>
      <c r="GFU118" s="296"/>
      <c r="GFV118" s="296"/>
      <c r="GFW118" s="296"/>
      <c r="GFX118" s="296"/>
      <c r="GFY118" s="296"/>
      <c r="GFZ118" s="296"/>
      <c r="GGA118" s="296"/>
      <c r="GGB118" s="296"/>
      <c r="GGC118" s="296"/>
      <c r="GGD118" s="296"/>
      <c r="GGE118" s="296"/>
      <c r="GGF118" s="296"/>
      <c r="GGG118" s="296"/>
      <c r="GGH118" s="296"/>
      <c r="GGI118" s="296"/>
      <c r="GGJ118" s="296"/>
      <c r="GGK118" s="296"/>
      <c r="GGL118" s="296"/>
      <c r="GGM118" s="296"/>
      <c r="GGN118" s="296"/>
      <c r="GGO118" s="296"/>
      <c r="GGP118" s="296"/>
      <c r="GGQ118" s="296"/>
      <c r="GGR118" s="296"/>
      <c r="GGS118" s="296"/>
      <c r="GGT118" s="296"/>
      <c r="GGU118" s="296"/>
      <c r="GGV118" s="296"/>
      <c r="GGW118" s="296"/>
      <c r="GGX118" s="296"/>
      <c r="GGY118" s="296"/>
      <c r="GGZ118" s="296"/>
      <c r="GHA118" s="296"/>
      <c r="GHB118" s="296"/>
      <c r="GHC118" s="296"/>
      <c r="GHD118" s="296"/>
      <c r="GHE118" s="296"/>
      <c r="GHF118" s="296"/>
      <c r="GHG118" s="296"/>
      <c r="GHH118" s="296"/>
      <c r="GHI118" s="296"/>
      <c r="GHJ118" s="296"/>
      <c r="GHK118" s="296"/>
      <c r="GHL118" s="296"/>
      <c r="GHM118" s="296"/>
      <c r="GHN118" s="296"/>
      <c r="GHO118" s="296"/>
      <c r="GHP118" s="296"/>
      <c r="GHQ118" s="296"/>
      <c r="GHR118" s="296"/>
      <c r="GHS118" s="296"/>
      <c r="GHT118" s="296"/>
      <c r="GHU118" s="296"/>
      <c r="GHV118" s="296"/>
      <c r="GHW118" s="296"/>
      <c r="GHX118" s="296"/>
      <c r="GHY118" s="296"/>
      <c r="GHZ118" s="296"/>
      <c r="GIA118" s="296"/>
      <c r="GIB118" s="296"/>
      <c r="GIC118" s="296"/>
      <c r="GID118" s="296"/>
      <c r="GIE118" s="296"/>
      <c r="GIF118" s="296"/>
      <c r="GIG118" s="296"/>
      <c r="GIH118" s="296"/>
      <c r="GII118" s="296"/>
      <c r="GIJ118" s="296"/>
      <c r="GIK118" s="296"/>
      <c r="GIL118" s="296"/>
      <c r="GIM118" s="296"/>
      <c r="GIN118" s="296"/>
      <c r="GIO118" s="296"/>
      <c r="GIP118" s="296"/>
      <c r="GIQ118" s="296"/>
      <c r="GIR118" s="296"/>
      <c r="GIS118" s="296"/>
      <c r="GIT118" s="296"/>
      <c r="GIU118" s="296"/>
      <c r="GIV118" s="296"/>
      <c r="GIW118" s="296"/>
      <c r="GIX118" s="296"/>
      <c r="GIY118" s="296"/>
      <c r="GIZ118" s="296"/>
      <c r="GJA118" s="296"/>
      <c r="GJB118" s="296"/>
      <c r="GJC118" s="296"/>
      <c r="GJD118" s="296"/>
      <c r="GJE118" s="296"/>
      <c r="GJF118" s="296"/>
      <c r="GJG118" s="296"/>
      <c r="GJH118" s="296"/>
      <c r="GJI118" s="296"/>
      <c r="GJJ118" s="296"/>
      <c r="GJK118" s="296"/>
      <c r="GJL118" s="296"/>
      <c r="GJM118" s="296"/>
      <c r="GJN118" s="296"/>
      <c r="GJO118" s="296"/>
      <c r="GJP118" s="296"/>
      <c r="GJQ118" s="296"/>
      <c r="GJR118" s="296"/>
      <c r="GJS118" s="296"/>
      <c r="GJT118" s="296"/>
      <c r="GJU118" s="296"/>
      <c r="GJV118" s="296"/>
      <c r="GJW118" s="296"/>
      <c r="GJX118" s="296"/>
      <c r="GJY118" s="296"/>
      <c r="GJZ118" s="296"/>
      <c r="GKA118" s="296"/>
      <c r="GKB118" s="296"/>
      <c r="GKC118" s="296"/>
      <c r="GKD118" s="296"/>
      <c r="GKE118" s="296"/>
      <c r="GKF118" s="296"/>
      <c r="GKG118" s="296"/>
      <c r="GKH118" s="296"/>
      <c r="GKI118" s="296"/>
      <c r="GKJ118" s="296"/>
      <c r="GKK118" s="296"/>
      <c r="GKL118" s="296"/>
      <c r="GKM118" s="296"/>
      <c r="GKN118" s="296"/>
      <c r="GKO118" s="296"/>
      <c r="GKP118" s="296"/>
      <c r="GKQ118" s="296"/>
      <c r="GKR118" s="296"/>
      <c r="GKS118" s="296"/>
      <c r="GKT118" s="296"/>
      <c r="GKU118" s="296"/>
      <c r="GKV118" s="296"/>
      <c r="GKW118" s="296"/>
      <c r="GKX118" s="296"/>
      <c r="GKY118" s="296"/>
      <c r="GKZ118" s="296"/>
      <c r="GLA118" s="296"/>
      <c r="GLB118" s="296"/>
      <c r="GLC118" s="296"/>
      <c r="GLD118" s="296"/>
      <c r="GLE118" s="296"/>
      <c r="GLF118" s="296"/>
      <c r="GLG118" s="296"/>
      <c r="GLH118" s="296"/>
      <c r="GLI118" s="296"/>
      <c r="GLJ118" s="296"/>
      <c r="GLK118" s="296"/>
      <c r="GLL118" s="296"/>
      <c r="GLM118" s="296"/>
      <c r="GLN118" s="296"/>
      <c r="GLO118" s="296"/>
      <c r="GLP118" s="296"/>
      <c r="GLQ118" s="296"/>
      <c r="GLR118" s="296"/>
      <c r="GLS118" s="296"/>
      <c r="GLT118" s="296"/>
      <c r="GLU118" s="296"/>
      <c r="GLV118" s="296"/>
      <c r="GLW118" s="296"/>
      <c r="GLX118" s="296"/>
      <c r="GLY118" s="296"/>
      <c r="GLZ118" s="296"/>
      <c r="GMA118" s="296"/>
      <c r="GMB118" s="296"/>
      <c r="GMC118" s="296"/>
      <c r="GMD118" s="296"/>
      <c r="GME118" s="296"/>
      <c r="GMF118" s="296"/>
      <c r="GMG118" s="296"/>
      <c r="GMH118" s="296"/>
      <c r="GMI118" s="296"/>
      <c r="GMJ118" s="296"/>
      <c r="GMK118" s="296"/>
      <c r="GML118" s="296"/>
      <c r="GMM118" s="296"/>
      <c r="GMN118" s="296"/>
      <c r="GMO118" s="296"/>
      <c r="GMP118" s="296"/>
      <c r="GMQ118" s="296"/>
      <c r="GMR118" s="296"/>
      <c r="GMS118" s="296"/>
      <c r="GMT118" s="296"/>
      <c r="GMU118" s="296"/>
      <c r="GMV118" s="296"/>
      <c r="GMW118" s="296"/>
      <c r="GMX118" s="296"/>
      <c r="GMY118" s="296"/>
      <c r="GMZ118" s="296"/>
      <c r="GNA118" s="296"/>
      <c r="GNB118" s="296"/>
      <c r="GNC118" s="296"/>
      <c r="GND118" s="296"/>
      <c r="GNE118" s="296"/>
      <c r="GNF118" s="296"/>
      <c r="GNG118" s="296"/>
      <c r="GNH118" s="296"/>
      <c r="GNI118" s="296"/>
      <c r="GNJ118" s="296"/>
      <c r="GNK118" s="296"/>
      <c r="GNL118" s="296"/>
      <c r="GNM118" s="296"/>
      <c r="GNN118" s="296"/>
      <c r="GNO118" s="296"/>
      <c r="GNP118" s="296"/>
      <c r="GNQ118" s="296"/>
      <c r="GNR118" s="296"/>
      <c r="GNS118" s="296"/>
      <c r="GNT118" s="296"/>
      <c r="GNU118" s="296"/>
      <c r="GNV118" s="296"/>
      <c r="GNW118" s="296"/>
      <c r="GNX118" s="296"/>
      <c r="GNY118" s="296"/>
      <c r="GNZ118" s="296"/>
      <c r="GOA118" s="296"/>
      <c r="GOB118" s="296"/>
      <c r="GOC118" s="296"/>
      <c r="GOD118" s="296"/>
      <c r="GOE118" s="296"/>
      <c r="GOF118" s="296"/>
      <c r="GOG118" s="296"/>
      <c r="GOH118" s="296"/>
      <c r="GOI118" s="296"/>
      <c r="GOJ118" s="296"/>
      <c r="GOK118" s="296"/>
      <c r="GOL118" s="296"/>
      <c r="GOM118" s="296"/>
      <c r="GON118" s="296"/>
      <c r="GOO118" s="296"/>
      <c r="GOP118" s="296"/>
      <c r="GOQ118" s="296"/>
      <c r="GOR118" s="296"/>
      <c r="GOS118" s="296"/>
      <c r="GOT118" s="296"/>
      <c r="GOU118" s="296"/>
      <c r="GOV118" s="296"/>
      <c r="GOW118" s="296"/>
      <c r="GOX118" s="296"/>
      <c r="GOY118" s="296"/>
      <c r="GOZ118" s="296"/>
      <c r="GPA118" s="296"/>
      <c r="GPB118" s="296"/>
      <c r="GPC118" s="296"/>
      <c r="GPD118" s="296"/>
      <c r="GPE118" s="296"/>
      <c r="GPF118" s="296"/>
      <c r="GPG118" s="296"/>
      <c r="GPH118" s="296"/>
      <c r="GPI118" s="296"/>
      <c r="GPJ118" s="296"/>
      <c r="GPK118" s="296"/>
      <c r="GPL118" s="296"/>
      <c r="GPM118" s="296"/>
      <c r="GPN118" s="296"/>
      <c r="GPO118" s="296"/>
      <c r="GPP118" s="296"/>
      <c r="GPQ118" s="296"/>
      <c r="GPR118" s="296"/>
      <c r="GPS118" s="296"/>
      <c r="GPT118" s="296"/>
      <c r="GPU118" s="296"/>
      <c r="GPV118" s="296"/>
      <c r="GPW118" s="296"/>
      <c r="GPX118" s="296"/>
      <c r="GPY118" s="296"/>
      <c r="GPZ118" s="296"/>
      <c r="GQA118" s="296"/>
      <c r="GQB118" s="296"/>
      <c r="GQC118" s="296"/>
      <c r="GQD118" s="296"/>
      <c r="GQE118" s="296"/>
      <c r="GQF118" s="296"/>
      <c r="GQG118" s="296"/>
      <c r="GQH118" s="296"/>
      <c r="GQI118" s="296"/>
      <c r="GQJ118" s="296"/>
      <c r="GQK118" s="296"/>
      <c r="GQL118" s="296"/>
      <c r="GQM118" s="296"/>
      <c r="GQN118" s="296"/>
      <c r="GQO118" s="296"/>
      <c r="GQP118" s="296"/>
      <c r="GQQ118" s="296"/>
      <c r="GQR118" s="296"/>
      <c r="GQS118" s="296"/>
      <c r="GQT118" s="296"/>
      <c r="GQU118" s="296"/>
      <c r="GQV118" s="296"/>
      <c r="GQW118" s="296"/>
      <c r="GQX118" s="296"/>
      <c r="GQY118" s="296"/>
      <c r="GQZ118" s="296"/>
      <c r="GRA118" s="296"/>
      <c r="GRB118" s="296"/>
      <c r="GRC118" s="296"/>
      <c r="GRD118" s="296"/>
      <c r="GRE118" s="296"/>
      <c r="GRF118" s="296"/>
      <c r="GRG118" s="296"/>
      <c r="GRH118" s="296"/>
      <c r="GRI118" s="296"/>
      <c r="GRJ118" s="296"/>
      <c r="GRK118" s="296"/>
      <c r="GRL118" s="296"/>
      <c r="GRM118" s="296"/>
      <c r="GRN118" s="296"/>
      <c r="GRO118" s="296"/>
      <c r="GRP118" s="296"/>
      <c r="GRQ118" s="296"/>
      <c r="GRR118" s="296"/>
      <c r="GRS118" s="296"/>
      <c r="GRT118" s="296"/>
      <c r="GRU118" s="296"/>
      <c r="GRV118" s="296"/>
      <c r="GRW118" s="296"/>
      <c r="GRX118" s="296"/>
      <c r="GRY118" s="296"/>
      <c r="GRZ118" s="296"/>
      <c r="GSA118" s="296"/>
      <c r="GSB118" s="296"/>
      <c r="GSC118" s="296"/>
      <c r="GSD118" s="296"/>
      <c r="GSE118" s="296"/>
      <c r="GSF118" s="296"/>
      <c r="GSG118" s="296"/>
      <c r="GSH118" s="296"/>
      <c r="GSI118" s="296"/>
      <c r="GSJ118" s="296"/>
      <c r="GSK118" s="296"/>
      <c r="GSL118" s="296"/>
      <c r="GSM118" s="296"/>
      <c r="GSN118" s="296"/>
      <c r="GSO118" s="296"/>
      <c r="GSP118" s="296"/>
      <c r="GSQ118" s="296"/>
      <c r="GSR118" s="296"/>
      <c r="GSS118" s="296"/>
      <c r="GST118" s="296"/>
      <c r="GSU118" s="296"/>
      <c r="GSV118" s="296"/>
      <c r="GSW118" s="296"/>
      <c r="GSX118" s="296"/>
      <c r="GSY118" s="296"/>
      <c r="GSZ118" s="296"/>
      <c r="GTA118" s="296"/>
      <c r="GTB118" s="296"/>
      <c r="GTC118" s="296"/>
      <c r="GTD118" s="296"/>
      <c r="GTE118" s="296"/>
      <c r="GTF118" s="296"/>
      <c r="GTG118" s="296"/>
      <c r="GTH118" s="296"/>
      <c r="GTI118" s="296"/>
      <c r="GTJ118" s="296"/>
      <c r="GTK118" s="296"/>
      <c r="GTL118" s="296"/>
      <c r="GTM118" s="296"/>
      <c r="GTN118" s="296"/>
      <c r="GTO118" s="296"/>
      <c r="GTP118" s="296"/>
      <c r="GTQ118" s="296"/>
      <c r="GTR118" s="296"/>
      <c r="GTS118" s="296"/>
      <c r="GTT118" s="296"/>
      <c r="GTU118" s="296"/>
      <c r="GTV118" s="296"/>
      <c r="GTW118" s="296"/>
      <c r="GTX118" s="296"/>
      <c r="GTY118" s="296"/>
      <c r="GTZ118" s="296"/>
      <c r="GUA118" s="296"/>
      <c r="GUB118" s="296"/>
      <c r="GUC118" s="296"/>
      <c r="GUD118" s="296"/>
      <c r="GUE118" s="296"/>
      <c r="GUF118" s="296"/>
      <c r="GUG118" s="296"/>
      <c r="GUH118" s="296"/>
      <c r="GUI118" s="296"/>
      <c r="GUJ118" s="296"/>
      <c r="GUK118" s="296"/>
      <c r="GUL118" s="296"/>
      <c r="GUM118" s="296"/>
      <c r="GUN118" s="296"/>
      <c r="GUO118" s="296"/>
      <c r="GUP118" s="296"/>
      <c r="GUQ118" s="296"/>
      <c r="GUR118" s="296"/>
      <c r="GUS118" s="296"/>
      <c r="GUT118" s="296"/>
      <c r="GUU118" s="296"/>
      <c r="GUV118" s="296"/>
      <c r="GUW118" s="296"/>
      <c r="GUX118" s="296"/>
      <c r="GUY118" s="296"/>
      <c r="GUZ118" s="296"/>
      <c r="GVA118" s="296"/>
      <c r="GVB118" s="296"/>
      <c r="GVC118" s="296"/>
      <c r="GVD118" s="296"/>
      <c r="GVE118" s="296"/>
      <c r="GVF118" s="296"/>
      <c r="GVG118" s="296"/>
      <c r="GVH118" s="296"/>
      <c r="GVI118" s="296"/>
      <c r="GVJ118" s="296"/>
      <c r="GVK118" s="296"/>
      <c r="GVL118" s="296"/>
      <c r="GVM118" s="296"/>
      <c r="GVN118" s="296"/>
      <c r="GVO118" s="296"/>
      <c r="GVP118" s="296"/>
      <c r="GVQ118" s="296"/>
      <c r="GVR118" s="296"/>
      <c r="GVS118" s="296"/>
      <c r="GVT118" s="296"/>
      <c r="GVU118" s="296"/>
      <c r="GVV118" s="296"/>
      <c r="GVW118" s="296"/>
      <c r="GVX118" s="296"/>
      <c r="GVY118" s="296"/>
      <c r="GVZ118" s="296"/>
      <c r="GWA118" s="296"/>
      <c r="GWB118" s="296"/>
      <c r="GWC118" s="296"/>
      <c r="GWD118" s="296"/>
      <c r="GWE118" s="296"/>
      <c r="GWF118" s="296"/>
      <c r="GWG118" s="296"/>
      <c r="GWH118" s="296"/>
      <c r="GWI118" s="296"/>
      <c r="GWJ118" s="296"/>
      <c r="GWK118" s="296"/>
      <c r="GWL118" s="296"/>
      <c r="GWM118" s="296"/>
      <c r="GWN118" s="296"/>
      <c r="GWO118" s="296"/>
      <c r="GWP118" s="296"/>
      <c r="GWQ118" s="296"/>
      <c r="GWR118" s="296"/>
      <c r="GWS118" s="296"/>
      <c r="GWT118" s="296"/>
      <c r="GWU118" s="296"/>
      <c r="GWV118" s="296"/>
      <c r="GWW118" s="296"/>
      <c r="GWX118" s="296"/>
      <c r="GWY118" s="296"/>
      <c r="GWZ118" s="296"/>
      <c r="GXA118" s="296"/>
      <c r="GXB118" s="296"/>
      <c r="GXC118" s="296"/>
      <c r="GXD118" s="296"/>
      <c r="GXE118" s="296"/>
      <c r="GXF118" s="296"/>
      <c r="GXG118" s="296"/>
      <c r="GXH118" s="296"/>
      <c r="GXI118" s="296"/>
      <c r="GXJ118" s="296"/>
      <c r="GXK118" s="296"/>
      <c r="GXL118" s="296"/>
      <c r="GXM118" s="296"/>
      <c r="GXN118" s="296"/>
      <c r="GXO118" s="296"/>
      <c r="GXP118" s="296"/>
      <c r="GXQ118" s="296"/>
      <c r="GXR118" s="296"/>
      <c r="GXS118" s="296"/>
      <c r="GXT118" s="296"/>
      <c r="GXU118" s="296"/>
      <c r="GXV118" s="296"/>
      <c r="GXW118" s="296"/>
      <c r="GXX118" s="296"/>
      <c r="GXY118" s="296"/>
      <c r="GXZ118" s="296"/>
      <c r="GYA118" s="296"/>
      <c r="GYB118" s="296"/>
      <c r="GYC118" s="296"/>
      <c r="GYD118" s="296"/>
      <c r="GYE118" s="296"/>
      <c r="GYF118" s="296"/>
      <c r="GYG118" s="296"/>
      <c r="GYH118" s="296"/>
      <c r="GYI118" s="296"/>
      <c r="GYJ118" s="296"/>
      <c r="GYK118" s="296"/>
      <c r="GYL118" s="296"/>
      <c r="GYM118" s="296"/>
      <c r="GYN118" s="296"/>
      <c r="GYO118" s="296"/>
      <c r="GYP118" s="296"/>
      <c r="GYQ118" s="296"/>
      <c r="GYR118" s="296"/>
      <c r="GYS118" s="296"/>
      <c r="GYT118" s="296"/>
      <c r="GYU118" s="296"/>
      <c r="GYV118" s="296"/>
      <c r="GYW118" s="296"/>
      <c r="GYX118" s="296"/>
      <c r="GYY118" s="296"/>
      <c r="GYZ118" s="296"/>
      <c r="GZA118" s="296"/>
      <c r="GZB118" s="296"/>
      <c r="GZC118" s="296"/>
      <c r="GZD118" s="296"/>
      <c r="GZE118" s="296"/>
      <c r="GZF118" s="296"/>
      <c r="GZG118" s="296"/>
      <c r="GZH118" s="296"/>
      <c r="GZI118" s="296"/>
      <c r="GZJ118" s="296"/>
      <c r="GZK118" s="296"/>
      <c r="GZL118" s="296"/>
      <c r="GZM118" s="296"/>
      <c r="GZN118" s="296"/>
      <c r="GZO118" s="296"/>
      <c r="GZP118" s="296"/>
      <c r="GZQ118" s="296"/>
      <c r="GZR118" s="296"/>
      <c r="GZS118" s="296"/>
      <c r="GZT118" s="296"/>
      <c r="GZU118" s="296"/>
      <c r="GZV118" s="296"/>
      <c r="GZW118" s="296"/>
      <c r="GZX118" s="296"/>
      <c r="GZY118" s="296"/>
      <c r="GZZ118" s="296"/>
      <c r="HAA118" s="296"/>
      <c r="HAB118" s="296"/>
      <c r="HAC118" s="296"/>
      <c r="HAD118" s="296"/>
      <c r="HAE118" s="296"/>
      <c r="HAF118" s="296"/>
      <c r="HAG118" s="296"/>
      <c r="HAH118" s="296"/>
      <c r="HAI118" s="296"/>
      <c r="HAJ118" s="296"/>
      <c r="HAK118" s="296"/>
      <c r="HAL118" s="296"/>
      <c r="HAM118" s="296"/>
      <c r="HAN118" s="296"/>
      <c r="HAO118" s="296"/>
      <c r="HAP118" s="296"/>
      <c r="HAQ118" s="296"/>
      <c r="HAR118" s="296"/>
      <c r="HAS118" s="296"/>
      <c r="HAT118" s="296"/>
      <c r="HAU118" s="296"/>
      <c r="HAV118" s="296"/>
      <c r="HAW118" s="296"/>
      <c r="HAX118" s="296"/>
      <c r="HAY118" s="296"/>
      <c r="HAZ118" s="296"/>
      <c r="HBA118" s="296"/>
      <c r="HBB118" s="296"/>
      <c r="HBC118" s="296"/>
      <c r="HBD118" s="296"/>
      <c r="HBE118" s="296"/>
      <c r="HBF118" s="296"/>
      <c r="HBG118" s="296"/>
      <c r="HBH118" s="296"/>
      <c r="HBI118" s="296"/>
      <c r="HBJ118" s="296"/>
      <c r="HBK118" s="296"/>
      <c r="HBL118" s="296"/>
      <c r="HBM118" s="296"/>
      <c r="HBN118" s="296"/>
      <c r="HBO118" s="296"/>
      <c r="HBP118" s="296"/>
      <c r="HBQ118" s="296"/>
      <c r="HBR118" s="296"/>
      <c r="HBS118" s="296"/>
      <c r="HBT118" s="296"/>
      <c r="HBU118" s="296"/>
      <c r="HBV118" s="296"/>
      <c r="HBW118" s="296"/>
      <c r="HBX118" s="296"/>
      <c r="HBY118" s="296"/>
      <c r="HBZ118" s="296"/>
      <c r="HCA118" s="296"/>
      <c r="HCB118" s="296"/>
      <c r="HCC118" s="296"/>
      <c r="HCD118" s="296"/>
      <c r="HCE118" s="296"/>
      <c r="HCF118" s="296"/>
      <c r="HCG118" s="296"/>
      <c r="HCH118" s="296"/>
      <c r="HCI118" s="296"/>
      <c r="HCJ118" s="296"/>
      <c r="HCK118" s="296"/>
      <c r="HCL118" s="296"/>
      <c r="HCM118" s="296"/>
      <c r="HCN118" s="296"/>
      <c r="HCO118" s="296"/>
      <c r="HCP118" s="296"/>
      <c r="HCQ118" s="296"/>
      <c r="HCR118" s="296"/>
      <c r="HCS118" s="296"/>
      <c r="HCT118" s="296"/>
      <c r="HCU118" s="296"/>
      <c r="HCV118" s="296"/>
      <c r="HCW118" s="296"/>
      <c r="HCX118" s="296"/>
      <c r="HCY118" s="296"/>
      <c r="HCZ118" s="296"/>
      <c r="HDA118" s="296"/>
      <c r="HDB118" s="296"/>
      <c r="HDC118" s="296"/>
      <c r="HDD118" s="296"/>
      <c r="HDE118" s="296"/>
      <c r="HDF118" s="296"/>
      <c r="HDG118" s="296"/>
      <c r="HDH118" s="296"/>
      <c r="HDI118" s="296"/>
      <c r="HDJ118" s="296"/>
      <c r="HDK118" s="296"/>
      <c r="HDL118" s="296"/>
      <c r="HDM118" s="296"/>
      <c r="HDN118" s="296"/>
      <c r="HDO118" s="296"/>
      <c r="HDP118" s="296"/>
      <c r="HDQ118" s="296"/>
      <c r="HDR118" s="296"/>
      <c r="HDS118" s="296"/>
      <c r="HDT118" s="296"/>
      <c r="HDU118" s="296"/>
      <c r="HDV118" s="296"/>
      <c r="HDW118" s="296"/>
      <c r="HDX118" s="296"/>
      <c r="HDY118" s="296"/>
      <c r="HDZ118" s="296"/>
      <c r="HEA118" s="296"/>
      <c r="HEB118" s="296"/>
      <c r="HEC118" s="296"/>
      <c r="HED118" s="296"/>
      <c r="HEE118" s="296"/>
      <c r="HEF118" s="296"/>
      <c r="HEG118" s="296"/>
      <c r="HEH118" s="296"/>
      <c r="HEI118" s="296"/>
      <c r="HEJ118" s="296"/>
      <c r="HEK118" s="296"/>
      <c r="HEL118" s="296"/>
      <c r="HEM118" s="296"/>
      <c r="HEN118" s="296"/>
      <c r="HEO118" s="296"/>
      <c r="HEP118" s="296"/>
      <c r="HEQ118" s="296"/>
      <c r="HER118" s="296"/>
      <c r="HES118" s="296"/>
      <c r="HET118" s="296"/>
      <c r="HEU118" s="296"/>
      <c r="HEV118" s="296"/>
      <c r="HEW118" s="296"/>
      <c r="HEX118" s="296"/>
      <c r="HEY118" s="296"/>
      <c r="HEZ118" s="296"/>
      <c r="HFA118" s="296"/>
      <c r="HFB118" s="296"/>
      <c r="HFC118" s="296"/>
      <c r="HFD118" s="296"/>
      <c r="HFE118" s="296"/>
      <c r="HFF118" s="296"/>
      <c r="HFG118" s="296"/>
      <c r="HFH118" s="296"/>
      <c r="HFI118" s="296"/>
      <c r="HFJ118" s="296"/>
      <c r="HFK118" s="296"/>
      <c r="HFL118" s="296"/>
      <c r="HFM118" s="296"/>
      <c r="HFN118" s="296"/>
      <c r="HFO118" s="296"/>
      <c r="HFP118" s="296"/>
      <c r="HFQ118" s="296"/>
      <c r="HFR118" s="296"/>
      <c r="HFS118" s="296"/>
      <c r="HFT118" s="296"/>
      <c r="HFU118" s="296"/>
      <c r="HFV118" s="296"/>
      <c r="HFW118" s="296"/>
      <c r="HFX118" s="296"/>
      <c r="HFY118" s="296"/>
      <c r="HFZ118" s="296"/>
      <c r="HGA118" s="296"/>
      <c r="HGB118" s="296"/>
      <c r="HGC118" s="296"/>
      <c r="HGD118" s="296"/>
      <c r="HGE118" s="296"/>
      <c r="HGF118" s="296"/>
      <c r="HGG118" s="296"/>
      <c r="HGH118" s="296"/>
      <c r="HGI118" s="296"/>
      <c r="HGJ118" s="296"/>
      <c r="HGK118" s="296"/>
      <c r="HGL118" s="296"/>
      <c r="HGM118" s="296"/>
      <c r="HGN118" s="296"/>
      <c r="HGO118" s="296"/>
      <c r="HGP118" s="296"/>
      <c r="HGQ118" s="296"/>
      <c r="HGR118" s="296"/>
      <c r="HGS118" s="296"/>
      <c r="HGT118" s="296"/>
      <c r="HGU118" s="296"/>
      <c r="HGV118" s="296"/>
      <c r="HGW118" s="296"/>
      <c r="HGX118" s="296"/>
      <c r="HGY118" s="296"/>
      <c r="HGZ118" s="296"/>
      <c r="HHA118" s="296"/>
      <c r="HHB118" s="296"/>
      <c r="HHC118" s="296"/>
      <c r="HHD118" s="296"/>
      <c r="HHE118" s="296"/>
      <c r="HHF118" s="296"/>
      <c r="HHG118" s="296"/>
      <c r="HHH118" s="296"/>
      <c r="HHI118" s="296"/>
      <c r="HHJ118" s="296"/>
      <c r="HHK118" s="296"/>
      <c r="HHL118" s="296"/>
      <c r="HHM118" s="296"/>
      <c r="HHN118" s="296"/>
      <c r="HHO118" s="296"/>
      <c r="HHP118" s="296"/>
      <c r="HHQ118" s="296"/>
      <c r="HHR118" s="296"/>
      <c r="HHS118" s="296"/>
      <c r="HHT118" s="296"/>
      <c r="HHU118" s="296"/>
      <c r="HHV118" s="296"/>
      <c r="HHW118" s="296"/>
      <c r="HHX118" s="296"/>
      <c r="HHY118" s="296"/>
      <c r="HHZ118" s="296"/>
      <c r="HIA118" s="296"/>
      <c r="HIB118" s="296"/>
      <c r="HIC118" s="296"/>
      <c r="HID118" s="296"/>
      <c r="HIE118" s="296"/>
      <c r="HIF118" s="296"/>
      <c r="HIG118" s="296"/>
      <c r="HIH118" s="296"/>
      <c r="HII118" s="296"/>
      <c r="HIJ118" s="296"/>
      <c r="HIK118" s="296"/>
      <c r="HIL118" s="296"/>
      <c r="HIM118" s="296"/>
      <c r="HIN118" s="296"/>
      <c r="HIO118" s="296"/>
      <c r="HIP118" s="296"/>
      <c r="HIQ118" s="296"/>
      <c r="HIR118" s="296"/>
      <c r="HIS118" s="296"/>
      <c r="HIT118" s="296"/>
      <c r="HIU118" s="296"/>
      <c r="HIV118" s="296"/>
      <c r="HIW118" s="296"/>
      <c r="HIX118" s="296"/>
      <c r="HIY118" s="296"/>
      <c r="HIZ118" s="296"/>
      <c r="HJA118" s="296"/>
      <c r="HJB118" s="296"/>
      <c r="HJC118" s="296"/>
      <c r="HJD118" s="296"/>
      <c r="HJE118" s="296"/>
      <c r="HJF118" s="296"/>
      <c r="HJG118" s="296"/>
      <c r="HJH118" s="296"/>
      <c r="HJI118" s="296"/>
      <c r="HJJ118" s="296"/>
      <c r="HJK118" s="296"/>
      <c r="HJL118" s="296"/>
      <c r="HJM118" s="296"/>
      <c r="HJN118" s="296"/>
      <c r="HJO118" s="296"/>
      <c r="HJP118" s="296"/>
      <c r="HJQ118" s="296"/>
      <c r="HJR118" s="296"/>
      <c r="HJS118" s="296"/>
      <c r="HJT118" s="296"/>
      <c r="HJU118" s="296"/>
      <c r="HJV118" s="296"/>
      <c r="HJW118" s="296"/>
      <c r="HJX118" s="296"/>
      <c r="HJY118" s="296"/>
      <c r="HJZ118" s="296"/>
      <c r="HKA118" s="296"/>
      <c r="HKB118" s="296"/>
      <c r="HKC118" s="296"/>
      <c r="HKD118" s="296"/>
      <c r="HKE118" s="296"/>
      <c r="HKF118" s="296"/>
      <c r="HKG118" s="296"/>
      <c r="HKH118" s="296"/>
      <c r="HKI118" s="296"/>
      <c r="HKJ118" s="296"/>
      <c r="HKK118" s="296"/>
      <c r="HKL118" s="296"/>
      <c r="HKM118" s="296"/>
      <c r="HKN118" s="296"/>
      <c r="HKO118" s="296"/>
      <c r="HKP118" s="296"/>
      <c r="HKQ118" s="296"/>
      <c r="HKR118" s="296"/>
      <c r="HKS118" s="296"/>
      <c r="HKT118" s="296"/>
      <c r="HKU118" s="296"/>
      <c r="HKV118" s="296"/>
      <c r="HKW118" s="296"/>
      <c r="HKX118" s="296"/>
      <c r="HKY118" s="296"/>
      <c r="HKZ118" s="296"/>
      <c r="HLA118" s="296"/>
      <c r="HLB118" s="296"/>
      <c r="HLC118" s="296"/>
      <c r="HLD118" s="296"/>
      <c r="HLE118" s="296"/>
      <c r="HLF118" s="296"/>
      <c r="HLG118" s="296"/>
      <c r="HLH118" s="296"/>
      <c r="HLI118" s="296"/>
      <c r="HLJ118" s="296"/>
      <c r="HLK118" s="296"/>
      <c r="HLL118" s="296"/>
      <c r="HLM118" s="296"/>
      <c r="HLN118" s="296"/>
      <c r="HLO118" s="296"/>
      <c r="HLP118" s="296"/>
      <c r="HLQ118" s="296"/>
      <c r="HLR118" s="296"/>
      <c r="HLS118" s="296"/>
      <c r="HLT118" s="296"/>
      <c r="HLU118" s="296"/>
      <c r="HLV118" s="296"/>
      <c r="HLW118" s="296"/>
      <c r="HLX118" s="296"/>
      <c r="HLY118" s="296"/>
      <c r="HLZ118" s="296"/>
      <c r="HMA118" s="296"/>
      <c r="HMB118" s="296"/>
      <c r="HMC118" s="296"/>
      <c r="HMD118" s="296"/>
      <c r="HME118" s="296"/>
      <c r="HMF118" s="296"/>
      <c r="HMG118" s="296"/>
      <c r="HMH118" s="296"/>
      <c r="HMI118" s="296"/>
      <c r="HMJ118" s="296"/>
      <c r="HMK118" s="296"/>
      <c r="HML118" s="296"/>
      <c r="HMM118" s="296"/>
      <c r="HMN118" s="296"/>
      <c r="HMO118" s="296"/>
      <c r="HMP118" s="296"/>
      <c r="HMQ118" s="296"/>
      <c r="HMR118" s="296"/>
      <c r="HMS118" s="296"/>
      <c r="HMT118" s="296"/>
      <c r="HMU118" s="296"/>
      <c r="HMV118" s="296"/>
      <c r="HMW118" s="296"/>
      <c r="HMX118" s="296"/>
      <c r="HMY118" s="296"/>
      <c r="HMZ118" s="296"/>
      <c r="HNA118" s="296"/>
      <c r="HNB118" s="296"/>
      <c r="HNC118" s="296"/>
      <c r="HND118" s="296"/>
      <c r="HNE118" s="296"/>
      <c r="HNF118" s="296"/>
      <c r="HNG118" s="296"/>
      <c r="HNH118" s="296"/>
      <c r="HNI118" s="296"/>
      <c r="HNJ118" s="296"/>
      <c r="HNK118" s="296"/>
      <c r="HNL118" s="296"/>
      <c r="HNM118" s="296"/>
      <c r="HNN118" s="296"/>
      <c r="HNO118" s="296"/>
      <c r="HNP118" s="296"/>
      <c r="HNQ118" s="296"/>
      <c r="HNR118" s="296"/>
      <c r="HNS118" s="296"/>
      <c r="HNT118" s="296"/>
      <c r="HNU118" s="296"/>
      <c r="HNV118" s="296"/>
      <c r="HNW118" s="296"/>
      <c r="HNX118" s="296"/>
      <c r="HNY118" s="296"/>
      <c r="HNZ118" s="296"/>
      <c r="HOA118" s="296"/>
      <c r="HOB118" s="296"/>
      <c r="HOC118" s="296"/>
      <c r="HOD118" s="296"/>
      <c r="HOE118" s="296"/>
      <c r="HOF118" s="296"/>
      <c r="HOG118" s="296"/>
      <c r="HOH118" s="296"/>
      <c r="HOI118" s="296"/>
      <c r="HOJ118" s="296"/>
      <c r="HOK118" s="296"/>
      <c r="HOL118" s="296"/>
      <c r="HOM118" s="296"/>
      <c r="HON118" s="296"/>
      <c r="HOO118" s="296"/>
      <c r="HOP118" s="296"/>
      <c r="HOQ118" s="296"/>
      <c r="HOR118" s="296"/>
      <c r="HOS118" s="296"/>
      <c r="HOT118" s="296"/>
      <c r="HOU118" s="296"/>
      <c r="HOV118" s="296"/>
      <c r="HOW118" s="296"/>
      <c r="HOX118" s="296"/>
      <c r="HOY118" s="296"/>
      <c r="HOZ118" s="296"/>
      <c r="HPA118" s="296"/>
      <c r="HPB118" s="296"/>
      <c r="HPC118" s="296"/>
      <c r="HPD118" s="296"/>
      <c r="HPE118" s="296"/>
      <c r="HPF118" s="296"/>
      <c r="HPG118" s="296"/>
      <c r="HPH118" s="296"/>
      <c r="HPI118" s="296"/>
      <c r="HPJ118" s="296"/>
      <c r="HPK118" s="296"/>
      <c r="HPL118" s="296"/>
      <c r="HPM118" s="296"/>
      <c r="HPN118" s="296"/>
      <c r="HPO118" s="296"/>
      <c r="HPP118" s="296"/>
      <c r="HPQ118" s="296"/>
      <c r="HPR118" s="296"/>
      <c r="HPS118" s="296"/>
      <c r="HPT118" s="296"/>
      <c r="HPU118" s="296"/>
      <c r="HPV118" s="296"/>
      <c r="HPW118" s="296"/>
      <c r="HPX118" s="296"/>
      <c r="HPY118" s="296"/>
      <c r="HPZ118" s="296"/>
      <c r="HQA118" s="296"/>
      <c r="HQB118" s="296"/>
      <c r="HQC118" s="296"/>
      <c r="HQD118" s="296"/>
      <c r="HQE118" s="296"/>
      <c r="HQF118" s="296"/>
      <c r="HQG118" s="296"/>
      <c r="HQH118" s="296"/>
      <c r="HQI118" s="296"/>
      <c r="HQJ118" s="296"/>
      <c r="HQK118" s="296"/>
      <c r="HQL118" s="296"/>
      <c r="HQM118" s="296"/>
      <c r="HQN118" s="296"/>
      <c r="HQO118" s="296"/>
      <c r="HQP118" s="296"/>
      <c r="HQQ118" s="296"/>
      <c r="HQR118" s="296"/>
      <c r="HQS118" s="296"/>
      <c r="HQT118" s="296"/>
      <c r="HQU118" s="296"/>
      <c r="HQV118" s="296"/>
      <c r="HQW118" s="296"/>
      <c r="HQX118" s="296"/>
      <c r="HQY118" s="296"/>
      <c r="HQZ118" s="296"/>
      <c r="HRA118" s="296"/>
      <c r="HRB118" s="296"/>
      <c r="HRC118" s="296"/>
      <c r="HRD118" s="296"/>
      <c r="HRE118" s="296"/>
      <c r="HRF118" s="296"/>
      <c r="HRG118" s="296"/>
      <c r="HRH118" s="296"/>
      <c r="HRI118" s="296"/>
      <c r="HRJ118" s="296"/>
      <c r="HRK118" s="296"/>
      <c r="HRL118" s="296"/>
      <c r="HRM118" s="296"/>
      <c r="HRN118" s="296"/>
      <c r="HRO118" s="296"/>
      <c r="HRP118" s="296"/>
      <c r="HRQ118" s="296"/>
      <c r="HRR118" s="296"/>
      <c r="HRS118" s="296"/>
      <c r="HRT118" s="296"/>
      <c r="HRU118" s="296"/>
      <c r="HRV118" s="296"/>
      <c r="HRW118" s="296"/>
      <c r="HRX118" s="296"/>
      <c r="HRY118" s="296"/>
      <c r="HRZ118" s="296"/>
      <c r="HSA118" s="296"/>
      <c r="HSB118" s="296"/>
      <c r="HSC118" s="296"/>
      <c r="HSD118" s="296"/>
      <c r="HSE118" s="296"/>
      <c r="HSF118" s="296"/>
      <c r="HSG118" s="296"/>
      <c r="HSH118" s="296"/>
      <c r="HSI118" s="296"/>
      <c r="HSJ118" s="296"/>
      <c r="HSK118" s="296"/>
      <c r="HSL118" s="296"/>
      <c r="HSM118" s="296"/>
      <c r="HSN118" s="296"/>
      <c r="HSO118" s="296"/>
      <c r="HSP118" s="296"/>
      <c r="HSQ118" s="296"/>
      <c r="HSR118" s="296"/>
      <c r="HSS118" s="296"/>
      <c r="HST118" s="296"/>
      <c r="HSU118" s="296"/>
      <c r="HSV118" s="296"/>
      <c r="HSW118" s="296"/>
      <c r="HSX118" s="296"/>
      <c r="HSY118" s="296"/>
      <c r="HSZ118" s="296"/>
      <c r="HTA118" s="296"/>
      <c r="HTB118" s="296"/>
      <c r="HTC118" s="296"/>
      <c r="HTD118" s="296"/>
      <c r="HTE118" s="296"/>
      <c r="HTF118" s="296"/>
      <c r="HTG118" s="296"/>
      <c r="HTH118" s="296"/>
      <c r="HTI118" s="296"/>
      <c r="HTJ118" s="296"/>
      <c r="HTK118" s="296"/>
      <c r="HTL118" s="296"/>
      <c r="HTM118" s="296"/>
      <c r="HTN118" s="296"/>
      <c r="HTO118" s="296"/>
      <c r="HTP118" s="296"/>
      <c r="HTQ118" s="296"/>
      <c r="HTR118" s="296"/>
      <c r="HTS118" s="296"/>
      <c r="HTT118" s="296"/>
      <c r="HTU118" s="296"/>
      <c r="HTV118" s="296"/>
      <c r="HTW118" s="296"/>
      <c r="HTX118" s="296"/>
      <c r="HTY118" s="296"/>
      <c r="HTZ118" s="296"/>
      <c r="HUA118" s="296"/>
      <c r="HUB118" s="296"/>
      <c r="HUC118" s="296"/>
      <c r="HUD118" s="296"/>
      <c r="HUE118" s="296"/>
      <c r="HUF118" s="296"/>
      <c r="HUG118" s="296"/>
      <c r="HUH118" s="296"/>
      <c r="HUI118" s="296"/>
      <c r="HUJ118" s="296"/>
      <c r="HUK118" s="296"/>
      <c r="HUL118" s="296"/>
      <c r="HUM118" s="296"/>
      <c r="HUN118" s="296"/>
      <c r="HUO118" s="296"/>
      <c r="HUP118" s="296"/>
      <c r="HUQ118" s="296"/>
      <c r="HUR118" s="296"/>
      <c r="HUS118" s="296"/>
      <c r="HUT118" s="296"/>
      <c r="HUU118" s="296"/>
      <c r="HUV118" s="296"/>
      <c r="HUW118" s="296"/>
      <c r="HUX118" s="296"/>
      <c r="HUY118" s="296"/>
      <c r="HUZ118" s="296"/>
      <c r="HVA118" s="296"/>
      <c r="HVB118" s="296"/>
      <c r="HVC118" s="296"/>
      <c r="HVD118" s="296"/>
      <c r="HVE118" s="296"/>
      <c r="HVF118" s="296"/>
      <c r="HVG118" s="296"/>
      <c r="HVH118" s="296"/>
      <c r="HVI118" s="296"/>
      <c r="HVJ118" s="296"/>
      <c r="HVK118" s="296"/>
      <c r="HVL118" s="296"/>
      <c r="HVM118" s="296"/>
      <c r="HVN118" s="296"/>
      <c r="HVO118" s="296"/>
      <c r="HVP118" s="296"/>
      <c r="HVQ118" s="296"/>
      <c r="HVR118" s="296"/>
      <c r="HVS118" s="296"/>
      <c r="HVT118" s="296"/>
      <c r="HVU118" s="296"/>
      <c r="HVV118" s="296"/>
      <c r="HVW118" s="296"/>
      <c r="HVX118" s="296"/>
      <c r="HVY118" s="296"/>
      <c r="HVZ118" s="296"/>
      <c r="HWA118" s="296"/>
      <c r="HWB118" s="296"/>
      <c r="HWC118" s="296"/>
      <c r="HWD118" s="296"/>
      <c r="HWE118" s="296"/>
      <c r="HWF118" s="296"/>
      <c r="HWG118" s="296"/>
      <c r="HWH118" s="296"/>
      <c r="HWI118" s="296"/>
      <c r="HWJ118" s="296"/>
      <c r="HWK118" s="296"/>
      <c r="HWL118" s="296"/>
      <c r="HWM118" s="296"/>
      <c r="HWN118" s="296"/>
      <c r="HWO118" s="296"/>
      <c r="HWP118" s="296"/>
      <c r="HWQ118" s="296"/>
      <c r="HWR118" s="296"/>
      <c r="HWS118" s="296"/>
      <c r="HWT118" s="296"/>
      <c r="HWU118" s="296"/>
      <c r="HWV118" s="296"/>
      <c r="HWW118" s="296"/>
      <c r="HWX118" s="296"/>
      <c r="HWY118" s="296"/>
      <c r="HWZ118" s="296"/>
      <c r="HXA118" s="296"/>
      <c r="HXB118" s="296"/>
      <c r="HXC118" s="296"/>
      <c r="HXD118" s="296"/>
      <c r="HXE118" s="296"/>
      <c r="HXF118" s="296"/>
      <c r="HXG118" s="296"/>
      <c r="HXH118" s="296"/>
      <c r="HXI118" s="296"/>
      <c r="HXJ118" s="296"/>
      <c r="HXK118" s="296"/>
      <c r="HXL118" s="296"/>
      <c r="HXM118" s="296"/>
      <c r="HXN118" s="296"/>
      <c r="HXO118" s="296"/>
      <c r="HXP118" s="296"/>
      <c r="HXQ118" s="296"/>
      <c r="HXR118" s="296"/>
      <c r="HXS118" s="296"/>
      <c r="HXT118" s="296"/>
      <c r="HXU118" s="296"/>
      <c r="HXV118" s="296"/>
      <c r="HXW118" s="296"/>
      <c r="HXX118" s="296"/>
      <c r="HXY118" s="296"/>
      <c r="HXZ118" s="296"/>
      <c r="HYA118" s="296"/>
      <c r="HYB118" s="296"/>
      <c r="HYC118" s="296"/>
      <c r="HYD118" s="296"/>
      <c r="HYE118" s="296"/>
      <c r="HYF118" s="296"/>
      <c r="HYG118" s="296"/>
      <c r="HYH118" s="296"/>
      <c r="HYI118" s="296"/>
      <c r="HYJ118" s="296"/>
      <c r="HYK118" s="296"/>
      <c r="HYL118" s="296"/>
      <c r="HYM118" s="296"/>
      <c r="HYN118" s="296"/>
      <c r="HYO118" s="296"/>
      <c r="HYP118" s="296"/>
      <c r="HYQ118" s="296"/>
      <c r="HYR118" s="296"/>
      <c r="HYS118" s="296"/>
      <c r="HYT118" s="296"/>
      <c r="HYU118" s="296"/>
      <c r="HYV118" s="296"/>
      <c r="HYW118" s="296"/>
      <c r="HYX118" s="296"/>
      <c r="HYY118" s="296"/>
      <c r="HYZ118" s="296"/>
      <c r="HZA118" s="296"/>
      <c r="HZB118" s="296"/>
      <c r="HZC118" s="296"/>
      <c r="HZD118" s="296"/>
      <c r="HZE118" s="296"/>
      <c r="HZF118" s="296"/>
      <c r="HZG118" s="296"/>
      <c r="HZH118" s="296"/>
      <c r="HZI118" s="296"/>
      <c r="HZJ118" s="296"/>
      <c r="HZK118" s="296"/>
      <c r="HZL118" s="296"/>
      <c r="HZM118" s="296"/>
      <c r="HZN118" s="296"/>
      <c r="HZO118" s="296"/>
      <c r="HZP118" s="296"/>
      <c r="HZQ118" s="296"/>
      <c r="HZR118" s="296"/>
      <c r="HZS118" s="296"/>
      <c r="HZT118" s="296"/>
      <c r="HZU118" s="296"/>
      <c r="HZV118" s="296"/>
      <c r="HZW118" s="296"/>
      <c r="HZX118" s="296"/>
      <c r="HZY118" s="296"/>
      <c r="HZZ118" s="296"/>
      <c r="IAA118" s="296"/>
      <c r="IAB118" s="296"/>
      <c r="IAC118" s="296"/>
      <c r="IAD118" s="296"/>
      <c r="IAE118" s="296"/>
      <c r="IAF118" s="296"/>
      <c r="IAG118" s="296"/>
      <c r="IAH118" s="296"/>
      <c r="IAI118" s="296"/>
      <c r="IAJ118" s="296"/>
      <c r="IAK118" s="296"/>
      <c r="IAL118" s="296"/>
      <c r="IAM118" s="296"/>
      <c r="IAN118" s="296"/>
      <c r="IAO118" s="296"/>
      <c r="IAP118" s="296"/>
      <c r="IAQ118" s="296"/>
      <c r="IAR118" s="296"/>
      <c r="IAS118" s="296"/>
      <c r="IAT118" s="296"/>
      <c r="IAU118" s="296"/>
      <c r="IAV118" s="296"/>
      <c r="IAW118" s="296"/>
      <c r="IAX118" s="296"/>
      <c r="IAY118" s="296"/>
      <c r="IAZ118" s="296"/>
      <c r="IBA118" s="296"/>
      <c r="IBB118" s="296"/>
      <c r="IBC118" s="296"/>
      <c r="IBD118" s="296"/>
      <c r="IBE118" s="296"/>
      <c r="IBF118" s="296"/>
      <c r="IBG118" s="296"/>
      <c r="IBH118" s="296"/>
      <c r="IBI118" s="296"/>
      <c r="IBJ118" s="296"/>
      <c r="IBK118" s="296"/>
      <c r="IBL118" s="296"/>
      <c r="IBM118" s="296"/>
      <c r="IBN118" s="296"/>
      <c r="IBO118" s="296"/>
      <c r="IBP118" s="296"/>
      <c r="IBQ118" s="296"/>
      <c r="IBR118" s="296"/>
      <c r="IBS118" s="296"/>
      <c r="IBT118" s="296"/>
      <c r="IBU118" s="296"/>
      <c r="IBV118" s="296"/>
      <c r="IBW118" s="296"/>
      <c r="IBX118" s="296"/>
      <c r="IBY118" s="296"/>
      <c r="IBZ118" s="296"/>
      <c r="ICA118" s="296"/>
      <c r="ICB118" s="296"/>
      <c r="ICC118" s="296"/>
      <c r="ICD118" s="296"/>
      <c r="ICE118" s="296"/>
      <c r="ICF118" s="296"/>
      <c r="ICG118" s="296"/>
      <c r="ICH118" s="296"/>
      <c r="ICI118" s="296"/>
      <c r="ICJ118" s="296"/>
      <c r="ICK118" s="296"/>
      <c r="ICL118" s="296"/>
      <c r="ICM118" s="296"/>
      <c r="ICN118" s="296"/>
      <c r="ICO118" s="296"/>
      <c r="ICP118" s="296"/>
      <c r="ICQ118" s="296"/>
      <c r="ICR118" s="296"/>
      <c r="ICS118" s="296"/>
      <c r="ICT118" s="296"/>
      <c r="ICU118" s="296"/>
      <c r="ICV118" s="296"/>
      <c r="ICW118" s="296"/>
      <c r="ICX118" s="296"/>
      <c r="ICY118" s="296"/>
      <c r="ICZ118" s="296"/>
      <c r="IDA118" s="296"/>
      <c r="IDB118" s="296"/>
      <c r="IDC118" s="296"/>
      <c r="IDD118" s="296"/>
      <c r="IDE118" s="296"/>
      <c r="IDF118" s="296"/>
      <c r="IDG118" s="296"/>
      <c r="IDH118" s="296"/>
      <c r="IDI118" s="296"/>
      <c r="IDJ118" s="296"/>
      <c r="IDK118" s="296"/>
      <c r="IDL118" s="296"/>
      <c r="IDM118" s="296"/>
      <c r="IDN118" s="296"/>
      <c r="IDO118" s="296"/>
      <c r="IDP118" s="296"/>
      <c r="IDQ118" s="296"/>
      <c r="IDR118" s="296"/>
      <c r="IDS118" s="296"/>
      <c r="IDT118" s="296"/>
      <c r="IDU118" s="296"/>
      <c r="IDV118" s="296"/>
      <c r="IDW118" s="296"/>
      <c r="IDX118" s="296"/>
      <c r="IDY118" s="296"/>
      <c r="IDZ118" s="296"/>
      <c r="IEA118" s="296"/>
      <c r="IEB118" s="296"/>
      <c r="IEC118" s="296"/>
      <c r="IED118" s="296"/>
      <c r="IEE118" s="296"/>
      <c r="IEF118" s="296"/>
      <c r="IEG118" s="296"/>
      <c r="IEH118" s="296"/>
      <c r="IEI118" s="296"/>
      <c r="IEJ118" s="296"/>
      <c r="IEK118" s="296"/>
      <c r="IEL118" s="296"/>
      <c r="IEM118" s="296"/>
      <c r="IEN118" s="296"/>
      <c r="IEO118" s="296"/>
      <c r="IEP118" s="296"/>
      <c r="IEQ118" s="296"/>
      <c r="IER118" s="296"/>
      <c r="IES118" s="296"/>
      <c r="IET118" s="296"/>
      <c r="IEU118" s="296"/>
      <c r="IEV118" s="296"/>
      <c r="IEW118" s="296"/>
      <c r="IEX118" s="296"/>
      <c r="IEY118" s="296"/>
      <c r="IEZ118" s="296"/>
      <c r="IFA118" s="296"/>
      <c r="IFB118" s="296"/>
      <c r="IFC118" s="296"/>
      <c r="IFD118" s="296"/>
      <c r="IFE118" s="296"/>
      <c r="IFF118" s="296"/>
      <c r="IFG118" s="296"/>
      <c r="IFH118" s="296"/>
      <c r="IFI118" s="296"/>
      <c r="IFJ118" s="296"/>
      <c r="IFK118" s="296"/>
      <c r="IFL118" s="296"/>
      <c r="IFM118" s="296"/>
      <c r="IFN118" s="296"/>
      <c r="IFO118" s="296"/>
      <c r="IFP118" s="296"/>
      <c r="IFQ118" s="296"/>
      <c r="IFR118" s="296"/>
      <c r="IFS118" s="296"/>
      <c r="IFT118" s="296"/>
      <c r="IFU118" s="296"/>
      <c r="IFV118" s="296"/>
      <c r="IFW118" s="296"/>
      <c r="IFX118" s="296"/>
      <c r="IFY118" s="296"/>
      <c r="IFZ118" s="296"/>
      <c r="IGA118" s="296"/>
      <c r="IGB118" s="296"/>
      <c r="IGC118" s="296"/>
      <c r="IGD118" s="296"/>
      <c r="IGE118" s="296"/>
      <c r="IGF118" s="296"/>
      <c r="IGG118" s="296"/>
      <c r="IGH118" s="296"/>
      <c r="IGI118" s="296"/>
      <c r="IGJ118" s="296"/>
      <c r="IGK118" s="296"/>
      <c r="IGL118" s="296"/>
      <c r="IGM118" s="296"/>
      <c r="IGN118" s="296"/>
      <c r="IGO118" s="296"/>
      <c r="IGP118" s="296"/>
      <c r="IGQ118" s="296"/>
      <c r="IGR118" s="296"/>
      <c r="IGS118" s="296"/>
      <c r="IGT118" s="296"/>
      <c r="IGU118" s="296"/>
      <c r="IGV118" s="296"/>
      <c r="IGW118" s="296"/>
      <c r="IGX118" s="296"/>
      <c r="IGY118" s="296"/>
      <c r="IGZ118" s="296"/>
      <c r="IHA118" s="296"/>
      <c r="IHB118" s="296"/>
      <c r="IHC118" s="296"/>
      <c r="IHD118" s="296"/>
      <c r="IHE118" s="296"/>
      <c r="IHF118" s="296"/>
      <c r="IHG118" s="296"/>
      <c r="IHH118" s="296"/>
      <c r="IHI118" s="296"/>
      <c r="IHJ118" s="296"/>
      <c r="IHK118" s="296"/>
      <c r="IHL118" s="296"/>
      <c r="IHM118" s="296"/>
      <c r="IHN118" s="296"/>
      <c r="IHO118" s="296"/>
      <c r="IHP118" s="296"/>
      <c r="IHQ118" s="296"/>
      <c r="IHR118" s="296"/>
      <c r="IHS118" s="296"/>
      <c r="IHT118" s="296"/>
      <c r="IHU118" s="296"/>
      <c r="IHV118" s="296"/>
      <c r="IHW118" s="296"/>
      <c r="IHX118" s="296"/>
      <c r="IHY118" s="296"/>
      <c r="IHZ118" s="296"/>
      <c r="IIA118" s="296"/>
      <c r="IIB118" s="296"/>
      <c r="IIC118" s="296"/>
      <c r="IID118" s="296"/>
      <c r="IIE118" s="296"/>
      <c r="IIF118" s="296"/>
      <c r="IIG118" s="296"/>
      <c r="IIH118" s="296"/>
      <c r="III118" s="296"/>
      <c r="IIJ118" s="296"/>
      <c r="IIK118" s="296"/>
      <c r="IIL118" s="296"/>
      <c r="IIM118" s="296"/>
      <c r="IIN118" s="296"/>
      <c r="IIO118" s="296"/>
      <c r="IIP118" s="296"/>
      <c r="IIQ118" s="296"/>
      <c r="IIR118" s="296"/>
      <c r="IIS118" s="296"/>
      <c r="IIT118" s="296"/>
      <c r="IIU118" s="296"/>
      <c r="IIV118" s="296"/>
      <c r="IIW118" s="296"/>
      <c r="IIX118" s="296"/>
      <c r="IIY118" s="296"/>
      <c r="IIZ118" s="296"/>
      <c r="IJA118" s="296"/>
      <c r="IJB118" s="296"/>
      <c r="IJC118" s="296"/>
      <c r="IJD118" s="296"/>
      <c r="IJE118" s="296"/>
      <c r="IJF118" s="296"/>
      <c r="IJG118" s="296"/>
      <c r="IJH118" s="296"/>
      <c r="IJI118" s="296"/>
      <c r="IJJ118" s="296"/>
      <c r="IJK118" s="296"/>
      <c r="IJL118" s="296"/>
      <c r="IJM118" s="296"/>
      <c r="IJN118" s="296"/>
      <c r="IJO118" s="296"/>
      <c r="IJP118" s="296"/>
      <c r="IJQ118" s="296"/>
      <c r="IJR118" s="296"/>
      <c r="IJS118" s="296"/>
      <c r="IJT118" s="296"/>
      <c r="IJU118" s="296"/>
      <c r="IJV118" s="296"/>
      <c r="IJW118" s="296"/>
      <c r="IJX118" s="296"/>
      <c r="IJY118" s="296"/>
      <c r="IJZ118" s="296"/>
      <c r="IKA118" s="296"/>
      <c r="IKB118" s="296"/>
      <c r="IKC118" s="296"/>
      <c r="IKD118" s="296"/>
      <c r="IKE118" s="296"/>
      <c r="IKF118" s="296"/>
      <c r="IKG118" s="296"/>
      <c r="IKH118" s="296"/>
      <c r="IKI118" s="296"/>
      <c r="IKJ118" s="296"/>
      <c r="IKK118" s="296"/>
      <c r="IKL118" s="296"/>
      <c r="IKM118" s="296"/>
      <c r="IKN118" s="296"/>
      <c r="IKO118" s="296"/>
      <c r="IKP118" s="296"/>
      <c r="IKQ118" s="296"/>
      <c r="IKR118" s="296"/>
      <c r="IKS118" s="296"/>
      <c r="IKT118" s="296"/>
      <c r="IKU118" s="296"/>
      <c r="IKV118" s="296"/>
      <c r="IKW118" s="296"/>
      <c r="IKX118" s="296"/>
      <c r="IKY118" s="296"/>
      <c r="IKZ118" s="296"/>
      <c r="ILA118" s="296"/>
      <c r="ILB118" s="296"/>
      <c r="ILC118" s="296"/>
      <c r="ILD118" s="296"/>
      <c r="ILE118" s="296"/>
      <c r="ILF118" s="296"/>
      <c r="ILG118" s="296"/>
      <c r="ILH118" s="296"/>
      <c r="ILI118" s="296"/>
      <c r="ILJ118" s="296"/>
      <c r="ILK118" s="296"/>
      <c r="ILL118" s="296"/>
      <c r="ILM118" s="296"/>
      <c r="ILN118" s="296"/>
      <c r="ILO118" s="296"/>
      <c r="ILP118" s="296"/>
      <c r="ILQ118" s="296"/>
      <c r="ILR118" s="296"/>
      <c r="ILS118" s="296"/>
      <c r="ILT118" s="296"/>
      <c r="ILU118" s="296"/>
      <c r="ILV118" s="296"/>
      <c r="ILW118" s="296"/>
      <c r="ILX118" s="296"/>
      <c r="ILY118" s="296"/>
      <c r="ILZ118" s="296"/>
      <c r="IMA118" s="296"/>
      <c r="IMB118" s="296"/>
      <c r="IMC118" s="296"/>
      <c r="IMD118" s="296"/>
      <c r="IME118" s="296"/>
      <c r="IMF118" s="296"/>
      <c r="IMG118" s="296"/>
      <c r="IMH118" s="296"/>
      <c r="IMI118" s="296"/>
      <c r="IMJ118" s="296"/>
      <c r="IMK118" s="296"/>
      <c r="IML118" s="296"/>
      <c r="IMM118" s="296"/>
      <c r="IMN118" s="296"/>
      <c r="IMO118" s="296"/>
      <c r="IMP118" s="296"/>
      <c r="IMQ118" s="296"/>
      <c r="IMR118" s="296"/>
      <c r="IMS118" s="296"/>
      <c r="IMT118" s="296"/>
      <c r="IMU118" s="296"/>
      <c r="IMV118" s="296"/>
      <c r="IMW118" s="296"/>
      <c r="IMX118" s="296"/>
      <c r="IMY118" s="296"/>
      <c r="IMZ118" s="296"/>
      <c r="INA118" s="296"/>
      <c r="INB118" s="296"/>
      <c r="INC118" s="296"/>
      <c r="IND118" s="296"/>
      <c r="INE118" s="296"/>
      <c r="INF118" s="296"/>
      <c r="ING118" s="296"/>
      <c r="INH118" s="296"/>
      <c r="INI118" s="296"/>
      <c r="INJ118" s="296"/>
      <c r="INK118" s="296"/>
      <c r="INL118" s="296"/>
      <c r="INM118" s="296"/>
      <c r="INN118" s="296"/>
      <c r="INO118" s="296"/>
      <c r="INP118" s="296"/>
      <c r="INQ118" s="296"/>
      <c r="INR118" s="296"/>
      <c r="INS118" s="296"/>
      <c r="INT118" s="296"/>
      <c r="INU118" s="296"/>
      <c r="INV118" s="296"/>
      <c r="INW118" s="296"/>
      <c r="INX118" s="296"/>
      <c r="INY118" s="296"/>
      <c r="INZ118" s="296"/>
      <c r="IOA118" s="296"/>
      <c r="IOB118" s="296"/>
      <c r="IOC118" s="296"/>
      <c r="IOD118" s="296"/>
      <c r="IOE118" s="296"/>
      <c r="IOF118" s="296"/>
      <c r="IOG118" s="296"/>
      <c r="IOH118" s="296"/>
      <c r="IOI118" s="296"/>
      <c r="IOJ118" s="296"/>
      <c r="IOK118" s="296"/>
      <c r="IOL118" s="296"/>
      <c r="IOM118" s="296"/>
      <c r="ION118" s="296"/>
      <c r="IOO118" s="296"/>
      <c r="IOP118" s="296"/>
      <c r="IOQ118" s="296"/>
      <c r="IOR118" s="296"/>
      <c r="IOS118" s="296"/>
      <c r="IOT118" s="296"/>
      <c r="IOU118" s="296"/>
      <c r="IOV118" s="296"/>
      <c r="IOW118" s="296"/>
      <c r="IOX118" s="296"/>
      <c r="IOY118" s="296"/>
      <c r="IOZ118" s="296"/>
      <c r="IPA118" s="296"/>
      <c r="IPB118" s="296"/>
      <c r="IPC118" s="296"/>
      <c r="IPD118" s="296"/>
      <c r="IPE118" s="296"/>
      <c r="IPF118" s="296"/>
      <c r="IPG118" s="296"/>
      <c r="IPH118" s="296"/>
      <c r="IPI118" s="296"/>
      <c r="IPJ118" s="296"/>
      <c r="IPK118" s="296"/>
      <c r="IPL118" s="296"/>
      <c r="IPM118" s="296"/>
      <c r="IPN118" s="296"/>
      <c r="IPO118" s="296"/>
      <c r="IPP118" s="296"/>
      <c r="IPQ118" s="296"/>
      <c r="IPR118" s="296"/>
      <c r="IPS118" s="296"/>
      <c r="IPT118" s="296"/>
      <c r="IPU118" s="296"/>
      <c r="IPV118" s="296"/>
      <c r="IPW118" s="296"/>
      <c r="IPX118" s="296"/>
      <c r="IPY118" s="296"/>
      <c r="IPZ118" s="296"/>
      <c r="IQA118" s="296"/>
      <c r="IQB118" s="296"/>
      <c r="IQC118" s="296"/>
      <c r="IQD118" s="296"/>
      <c r="IQE118" s="296"/>
      <c r="IQF118" s="296"/>
      <c r="IQG118" s="296"/>
      <c r="IQH118" s="296"/>
      <c r="IQI118" s="296"/>
      <c r="IQJ118" s="296"/>
      <c r="IQK118" s="296"/>
      <c r="IQL118" s="296"/>
      <c r="IQM118" s="296"/>
      <c r="IQN118" s="296"/>
      <c r="IQO118" s="296"/>
      <c r="IQP118" s="296"/>
      <c r="IQQ118" s="296"/>
      <c r="IQR118" s="296"/>
      <c r="IQS118" s="296"/>
      <c r="IQT118" s="296"/>
      <c r="IQU118" s="296"/>
      <c r="IQV118" s="296"/>
      <c r="IQW118" s="296"/>
      <c r="IQX118" s="296"/>
      <c r="IQY118" s="296"/>
      <c r="IQZ118" s="296"/>
      <c r="IRA118" s="296"/>
      <c r="IRB118" s="296"/>
      <c r="IRC118" s="296"/>
      <c r="IRD118" s="296"/>
      <c r="IRE118" s="296"/>
      <c r="IRF118" s="296"/>
      <c r="IRG118" s="296"/>
      <c r="IRH118" s="296"/>
      <c r="IRI118" s="296"/>
      <c r="IRJ118" s="296"/>
      <c r="IRK118" s="296"/>
      <c r="IRL118" s="296"/>
      <c r="IRM118" s="296"/>
      <c r="IRN118" s="296"/>
      <c r="IRO118" s="296"/>
      <c r="IRP118" s="296"/>
      <c r="IRQ118" s="296"/>
      <c r="IRR118" s="296"/>
      <c r="IRS118" s="296"/>
      <c r="IRT118" s="296"/>
      <c r="IRU118" s="296"/>
      <c r="IRV118" s="296"/>
      <c r="IRW118" s="296"/>
      <c r="IRX118" s="296"/>
      <c r="IRY118" s="296"/>
      <c r="IRZ118" s="296"/>
      <c r="ISA118" s="296"/>
      <c r="ISB118" s="296"/>
      <c r="ISC118" s="296"/>
      <c r="ISD118" s="296"/>
      <c r="ISE118" s="296"/>
      <c r="ISF118" s="296"/>
      <c r="ISG118" s="296"/>
      <c r="ISH118" s="296"/>
      <c r="ISI118" s="296"/>
      <c r="ISJ118" s="296"/>
      <c r="ISK118" s="296"/>
      <c r="ISL118" s="296"/>
      <c r="ISM118" s="296"/>
      <c r="ISN118" s="296"/>
      <c r="ISO118" s="296"/>
      <c r="ISP118" s="296"/>
      <c r="ISQ118" s="296"/>
      <c r="ISR118" s="296"/>
      <c r="ISS118" s="296"/>
      <c r="IST118" s="296"/>
      <c r="ISU118" s="296"/>
      <c r="ISV118" s="296"/>
      <c r="ISW118" s="296"/>
      <c r="ISX118" s="296"/>
      <c r="ISY118" s="296"/>
      <c r="ISZ118" s="296"/>
      <c r="ITA118" s="296"/>
      <c r="ITB118" s="296"/>
      <c r="ITC118" s="296"/>
      <c r="ITD118" s="296"/>
      <c r="ITE118" s="296"/>
      <c r="ITF118" s="296"/>
      <c r="ITG118" s="296"/>
      <c r="ITH118" s="296"/>
      <c r="ITI118" s="296"/>
      <c r="ITJ118" s="296"/>
      <c r="ITK118" s="296"/>
      <c r="ITL118" s="296"/>
      <c r="ITM118" s="296"/>
      <c r="ITN118" s="296"/>
      <c r="ITO118" s="296"/>
      <c r="ITP118" s="296"/>
      <c r="ITQ118" s="296"/>
      <c r="ITR118" s="296"/>
      <c r="ITS118" s="296"/>
      <c r="ITT118" s="296"/>
      <c r="ITU118" s="296"/>
      <c r="ITV118" s="296"/>
      <c r="ITW118" s="296"/>
      <c r="ITX118" s="296"/>
      <c r="ITY118" s="296"/>
      <c r="ITZ118" s="296"/>
      <c r="IUA118" s="296"/>
      <c r="IUB118" s="296"/>
      <c r="IUC118" s="296"/>
      <c r="IUD118" s="296"/>
      <c r="IUE118" s="296"/>
      <c r="IUF118" s="296"/>
      <c r="IUG118" s="296"/>
      <c r="IUH118" s="296"/>
      <c r="IUI118" s="296"/>
      <c r="IUJ118" s="296"/>
      <c r="IUK118" s="296"/>
      <c r="IUL118" s="296"/>
      <c r="IUM118" s="296"/>
      <c r="IUN118" s="296"/>
      <c r="IUO118" s="296"/>
      <c r="IUP118" s="296"/>
      <c r="IUQ118" s="296"/>
      <c r="IUR118" s="296"/>
      <c r="IUS118" s="296"/>
      <c r="IUT118" s="296"/>
      <c r="IUU118" s="296"/>
      <c r="IUV118" s="296"/>
      <c r="IUW118" s="296"/>
      <c r="IUX118" s="296"/>
      <c r="IUY118" s="296"/>
      <c r="IUZ118" s="296"/>
      <c r="IVA118" s="296"/>
      <c r="IVB118" s="296"/>
      <c r="IVC118" s="296"/>
      <c r="IVD118" s="296"/>
      <c r="IVE118" s="296"/>
      <c r="IVF118" s="296"/>
      <c r="IVG118" s="296"/>
      <c r="IVH118" s="296"/>
      <c r="IVI118" s="296"/>
      <c r="IVJ118" s="296"/>
      <c r="IVK118" s="296"/>
      <c r="IVL118" s="296"/>
      <c r="IVM118" s="296"/>
      <c r="IVN118" s="296"/>
      <c r="IVO118" s="296"/>
      <c r="IVP118" s="296"/>
      <c r="IVQ118" s="296"/>
      <c r="IVR118" s="296"/>
      <c r="IVS118" s="296"/>
      <c r="IVT118" s="296"/>
      <c r="IVU118" s="296"/>
      <c r="IVV118" s="296"/>
      <c r="IVW118" s="296"/>
      <c r="IVX118" s="296"/>
      <c r="IVY118" s="296"/>
      <c r="IVZ118" s="296"/>
      <c r="IWA118" s="296"/>
      <c r="IWB118" s="296"/>
      <c r="IWC118" s="296"/>
      <c r="IWD118" s="296"/>
      <c r="IWE118" s="296"/>
      <c r="IWF118" s="296"/>
      <c r="IWG118" s="296"/>
      <c r="IWH118" s="296"/>
      <c r="IWI118" s="296"/>
      <c r="IWJ118" s="296"/>
      <c r="IWK118" s="296"/>
      <c r="IWL118" s="296"/>
      <c r="IWM118" s="296"/>
      <c r="IWN118" s="296"/>
      <c r="IWO118" s="296"/>
      <c r="IWP118" s="296"/>
      <c r="IWQ118" s="296"/>
      <c r="IWR118" s="296"/>
      <c r="IWS118" s="296"/>
      <c r="IWT118" s="296"/>
      <c r="IWU118" s="296"/>
      <c r="IWV118" s="296"/>
      <c r="IWW118" s="296"/>
      <c r="IWX118" s="296"/>
      <c r="IWY118" s="296"/>
      <c r="IWZ118" s="296"/>
      <c r="IXA118" s="296"/>
      <c r="IXB118" s="296"/>
      <c r="IXC118" s="296"/>
      <c r="IXD118" s="296"/>
      <c r="IXE118" s="296"/>
      <c r="IXF118" s="296"/>
      <c r="IXG118" s="296"/>
      <c r="IXH118" s="296"/>
      <c r="IXI118" s="296"/>
      <c r="IXJ118" s="296"/>
      <c r="IXK118" s="296"/>
      <c r="IXL118" s="296"/>
      <c r="IXM118" s="296"/>
      <c r="IXN118" s="296"/>
      <c r="IXO118" s="296"/>
      <c r="IXP118" s="296"/>
      <c r="IXQ118" s="296"/>
      <c r="IXR118" s="296"/>
      <c r="IXS118" s="296"/>
      <c r="IXT118" s="296"/>
      <c r="IXU118" s="296"/>
      <c r="IXV118" s="296"/>
      <c r="IXW118" s="296"/>
      <c r="IXX118" s="296"/>
      <c r="IXY118" s="296"/>
      <c r="IXZ118" s="296"/>
      <c r="IYA118" s="296"/>
      <c r="IYB118" s="296"/>
      <c r="IYC118" s="296"/>
      <c r="IYD118" s="296"/>
      <c r="IYE118" s="296"/>
      <c r="IYF118" s="296"/>
      <c r="IYG118" s="296"/>
      <c r="IYH118" s="296"/>
      <c r="IYI118" s="296"/>
      <c r="IYJ118" s="296"/>
      <c r="IYK118" s="296"/>
      <c r="IYL118" s="296"/>
      <c r="IYM118" s="296"/>
      <c r="IYN118" s="296"/>
      <c r="IYO118" s="296"/>
      <c r="IYP118" s="296"/>
      <c r="IYQ118" s="296"/>
      <c r="IYR118" s="296"/>
      <c r="IYS118" s="296"/>
      <c r="IYT118" s="296"/>
      <c r="IYU118" s="296"/>
      <c r="IYV118" s="296"/>
      <c r="IYW118" s="296"/>
      <c r="IYX118" s="296"/>
      <c r="IYY118" s="296"/>
      <c r="IYZ118" s="296"/>
      <c r="IZA118" s="296"/>
      <c r="IZB118" s="296"/>
      <c r="IZC118" s="296"/>
      <c r="IZD118" s="296"/>
      <c r="IZE118" s="296"/>
      <c r="IZF118" s="296"/>
      <c r="IZG118" s="296"/>
      <c r="IZH118" s="296"/>
      <c r="IZI118" s="296"/>
      <c r="IZJ118" s="296"/>
      <c r="IZK118" s="296"/>
      <c r="IZL118" s="296"/>
      <c r="IZM118" s="296"/>
      <c r="IZN118" s="296"/>
      <c r="IZO118" s="296"/>
      <c r="IZP118" s="296"/>
      <c r="IZQ118" s="296"/>
      <c r="IZR118" s="296"/>
      <c r="IZS118" s="296"/>
      <c r="IZT118" s="296"/>
      <c r="IZU118" s="296"/>
      <c r="IZV118" s="296"/>
      <c r="IZW118" s="296"/>
      <c r="IZX118" s="296"/>
      <c r="IZY118" s="296"/>
      <c r="IZZ118" s="296"/>
      <c r="JAA118" s="296"/>
      <c r="JAB118" s="296"/>
      <c r="JAC118" s="296"/>
      <c r="JAD118" s="296"/>
      <c r="JAE118" s="296"/>
      <c r="JAF118" s="296"/>
      <c r="JAG118" s="296"/>
      <c r="JAH118" s="296"/>
      <c r="JAI118" s="296"/>
      <c r="JAJ118" s="296"/>
      <c r="JAK118" s="296"/>
      <c r="JAL118" s="296"/>
      <c r="JAM118" s="296"/>
      <c r="JAN118" s="296"/>
      <c r="JAO118" s="296"/>
      <c r="JAP118" s="296"/>
      <c r="JAQ118" s="296"/>
      <c r="JAR118" s="296"/>
      <c r="JAS118" s="296"/>
      <c r="JAT118" s="296"/>
      <c r="JAU118" s="296"/>
      <c r="JAV118" s="296"/>
      <c r="JAW118" s="296"/>
      <c r="JAX118" s="296"/>
      <c r="JAY118" s="296"/>
      <c r="JAZ118" s="296"/>
      <c r="JBA118" s="296"/>
      <c r="JBB118" s="296"/>
      <c r="JBC118" s="296"/>
      <c r="JBD118" s="296"/>
      <c r="JBE118" s="296"/>
      <c r="JBF118" s="296"/>
      <c r="JBG118" s="296"/>
      <c r="JBH118" s="296"/>
      <c r="JBI118" s="296"/>
      <c r="JBJ118" s="296"/>
      <c r="JBK118" s="296"/>
      <c r="JBL118" s="296"/>
      <c r="JBM118" s="296"/>
      <c r="JBN118" s="296"/>
      <c r="JBO118" s="296"/>
      <c r="JBP118" s="296"/>
      <c r="JBQ118" s="296"/>
      <c r="JBR118" s="296"/>
      <c r="JBS118" s="296"/>
      <c r="JBT118" s="296"/>
      <c r="JBU118" s="296"/>
      <c r="JBV118" s="296"/>
      <c r="JBW118" s="296"/>
      <c r="JBX118" s="296"/>
      <c r="JBY118" s="296"/>
      <c r="JBZ118" s="296"/>
      <c r="JCA118" s="296"/>
      <c r="JCB118" s="296"/>
      <c r="JCC118" s="296"/>
      <c r="JCD118" s="296"/>
      <c r="JCE118" s="296"/>
      <c r="JCF118" s="296"/>
      <c r="JCG118" s="296"/>
      <c r="JCH118" s="296"/>
      <c r="JCI118" s="296"/>
      <c r="JCJ118" s="296"/>
      <c r="JCK118" s="296"/>
      <c r="JCL118" s="296"/>
      <c r="JCM118" s="296"/>
      <c r="JCN118" s="296"/>
      <c r="JCO118" s="296"/>
      <c r="JCP118" s="296"/>
      <c r="JCQ118" s="296"/>
      <c r="JCR118" s="296"/>
      <c r="JCS118" s="296"/>
      <c r="JCT118" s="296"/>
      <c r="JCU118" s="296"/>
      <c r="JCV118" s="296"/>
      <c r="JCW118" s="296"/>
      <c r="JCX118" s="296"/>
      <c r="JCY118" s="296"/>
      <c r="JCZ118" s="296"/>
      <c r="JDA118" s="296"/>
      <c r="JDB118" s="296"/>
      <c r="JDC118" s="296"/>
      <c r="JDD118" s="296"/>
      <c r="JDE118" s="296"/>
      <c r="JDF118" s="296"/>
      <c r="JDG118" s="296"/>
      <c r="JDH118" s="296"/>
      <c r="JDI118" s="296"/>
      <c r="JDJ118" s="296"/>
      <c r="JDK118" s="296"/>
      <c r="JDL118" s="296"/>
      <c r="JDM118" s="296"/>
      <c r="JDN118" s="296"/>
      <c r="JDO118" s="296"/>
      <c r="JDP118" s="296"/>
      <c r="JDQ118" s="296"/>
      <c r="JDR118" s="296"/>
      <c r="JDS118" s="296"/>
      <c r="JDT118" s="296"/>
      <c r="JDU118" s="296"/>
      <c r="JDV118" s="296"/>
      <c r="JDW118" s="296"/>
      <c r="JDX118" s="296"/>
      <c r="JDY118" s="296"/>
      <c r="JDZ118" s="296"/>
      <c r="JEA118" s="296"/>
      <c r="JEB118" s="296"/>
      <c r="JEC118" s="296"/>
      <c r="JED118" s="296"/>
      <c r="JEE118" s="296"/>
      <c r="JEF118" s="296"/>
      <c r="JEG118" s="296"/>
      <c r="JEH118" s="296"/>
      <c r="JEI118" s="296"/>
      <c r="JEJ118" s="296"/>
      <c r="JEK118" s="296"/>
      <c r="JEL118" s="296"/>
      <c r="JEM118" s="296"/>
      <c r="JEN118" s="296"/>
      <c r="JEO118" s="296"/>
      <c r="JEP118" s="296"/>
      <c r="JEQ118" s="296"/>
      <c r="JER118" s="296"/>
      <c r="JES118" s="296"/>
      <c r="JET118" s="296"/>
      <c r="JEU118" s="296"/>
      <c r="JEV118" s="296"/>
      <c r="JEW118" s="296"/>
      <c r="JEX118" s="296"/>
      <c r="JEY118" s="296"/>
      <c r="JEZ118" s="296"/>
      <c r="JFA118" s="296"/>
      <c r="JFB118" s="296"/>
      <c r="JFC118" s="296"/>
      <c r="JFD118" s="296"/>
      <c r="JFE118" s="296"/>
      <c r="JFF118" s="296"/>
      <c r="JFG118" s="296"/>
      <c r="JFH118" s="296"/>
      <c r="JFI118" s="296"/>
      <c r="JFJ118" s="296"/>
      <c r="JFK118" s="296"/>
      <c r="JFL118" s="296"/>
      <c r="JFM118" s="296"/>
      <c r="JFN118" s="296"/>
      <c r="JFO118" s="296"/>
      <c r="JFP118" s="296"/>
      <c r="JFQ118" s="296"/>
      <c r="JFR118" s="296"/>
      <c r="JFS118" s="296"/>
      <c r="JFT118" s="296"/>
      <c r="JFU118" s="296"/>
      <c r="JFV118" s="296"/>
      <c r="JFW118" s="296"/>
      <c r="JFX118" s="296"/>
      <c r="JFY118" s="296"/>
      <c r="JFZ118" s="296"/>
      <c r="JGA118" s="296"/>
      <c r="JGB118" s="296"/>
      <c r="JGC118" s="296"/>
      <c r="JGD118" s="296"/>
      <c r="JGE118" s="296"/>
      <c r="JGF118" s="296"/>
      <c r="JGG118" s="296"/>
      <c r="JGH118" s="296"/>
      <c r="JGI118" s="296"/>
      <c r="JGJ118" s="296"/>
      <c r="JGK118" s="296"/>
      <c r="JGL118" s="296"/>
      <c r="JGM118" s="296"/>
      <c r="JGN118" s="296"/>
      <c r="JGO118" s="296"/>
      <c r="JGP118" s="296"/>
      <c r="JGQ118" s="296"/>
      <c r="JGR118" s="296"/>
      <c r="JGS118" s="296"/>
      <c r="JGT118" s="296"/>
      <c r="JGU118" s="296"/>
      <c r="JGV118" s="296"/>
      <c r="JGW118" s="296"/>
      <c r="JGX118" s="296"/>
      <c r="JGY118" s="296"/>
      <c r="JGZ118" s="296"/>
      <c r="JHA118" s="296"/>
      <c r="JHB118" s="296"/>
      <c r="JHC118" s="296"/>
      <c r="JHD118" s="296"/>
      <c r="JHE118" s="296"/>
      <c r="JHF118" s="296"/>
      <c r="JHG118" s="296"/>
      <c r="JHH118" s="296"/>
      <c r="JHI118" s="296"/>
      <c r="JHJ118" s="296"/>
      <c r="JHK118" s="296"/>
      <c r="JHL118" s="296"/>
      <c r="JHM118" s="296"/>
      <c r="JHN118" s="296"/>
      <c r="JHO118" s="296"/>
      <c r="JHP118" s="296"/>
      <c r="JHQ118" s="296"/>
      <c r="JHR118" s="296"/>
      <c r="JHS118" s="296"/>
      <c r="JHT118" s="296"/>
      <c r="JHU118" s="296"/>
      <c r="JHV118" s="296"/>
      <c r="JHW118" s="296"/>
      <c r="JHX118" s="296"/>
      <c r="JHY118" s="296"/>
      <c r="JHZ118" s="296"/>
      <c r="JIA118" s="296"/>
      <c r="JIB118" s="296"/>
      <c r="JIC118" s="296"/>
      <c r="JID118" s="296"/>
      <c r="JIE118" s="296"/>
      <c r="JIF118" s="296"/>
      <c r="JIG118" s="296"/>
      <c r="JIH118" s="296"/>
      <c r="JII118" s="296"/>
      <c r="JIJ118" s="296"/>
      <c r="JIK118" s="296"/>
      <c r="JIL118" s="296"/>
      <c r="JIM118" s="296"/>
      <c r="JIN118" s="296"/>
      <c r="JIO118" s="296"/>
      <c r="JIP118" s="296"/>
      <c r="JIQ118" s="296"/>
      <c r="JIR118" s="296"/>
      <c r="JIS118" s="296"/>
      <c r="JIT118" s="296"/>
      <c r="JIU118" s="296"/>
      <c r="JIV118" s="296"/>
      <c r="JIW118" s="296"/>
      <c r="JIX118" s="296"/>
      <c r="JIY118" s="296"/>
      <c r="JIZ118" s="296"/>
      <c r="JJA118" s="296"/>
      <c r="JJB118" s="296"/>
      <c r="JJC118" s="296"/>
      <c r="JJD118" s="296"/>
      <c r="JJE118" s="296"/>
      <c r="JJF118" s="296"/>
      <c r="JJG118" s="296"/>
      <c r="JJH118" s="296"/>
      <c r="JJI118" s="296"/>
      <c r="JJJ118" s="296"/>
      <c r="JJK118" s="296"/>
      <c r="JJL118" s="296"/>
      <c r="JJM118" s="296"/>
      <c r="JJN118" s="296"/>
      <c r="JJO118" s="296"/>
      <c r="JJP118" s="296"/>
      <c r="JJQ118" s="296"/>
      <c r="JJR118" s="296"/>
      <c r="JJS118" s="296"/>
      <c r="JJT118" s="296"/>
      <c r="JJU118" s="296"/>
      <c r="JJV118" s="296"/>
      <c r="JJW118" s="296"/>
      <c r="JJX118" s="296"/>
      <c r="JJY118" s="296"/>
      <c r="JJZ118" s="296"/>
      <c r="JKA118" s="296"/>
      <c r="JKB118" s="296"/>
      <c r="JKC118" s="296"/>
      <c r="JKD118" s="296"/>
      <c r="JKE118" s="296"/>
      <c r="JKF118" s="296"/>
      <c r="JKG118" s="296"/>
      <c r="JKH118" s="296"/>
      <c r="JKI118" s="296"/>
      <c r="JKJ118" s="296"/>
      <c r="JKK118" s="296"/>
      <c r="JKL118" s="296"/>
      <c r="JKM118" s="296"/>
      <c r="JKN118" s="296"/>
      <c r="JKO118" s="296"/>
      <c r="JKP118" s="296"/>
      <c r="JKQ118" s="296"/>
      <c r="JKR118" s="296"/>
      <c r="JKS118" s="296"/>
      <c r="JKT118" s="296"/>
      <c r="JKU118" s="296"/>
      <c r="JKV118" s="296"/>
      <c r="JKW118" s="296"/>
      <c r="JKX118" s="296"/>
      <c r="JKY118" s="296"/>
      <c r="JKZ118" s="296"/>
      <c r="JLA118" s="296"/>
      <c r="JLB118" s="296"/>
      <c r="JLC118" s="296"/>
      <c r="JLD118" s="296"/>
      <c r="JLE118" s="296"/>
      <c r="JLF118" s="296"/>
      <c r="JLG118" s="296"/>
      <c r="JLH118" s="296"/>
      <c r="JLI118" s="296"/>
      <c r="JLJ118" s="296"/>
      <c r="JLK118" s="296"/>
      <c r="JLL118" s="296"/>
      <c r="JLM118" s="296"/>
      <c r="JLN118" s="296"/>
      <c r="JLO118" s="296"/>
      <c r="JLP118" s="296"/>
      <c r="JLQ118" s="296"/>
      <c r="JLR118" s="296"/>
      <c r="JLS118" s="296"/>
      <c r="JLT118" s="296"/>
      <c r="JLU118" s="296"/>
      <c r="JLV118" s="296"/>
      <c r="JLW118" s="296"/>
      <c r="JLX118" s="296"/>
      <c r="JLY118" s="296"/>
      <c r="JLZ118" s="296"/>
      <c r="JMA118" s="296"/>
      <c r="JMB118" s="296"/>
      <c r="JMC118" s="296"/>
      <c r="JMD118" s="296"/>
      <c r="JME118" s="296"/>
      <c r="JMF118" s="296"/>
      <c r="JMG118" s="296"/>
      <c r="JMH118" s="296"/>
      <c r="JMI118" s="296"/>
      <c r="JMJ118" s="296"/>
      <c r="JMK118" s="296"/>
      <c r="JML118" s="296"/>
      <c r="JMM118" s="296"/>
      <c r="JMN118" s="296"/>
      <c r="JMO118" s="296"/>
      <c r="JMP118" s="296"/>
      <c r="JMQ118" s="296"/>
      <c r="JMR118" s="296"/>
      <c r="JMS118" s="296"/>
      <c r="JMT118" s="296"/>
      <c r="JMU118" s="296"/>
      <c r="JMV118" s="296"/>
      <c r="JMW118" s="296"/>
      <c r="JMX118" s="296"/>
      <c r="JMY118" s="296"/>
      <c r="JMZ118" s="296"/>
      <c r="JNA118" s="296"/>
      <c r="JNB118" s="296"/>
      <c r="JNC118" s="296"/>
      <c r="JND118" s="296"/>
      <c r="JNE118" s="296"/>
      <c r="JNF118" s="296"/>
      <c r="JNG118" s="296"/>
      <c r="JNH118" s="296"/>
      <c r="JNI118" s="296"/>
      <c r="JNJ118" s="296"/>
      <c r="JNK118" s="296"/>
      <c r="JNL118" s="296"/>
      <c r="JNM118" s="296"/>
      <c r="JNN118" s="296"/>
      <c r="JNO118" s="296"/>
      <c r="JNP118" s="296"/>
      <c r="JNQ118" s="296"/>
      <c r="JNR118" s="296"/>
      <c r="JNS118" s="296"/>
      <c r="JNT118" s="296"/>
      <c r="JNU118" s="296"/>
      <c r="JNV118" s="296"/>
      <c r="JNW118" s="296"/>
      <c r="JNX118" s="296"/>
      <c r="JNY118" s="296"/>
      <c r="JNZ118" s="296"/>
      <c r="JOA118" s="296"/>
      <c r="JOB118" s="296"/>
      <c r="JOC118" s="296"/>
      <c r="JOD118" s="296"/>
      <c r="JOE118" s="296"/>
      <c r="JOF118" s="296"/>
      <c r="JOG118" s="296"/>
      <c r="JOH118" s="296"/>
      <c r="JOI118" s="296"/>
      <c r="JOJ118" s="296"/>
      <c r="JOK118" s="296"/>
      <c r="JOL118" s="296"/>
      <c r="JOM118" s="296"/>
      <c r="JON118" s="296"/>
      <c r="JOO118" s="296"/>
      <c r="JOP118" s="296"/>
      <c r="JOQ118" s="296"/>
      <c r="JOR118" s="296"/>
      <c r="JOS118" s="296"/>
      <c r="JOT118" s="296"/>
      <c r="JOU118" s="296"/>
      <c r="JOV118" s="296"/>
      <c r="JOW118" s="296"/>
      <c r="JOX118" s="296"/>
      <c r="JOY118" s="296"/>
      <c r="JOZ118" s="296"/>
      <c r="JPA118" s="296"/>
      <c r="JPB118" s="296"/>
      <c r="JPC118" s="296"/>
      <c r="JPD118" s="296"/>
      <c r="JPE118" s="296"/>
      <c r="JPF118" s="296"/>
      <c r="JPG118" s="296"/>
      <c r="JPH118" s="296"/>
      <c r="JPI118" s="296"/>
      <c r="JPJ118" s="296"/>
      <c r="JPK118" s="296"/>
      <c r="JPL118" s="296"/>
      <c r="JPM118" s="296"/>
      <c r="JPN118" s="296"/>
      <c r="JPO118" s="296"/>
      <c r="JPP118" s="296"/>
      <c r="JPQ118" s="296"/>
      <c r="JPR118" s="296"/>
      <c r="JPS118" s="296"/>
      <c r="JPT118" s="296"/>
      <c r="JPU118" s="296"/>
      <c r="JPV118" s="296"/>
      <c r="JPW118" s="296"/>
      <c r="JPX118" s="296"/>
      <c r="JPY118" s="296"/>
      <c r="JPZ118" s="296"/>
      <c r="JQA118" s="296"/>
      <c r="JQB118" s="296"/>
      <c r="JQC118" s="296"/>
      <c r="JQD118" s="296"/>
      <c r="JQE118" s="296"/>
      <c r="JQF118" s="296"/>
      <c r="JQG118" s="296"/>
      <c r="JQH118" s="296"/>
      <c r="JQI118" s="296"/>
      <c r="JQJ118" s="296"/>
      <c r="JQK118" s="296"/>
      <c r="JQL118" s="296"/>
      <c r="JQM118" s="296"/>
      <c r="JQN118" s="296"/>
      <c r="JQO118" s="296"/>
      <c r="JQP118" s="296"/>
      <c r="JQQ118" s="296"/>
      <c r="JQR118" s="296"/>
      <c r="JQS118" s="296"/>
      <c r="JQT118" s="296"/>
      <c r="JQU118" s="296"/>
      <c r="JQV118" s="296"/>
      <c r="JQW118" s="296"/>
      <c r="JQX118" s="296"/>
      <c r="JQY118" s="296"/>
      <c r="JQZ118" s="296"/>
      <c r="JRA118" s="296"/>
      <c r="JRB118" s="296"/>
      <c r="JRC118" s="296"/>
      <c r="JRD118" s="296"/>
      <c r="JRE118" s="296"/>
      <c r="JRF118" s="296"/>
      <c r="JRG118" s="296"/>
      <c r="JRH118" s="296"/>
      <c r="JRI118" s="296"/>
      <c r="JRJ118" s="296"/>
      <c r="JRK118" s="296"/>
      <c r="JRL118" s="296"/>
      <c r="JRM118" s="296"/>
      <c r="JRN118" s="296"/>
      <c r="JRO118" s="296"/>
      <c r="JRP118" s="296"/>
      <c r="JRQ118" s="296"/>
      <c r="JRR118" s="296"/>
      <c r="JRS118" s="296"/>
      <c r="JRT118" s="296"/>
      <c r="JRU118" s="296"/>
      <c r="JRV118" s="296"/>
      <c r="JRW118" s="296"/>
      <c r="JRX118" s="296"/>
      <c r="JRY118" s="296"/>
      <c r="JRZ118" s="296"/>
      <c r="JSA118" s="296"/>
      <c r="JSB118" s="296"/>
      <c r="JSC118" s="296"/>
      <c r="JSD118" s="296"/>
      <c r="JSE118" s="296"/>
      <c r="JSF118" s="296"/>
      <c r="JSG118" s="296"/>
      <c r="JSH118" s="296"/>
      <c r="JSI118" s="296"/>
      <c r="JSJ118" s="296"/>
      <c r="JSK118" s="296"/>
      <c r="JSL118" s="296"/>
      <c r="JSM118" s="296"/>
      <c r="JSN118" s="296"/>
      <c r="JSO118" s="296"/>
      <c r="JSP118" s="296"/>
      <c r="JSQ118" s="296"/>
      <c r="JSR118" s="296"/>
      <c r="JSS118" s="296"/>
      <c r="JST118" s="296"/>
      <c r="JSU118" s="296"/>
      <c r="JSV118" s="296"/>
      <c r="JSW118" s="296"/>
      <c r="JSX118" s="296"/>
      <c r="JSY118" s="296"/>
      <c r="JSZ118" s="296"/>
      <c r="JTA118" s="296"/>
      <c r="JTB118" s="296"/>
      <c r="JTC118" s="296"/>
      <c r="JTD118" s="296"/>
      <c r="JTE118" s="296"/>
      <c r="JTF118" s="296"/>
      <c r="JTG118" s="296"/>
      <c r="JTH118" s="296"/>
      <c r="JTI118" s="296"/>
      <c r="JTJ118" s="296"/>
      <c r="JTK118" s="296"/>
      <c r="JTL118" s="296"/>
      <c r="JTM118" s="296"/>
      <c r="JTN118" s="296"/>
      <c r="JTO118" s="296"/>
      <c r="JTP118" s="296"/>
      <c r="JTQ118" s="296"/>
      <c r="JTR118" s="296"/>
      <c r="JTS118" s="296"/>
      <c r="JTT118" s="296"/>
      <c r="JTU118" s="296"/>
      <c r="JTV118" s="296"/>
      <c r="JTW118" s="296"/>
      <c r="JTX118" s="296"/>
      <c r="JTY118" s="296"/>
      <c r="JTZ118" s="296"/>
      <c r="JUA118" s="296"/>
      <c r="JUB118" s="296"/>
      <c r="JUC118" s="296"/>
      <c r="JUD118" s="296"/>
      <c r="JUE118" s="296"/>
      <c r="JUF118" s="296"/>
      <c r="JUG118" s="296"/>
      <c r="JUH118" s="296"/>
      <c r="JUI118" s="296"/>
      <c r="JUJ118" s="296"/>
      <c r="JUK118" s="296"/>
      <c r="JUL118" s="296"/>
      <c r="JUM118" s="296"/>
      <c r="JUN118" s="296"/>
      <c r="JUO118" s="296"/>
      <c r="JUP118" s="296"/>
      <c r="JUQ118" s="296"/>
      <c r="JUR118" s="296"/>
      <c r="JUS118" s="296"/>
      <c r="JUT118" s="296"/>
      <c r="JUU118" s="296"/>
      <c r="JUV118" s="296"/>
      <c r="JUW118" s="296"/>
      <c r="JUX118" s="296"/>
      <c r="JUY118" s="296"/>
      <c r="JUZ118" s="296"/>
      <c r="JVA118" s="296"/>
      <c r="JVB118" s="296"/>
      <c r="JVC118" s="296"/>
      <c r="JVD118" s="296"/>
      <c r="JVE118" s="296"/>
      <c r="JVF118" s="296"/>
      <c r="JVG118" s="296"/>
      <c r="JVH118" s="296"/>
      <c r="JVI118" s="296"/>
      <c r="JVJ118" s="296"/>
      <c r="JVK118" s="296"/>
      <c r="JVL118" s="296"/>
      <c r="JVM118" s="296"/>
      <c r="JVN118" s="296"/>
      <c r="JVO118" s="296"/>
      <c r="JVP118" s="296"/>
      <c r="JVQ118" s="296"/>
      <c r="JVR118" s="296"/>
      <c r="JVS118" s="296"/>
      <c r="JVT118" s="296"/>
      <c r="JVU118" s="296"/>
      <c r="JVV118" s="296"/>
      <c r="JVW118" s="296"/>
      <c r="JVX118" s="296"/>
      <c r="JVY118" s="296"/>
      <c r="JVZ118" s="296"/>
      <c r="JWA118" s="296"/>
      <c r="JWB118" s="296"/>
      <c r="JWC118" s="296"/>
      <c r="JWD118" s="296"/>
      <c r="JWE118" s="296"/>
      <c r="JWF118" s="296"/>
      <c r="JWG118" s="296"/>
      <c r="JWH118" s="296"/>
      <c r="JWI118" s="296"/>
      <c r="JWJ118" s="296"/>
      <c r="JWK118" s="296"/>
      <c r="JWL118" s="296"/>
      <c r="JWM118" s="296"/>
      <c r="JWN118" s="296"/>
      <c r="JWO118" s="296"/>
      <c r="JWP118" s="296"/>
      <c r="JWQ118" s="296"/>
      <c r="JWR118" s="296"/>
      <c r="JWS118" s="296"/>
      <c r="JWT118" s="296"/>
      <c r="JWU118" s="296"/>
      <c r="JWV118" s="296"/>
      <c r="JWW118" s="296"/>
      <c r="JWX118" s="296"/>
      <c r="JWY118" s="296"/>
      <c r="JWZ118" s="296"/>
      <c r="JXA118" s="296"/>
      <c r="JXB118" s="296"/>
      <c r="JXC118" s="296"/>
      <c r="JXD118" s="296"/>
      <c r="JXE118" s="296"/>
      <c r="JXF118" s="296"/>
      <c r="JXG118" s="296"/>
      <c r="JXH118" s="296"/>
      <c r="JXI118" s="296"/>
      <c r="JXJ118" s="296"/>
      <c r="JXK118" s="296"/>
      <c r="JXL118" s="296"/>
      <c r="JXM118" s="296"/>
      <c r="JXN118" s="296"/>
      <c r="JXO118" s="296"/>
      <c r="JXP118" s="296"/>
      <c r="JXQ118" s="296"/>
      <c r="JXR118" s="296"/>
      <c r="JXS118" s="296"/>
      <c r="JXT118" s="296"/>
      <c r="JXU118" s="296"/>
      <c r="JXV118" s="296"/>
      <c r="JXW118" s="296"/>
      <c r="JXX118" s="296"/>
      <c r="JXY118" s="296"/>
      <c r="JXZ118" s="296"/>
      <c r="JYA118" s="296"/>
      <c r="JYB118" s="296"/>
      <c r="JYC118" s="296"/>
      <c r="JYD118" s="296"/>
      <c r="JYE118" s="296"/>
      <c r="JYF118" s="296"/>
      <c r="JYG118" s="296"/>
      <c r="JYH118" s="296"/>
      <c r="JYI118" s="296"/>
      <c r="JYJ118" s="296"/>
      <c r="JYK118" s="296"/>
      <c r="JYL118" s="296"/>
      <c r="JYM118" s="296"/>
      <c r="JYN118" s="296"/>
      <c r="JYO118" s="296"/>
      <c r="JYP118" s="296"/>
      <c r="JYQ118" s="296"/>
      <c r="JYR118" s="296"/>
      <c r="JYS118" s="296"/>
      <c r="JYT118" s="296"/>
      <c r="JYU118" s="296"/>
      <c r="JYV118" s="296"/>
      <c r="JYW118" s="296"/>
      <c r="JYX118" s="296"/>
      <c r="JYY118" s="296"/>
      <c r="JYZ118" s="296"/>
      <c r="JZA118" s="296"/>
      <c r="JZB118" s="296"/>
      <c r="JZC118" s="296"/>
      <c r="JZD118" s="296"/>
      <c r="JZE118" s="296"/>
      <c r="JZF118" s="296"/>
      <c r="JZG118" s="296"/>
      <c r="JZH118" s="296"/>
      <c r="JZI118" s="296"/>
      <c r="JZJ118" s="296"/>
      <c r="JZK118" s="296"/>
      <c r="JZL118" s="296"/>
      <c r="JZM118" s="296"/>
      <c r="JZN118" s="296"/>
      <c r="JZO118" s="296"/>
      <c r="JZP118" s="296"/>
      <c r="JZQ118" s="296"/>
      <c r="JZR118" s="296"/>
      <c r="JZS118" s="296"/>
      <c r="JZT118" s="296"/>
      <c r="JZU118" s="296"/>
      <c r="JZV118" s="296"/>
      <c r="JZW118" s="296"/>
      <c r="JZX118" s="296"/>
      <c r="JZY118" s="296"/>
      <c r="JZZ118" s="296"/>
      <c r="KAA118" s="296"/>
      <c r="KAB118" s="296"/>
      <c r="KAC118" s="296"/>
      <c r="KAD118" s="296"/>
      <c r="KAE118" s="296"/>
      <c r="KAF118" s="296"/>
      <c r="KAG118" s="296"/>
      <c r="KAH118" s="296"/>
      <c r="KAI118" s="296"/>
      <c r="KAJ118" s="296"/>
      <c r="KAK118" s="296"/>
      <c r="KAL118" s="296"/>
      <c r="KAM118" s="296"/>
      <c r="KAN118" s="296"/>
      <c r="KAO118" s="296"/>
      <c r="KAP118" s="296"/>
      <c r="KAQ118" s="296"/>
      <c r="KAR118" s="296"/>
      <c r="KAS118" s="296"/>
      <c r="KAT118" s="296"/>
      <c r="KAU118" s="296"/>
      <c r="KAV118" s="296"/>
      <c r="KAW118" s="296"/>
      <c r="KAX118" s="296"/>
      <c r="KAY118" s="296"/>
      <c r="KAZ118" s="296"/>
      <c r="KBA118" s="296"/>
      <c r="KBB118" s="296"/>
      <c r="KBC118" s="296"/>
      <c r="KBD118" s="296"/>
      <c r="KBE118" s="296"/>
      <c r="KBF118" s="296"/>
      <c r="KBG118" s="296"/>
      <c r="KBH118" s="296"/>
      <c r="KBI118" s="296"/>
      <c r="KBJ118" s="296"/>
      <c r="KBK118" s="296"/>
      <c r="KBL118" s="296"/>
      <c r="KBM118" s="296"/>
      <c r="KBN118" s="296"/>
      <c r="KBO118" s="296"/>
      <c r="KBP118" s="296"/>
      <c r="KBQ118" s="296"/>
      <c r="KBR118" s="296"/>
      <c r="KBS118" s="296"/>
      <c r="KBT118" s="296"/>
      <c r="KBU118" s="296"/>
      <c r="KBV118" s="296"/>
      <c r="KBW118" s="296"/>
      <c r="KBX118" s="296"/>
      <c r="KBY118" s="296"/>
      <c r="KBZ118" s="296"/>
      <c r="KCA118" s="296"/>
      <c r="KCB118" s="296"/>
      <c r="KCC118" s="296"/>
      <c r="KCD118" s="296"/>
      <c r="KCE118" s="296"/>
      <c r="KCF118" s="296"/>
      <c r="KCG118" s="296"/>
      <c r="KCH118" s="296"/>
      <c r="KCI118" s="296"/>
      <c r="KCJ118" s="296"/>
      <c r="KCK118" s="296"/>
      <c r="KCL118" s="296"/>
      <c r="KCM118" s="296"/>
      <c r="KCN118" s="296"/>
      <c r="KCO118" s="296"/>
      <c r="KCP118" s="296"/>
      <c r="KCQ118" s="296"/>
      <c r="KCR118" s="296"/>
      <c r="KCS118" s="296"/>
      <c r="KCT118" s="296"/>
      <c r="KCU118" s="296"/>
      <c r="KCV118" s="296"/>
      <c r="KCW118" s="296"/>
      <c r="KCX118" s="296"/>
      <c r="KCY118" s="296"/>
      <c r="KCZ118" s="296"/>
      <c r="KDA118" s="296"/>
      <c r="KDB118" s="296"/>
      <c r="KDC118" s="296"/>
      <c r="KDD118" s="296"/>
      <c r="KDE118" s="296"/>
      <c r="KDF118" s="296"/>
      <c r="KDG118" s="296"/>
      <c r="KDH118" s="296"/>
      <c r="KDI118" s="296"/>
      <c r="KDJ118" s="296"/>
      <c r="KDK118" s="296"/>
      <c r="KDL118" s="296"/>
      <c r="KDM118" s="296"/>
      <c r="KDN118" s="296"/>
      <c r="KDO118" s="296"/>
      <c r="KDP118" s="296"/>
      <c r="KDQ118" s="296"/>
      <c r="KDR118" s="296"/>
      <c r="KDS118" s="296"/>
      <c r="KDT118" s="296"/>
      <c r="KDU118" s="296"/>
      <c r="KDV118" s="296"/>
      <c r="KDW118" s="296"/>
      <c r="KDX118" s="296"/>
      <c r="KDY118" s="296"/>
      <c r="KDZ118" s="296"/>
      <c r="KEA118" s="296"/>
      <c r="KEB118" s="296"/>
      <c r="KEC118" s="296"/>
      <c r="KED118" s="296"/>
      <c r="KEE118" s="296"/>
      <c r="KEF118" s="296"/>
      <c r="KEG118" s="296"/>
      <c r="KEH118" s="296"/>
      <c r="KEI118" s="296"/>
      <c r="KEJ118" s="296"/>
      <c r="KEK118" s="296"/>
      <c r="KEL118" s="296"/>
      <c r="KEM118" s="296"/>
      <c r="KEN118" s="296"/>
      <c r="KEO118" s="296"/>
      <c r="KEP118" s="296"/>
      <c r="KEQ118" s="296"/>
      <c r="KER118" s="296"/>
      <c r="KES118" s="296"/>
      <c r="KET118" s="296"/>
      <c r="KEU118" s="296"/>
      <c r="KEV118" s="296"/>
      <c r="KEW118" s="296"/>
      <c r="KEX118" s="296"/>
      <c r="KEY118" s="296"/>
      <c r="KEZ118" s="296"/>
      <c r="KFA118" s="296"/>
      <c r="KFB118" s="296"/>
      <c r="KFC118" s="296"/>
      <c r="KFD118" s="296"/>
      <c r="KFE118" s="296"/>
      <c r="KFF118" s="296"/>
      <c r="KFG118" s="296"/>
      <c r="KFH118" s="296"/>
      <c r="KFI118" s="296"/>
      <c r="KFJ118" s="296"/>
      <c r="KFK118" s="296"/>
      <c r="KFL118" s="296"/>
      <c r="KFM118" s="296"/>
      <c r="KFN118" s="296"/>
      <c r="KFO118" s="296"/>
      <c r="KFP118" s="296"/>
      <c r="KFQ118" s="296"/>
      <c r="KFR118" s="296"/>
      <c r="KFS118" s="296"/>
      <c r="KFT118" s="296"/>
      <c r="KFU118" s="296"/>
      <c r="KFV118" s="296"/>
      <c r="KFW118" s="296"/>
      <c r="KFX118" s="296"/>
      <c r="KFY118" s="296"/>
      <c r="KFZ118" s="296"/>
      <c r="KGA118" s="296"/>
      <c r="KGB118" s="296"/>
      <c r="KGC118" s="296"/>
      <c r="KGD118" s="296"/>
      <c r="KGE118" s="296"/>
      <c r="KGF118" s="296"/>
      <c r="KGG118" s="296"/>
      <c r="KGH118" s="296"/>
      <c r="KGI118" s="296"/>
      <c r="KGJ118" s="296"/>
      <c r="KGK118" s="296"/>
      <c r="KGL118" s="296"/>
      <c r="KGM118" s="296"/>
      <c r="KGN118" s="296"/>
      <c r="KGO118" s="296"/>
      <c r="KGP118" s="296"/>
      <c r="KGQ118" s="296"/>
      <c r="KGR118" s="296"/>
      <c r="KGS118" s="296"/>
      <c r="KGT118" s="296"/>
      <c r="KGU118" s="296"/>
      <c r="KGV118" s="296"/>
      <c r="KGW118" s="296"/>
      <c r="KGX118" s="296"/>
      <c r="KGY118" s="296"/>
      <c r="KGZ118" s="296"/>
      <c r="KHA118" s="296"/>
      <c r="KHB118" s="296"/>
      <c r="KHC118" s="296"/>
      <c r="KHD118" s="296"/>
      <c r="KHE118" s="296"/>
      <c r="KHF118" s="296"/>
      <c r="KHG118" s="296"/>
      <c r="KHH118" s="296"/>
      <c r="KHI118" s="296"/>
      <c r="KHJ118" s="296"/>
      <c r="KHK118" s="296"/>
      <c r="KHL118" s="296"/>
      <c r="KHM118" s="296"/>
      <c r="KHN118" s="296"/>
      <c r="KHO118" s="296"/>
      <c r="KHP118" s="296"/>
      <c r="KHQ118" s="296"/>
      <c r="KHR118" s="296"/>
      <c r="KHS118" s="296"/>
      <c r="KHT118" s="296"/>
      <c r="KHU118" s="296"/>
      <c r="KHV118" s="296"/>
      <c r="KHW118" s="296"/>
      <c r="KHX118" s="296"/>
      <c r="KHY118" s="296"/>
      <c r="KHZ118" s="296"/>
      <c r="KIA118" s="296"/>
      <c r="KIB118" s="296"/>
      <c r="KIC118" s="296"/>
      <c r="KID118" s="296"/>
      <c r="KIE118" s="296"/>
      <c r="KIF118" s="296"/>
      <c r="KIG118" s="296"/>
      <c r="KIH118" s="296"/>
      <c r="KII118" s="296"/>
      <c r="KIJ118" s="296"/>
      <c r="KIK118" s="296"/>
      <c r="KIL118" s="296"/>
      <c r="KIM118" s="296"/>
      <c r="KIN118" s="296"/>
      <c r="KIO118" s="296"/>
      <c r="KIP118" s="296"/>
      <c r="KIQ118" s="296"/>
      <c r="KIR118" s="296"/>
      <c r="KIS118" s="296"/>
      <c r="KIT118" s="296"/>
      <c r="KIU118" s="296"/>
      <c r="KIV118" s="296"/>
      <c r="KIW118" s="296"/>
      <c r="KIX118" s="296"/>
      <c r="KIY118" s="296"/>
      <c r="KIZ118" s="296"/>
      <c r="KJA118" s="296"/>
      <c r="KJB118" s="296"/>
      <c r="KJC118" s="296"/>
      <c r="KJD118" s="296"/>
      <c r="KJE118" s="296"/>
      <c r="KJF118" s="296"/>
      <c r="KJG118" s="296"/>
      <c r="KJH118" s="296"/>
      <c r="KJI118" s="296"/>
      <c r="KJJ118" s="296"/>
      <c r="KJK118" s="296"/>
      <c r="KJL118" s="296"/>
      <c r="KJM118" s="296"/>
      <c r="KJN118" s="296"/>
      <c r="KJO118" s="296"/>
      <c r="KJP118" s="296"/>
      <c r="KJQ118" s="296"/>
      <c r="KJR118" s="296"/>
      <c r="KJS118" s="296"/>
      <c r="KJT118" s="296"/>
      <c r="KJU118" s="296"/>
      <c r="KJV118" s="296"/>
      <c r="KJW118" s="296"/>
      <c r="KJX118" s="296"/>
      <c r="KJY118" s="296"/>
      <c r="KJZ118" s="296"/>
      <c r="KKA118" s="296"/>
      <c r="KKB118" s="296"/>
      <c r="KKC118" s="296"/>
      <c r="KKD118" s="296"/>
      <c r="KKE118" s="296"/>
      <c r="KKF118" s="296"/>
      <c r="KKG118" s="296"/>
      <c r="KKH118" s="296"/>
      <c r="KKI118" s="296"/>
      <c r="KKJ118" s="296"/>
      <c r="KKK118" s="296"/>
      <c r="KKL118" s="296"/>
      <c r="KKM118" s="296"/>
      <c r="KKN118" s="296"/>
      <c r="KKO118" s="296"/>
      <c r="KKP118" s="296"/>
      <c r="KKQ118" s="296"/>
      <c r="KKR118" s="296"/>
      <c r="KKS118" s="296"/>
      <c r="KKT118" s="296"/>
      <c r="KKU118" s="296"/>
      <c r="KKV118" s="296"/>
      <c r="KKW118" s="296"/>
      <c r="KKX118" s="296"/>
      <c r="KKY118" s="296"/>
      <c r="KKZ118" s="296"/>
      <c r="KLA118" s="296"/>
      <c r="KLB118" s="296"/>
      <c r="KLC118" s="296"/>
      <c r="KLD118" s="296"/>
      <c r="KLE118" s="296"/>
      <c r="KLF118" s="296"/>
      <c r="KLG118" s="296"/>
      <c r="KLH118" s="296"/>
      <c r="KLI118" s="296"/>
      <c r="KLJ118" s="296"/>
      <c r="KLK118" s="296"/>
      <c r="KLL118" s="296"/>
      <c r="KLM118" s="296"/>
      <c r="KLN118" s="296"/>
      <c r="KLO118" s="296"/>
      <c r="KLP118" s="296"/>
      <c r="KLQ118" s="296"/>
      <c r="KLR118" s="296"/>
      <c r="KLS118" s="296"/>
      <c r="KLT118" s="296"/>
      <c r="KLU118" s="296"/>
      <c r="KLV118" s="296"/>
      <c r="KLW118" s="296"/>
      <c r="KLX118" s="296"/>
      <c r="KLY118" s="296"/>
      <c r="KLZ118" s="296"/>
      <c r="KMA118" s="296"/>
      <c r="KMB118" s="296"/>
      <c r="KMC118" s="296"/>
      <c r="KMD118" s="296"/>
      <c r="KME118" s="296"/>
      <c r="KMF118" s="296"/>
      <c r="KMG118" s="296"/>
      <c r="KMH118" s="296"/>
      <c r="KMI118" s="296"/>
      <c r="KMJ118" s="296"/>
      <c r="KMK118" s="296"/>
      <c r="KML118" s="296"/>
      <c r="KMM118" s="296"/>
      <c r="KMN118" s="296"/>
      <c r="KMO118" s="296"/>
      <c r="KMP118" s="296"/>
      <c r="KMQ118" s="296"/>
      <c r="KMR118" s="296"/>
      <c r="KMS118" s="296"/>
      <c r="KMT118" s="296"/>
      <c r="KMU118" s="296"/>
      <c r="KMV118" s="296"/>
      <c r="KMW118" s="296"/>
      <c r="KMX118" s="296"/>
      <c r="KMY118" s="296"/>
      <c r="KMZ118" s="296"/>
      <c r="KNA118" s="296"/>
      <c r="KNB118" s="296"/>
      <c r="KNC118" s="296"/>
      <c r="KND118" s="296"/>
      <c r="KNE118" s="296"/>
      <c r="KNF118" s="296"/>
      <c r="KNG118" s="296"/>
      <c r="KNH118" s="296"/>
      <c r="KNI118" s="296"/>
      <c r="KNJ118" s="296"/>
      <c r="KNK118" s="296"/>
      <c r="KNL118" s="296"/>
      <c r="KNM118" s="296"/>
      <c r="KNN118" s="296"/>
      <c r="KNO118" s="296"/>
      <c r="KNP118" s="296"/>
      <c r="KNQ118" s="296"/>
      <c r="KNR118" s="296"/>
      <c r="KNS118" s="296"/>
      <c r="KNT118" s="296"/>
      <c r="KNU118" s="296"/>
      <c r="KNV118" s="296"/>
      <c r="KNW118" s="296"/>
      <c r="KNX118" s="296"/>
      <c r="KNY118" s="296"/>
      <c r="KNZ118" s="296"/>
      <c r="KOA118" s="296"/>
      <c r="KOB118" s="296"/>
      <c r="KOC118" s="296"/>
      <c r="KOD118" s="296"/>
      <c r="KOE118" s="296"/>
      <c r="KOF118" s="296"/>
      <c r="KOG118" s="296"/>
      <c r="KOH118" s="296"/>
      <c r="KOI118" s="296"/>
      <c r="KOJ118" s="296"/>
      <c r="KOK118" s="296"/>
      <c r="KOL118" s="296"/>
      <c r="KOM118" s="296"/>
      <c r="KON118" s="296"/>
      <c r="KOO118" s="296"/>
      <c r="KOP118" s="296"/>
      <c r="KOQ118" s="296"/>
      <c r="KOR118" s="296"/>
      <c r="KOS118" s="296"/>
      <c r="KOT118" s="296"/>
      <c r="KOU118" s="296"/>
      <c r="KOV118" s="296"/>
      <c r="KOW118" s="296"/>
      <c r="KOX118" s="296"/>
      <c r="KOY118" s="296"/>
      <c r="KOZ118" s="296"/>
      <c r="KPA118" s="296"/>
      <c r="KPB118" s="296"/>
      <c r="KPC118" s="296"/>
      <c r="KPD118" s="296"/>
      <c r="KPE118" s="296"/>
      <c r="KPF118" s="296"/>
      <c r="KPG118" s="296"/>
      <c r="KPH118" s="296"/>
      <c r="KPI118" s="296"/>
      <c r="KPJ118" s="296"/>
      <c r="KPK118" s="296"/>
      <c r="KPL118" s="296"/>
      <c r="KPM118" s="296"/>
      <c r="KPN118" s="296"/>
      <c r="KPO118" s="296"/>
      <c r="KPP118" s="296"/>
      <c r="KPQ118" s="296"/>
      <c r="KPR118" s="296"/>
      <c r="KPS118" s="296"/>
      <c r="KPT118" s="296"/>
      <c r="KPU118" s="296"/>
      <c r="KPV118" s="296"/>
      <c r="KPW118" s="296"/>
      <c r="KPX118" s="296"/>
      <c r="KPY118" s="296"/>
      <c r="KPZ118" s="296"/>
      <c r="KQA118" s="296"/>
      <c r="KQB118" s="296"/>
      <c r="KQC118" s="296"/>
      <c r="KQD118" s="296"/>
      <c r="KQE118" s="296"/>
      <c r="KQF118" s="296"/>
      <c r="KQG118" s="296"/>
      <c r="KQH118" s="296"/>
      <c r="KQI118" s="296"/>
      <c r="KQJ118" s="296"/>
      <c r="KQK118" s="296"/>
      <c r="KQL118" s="296"/>
      <c r="KQM118" s="296"/>
      <c r="KQN118" s="296"/>
      <c r="KQO118" s="296"/>
      <c r="KQP118" s="296"/>
      <c r="KQQ118" s="296"/>
      <c r="KQR118" s="296"/>
      <c r="KQS118" s="296"/>
      <c r="KQT118" s="296"/>
      <c r="KQU118" s="296"/>
      <c r="KQV118" s="296"/>
      <c r="KQW118" s="296"/>
      <c r="KQX118" s="296"/>
      <c r="KQY118" s="296"/>
      <c r="KQZ118" s="296"/>
      <c r="KRA118" s="296"/>
      <c r="KRB118" s="296"/>
      <c r="KRC118" s="296"/>
      <c r="KRD118" s="296"/>
      <c r="KRE118" s="296"/>
      <c r="KRF118" s="296"/>
      <c r="KRG118" s="296"/>
      <c r="KRH118" s="296"/>
      <c r="KRI118" s="296"/>
      <c r="KRJ118" s="296"/>
      <c r="KRK118" s="296"/>
      <c r="KRL118" s="296"/>
      <c r="KRM118" s="296"/>
      <c r="KRN118" s="296"/>
      <c r="KRO118" s="296"/>
      <c r="KRP118" s="296"/>
      <c r="KRQ118" s="296"/>
      <c r="KRR118" s="296"/>
      <c r="KRS118" s="296"/>
      <c r="KRT118" s="296"/>
      <c r="KRU118" s="296"/>
      <c r="KRV118" s="296"/>
      <c r="KRW118" s="296"/>
      <c r="KRX118" s="296"/>
      <c r="KRY118" s="296"/>
      <c r="KRZ118" s="296"/>
      <c r="KSA118" s="296"/>
      <c r="KSB118" s="296"/>
      <c r="KSC118" s="296"/>
      <c r="KSD118" s="296"/>
      <c r="KSE118" s="296"/>
      <c r="KSF118" s="296"/>
      <c r="KSG118" s="296"/>
      <c r="KSH118" s="296"/>
      <c r="KSI118" s="296"/>
      <c r="KSJ118" s="296"/>
      <c r="KSK118" s="296"/>
      <c r="KSL118" s="296"/>
      <c r="KSM118" s="296"/>
      <c r="KSN118" s="296"/>
      <c r="KSO118" s="296"/>
      <c r="KSP118" s="296"/>
      <c r="KSQ118" s="296"/>
      <c r="KSR118" s="296"/>
      <c r="KSS118" s="296"/>
      <c r="KST118" s="296"/>
      <c r="KSU118" s="296"/>
      <c r="KSV118" s="296"/>
      <c r="KSW118" s="296"/>
      <c r="KSX118" s="296"/>
      <c r="KSY118" s="296"/>
      <c r="KSZ118" s="296"/>
      <c r="KTA118" s="296"/>
      <c r="KTB118" s="296"/>
      <c r="KTC118" s="296"/>
      <c r="KTD118" s="296"/>
      <c r="KTE118" s="296"/>
      <c r="KTF118" s="296"/>
      <c r="KTG118" s="296"/>
      <c r="KTH118" s="296"/>
      <c r="KTI118" s="296"/>
      <c r="KTJ118" s="296"/>
      <c r="KTK118" s="296"/>
      <c r="KTL118" s="296"/>
      <c r="KTM118" s="296"/>
      <c r="KTN118" s="296"/>
      <c r="KTO118" s="296"/>
      <c r="KTP118" s="296"/>
      <c r="KTQ118" s="296"/>
      <c r="KTR118" s="296"/>
      <c r="KTS118" s="296"/>
      <c r="KTT118" s="296"/>
      <c r="KTU118" s="296"/>
      <c r="KTV118" s="296"/>
      <c r="KTW118" s="296"/>
      <c r="KTX118" s="296"/>
      <c r="KTY118" s="296"/>
      <c r="KTZ118" s="296"/>
      <c r="KUA118" s="296"/>
      <c r="KUB118" s="296"/>
      <c r="KUC118" s="296"/>
      <c r="KUD118" s="296"/>
      <c r="KUE118" s="296"/>
      <c r="KUF118" s="296"/>
      <c r="KUG118" s="296"/>
      <c r="KUH118" s="296"/>
      <c r="KUI118" s="296"/>
      <c r="KUJ118" s="296"/>
      <c r="KUK118" s="296"/>
      <c r="KUL118" s="296"/>
      <c r="KUM118" s="296"/>
      <c r="KUN118" s="296"/>
      <c r="KUO118" s="296"/>
      <c r="KUP118" s="296"/>
      <c r="KUQ118" s="296"/>
      <c r="KUR118" s="296"/>
      <c r="KUS118" s="296"/>
      <c r="KUT118" s="296"/>
      <c r="KUU118" s="296"/>
      <c r="KUV118" s="296"/>
      <c r="KUW118" s="296"/>
      <c r="KUX118" s="296"/>
      <c r="KUY118" s="296"/>
      <c r="KUZ118" s="296"/>
      <c r="KVA118" s="296"/>
      <c r="KVB118" s="296"/>
      <c r="KVC118" s="296"/>
      <c r="KVD118" s="296"/>
      <c r="KVE118" s="296"/>
      <c r="KVF118" s="296"/>
      <c r="KVG118" s="296"/>
      <c r="KVH118" s="296"/>
      <c r="KVI118" s="296"/>
      <c r="KVJ118" s="296"/>
      <c r="KVK118" s="296"/>
      <c r="KVL118" s="296"/>
      <c r="KVM118" s="296"/>
      <c r="KVN118" s="296"/>
      <c r="KVO118" s="296"/>
      <c r="KVP118" s="296"/>
      <c r="KVQ118" s="296"/>
      <c r="KVR118" s="296"/>
      <c r="KVS118" s="296"/>
      <c r="KVT118" s="296"/>
      <c r="KVU118" s="296"/>
      <c r="KVV118" s="296"/>
      <c r="KVW118" s="296"/>
      <c r="KVX118" s="296"/>
      <c r="KVY118" s="296"/>
      <c r="KVZ118" s="296"/>
      <c r="KWA118" s="296"/>
      <c r="KWB118" s="296"/>
      <c r="KWC118" s="296"/>
      <c r="KWD118" s="296"/>
      <c r="KWE118" s="296"/>
      <c r="KWF118" s="296"/>
      <c r="KWG118" s="296"/>
      <c r="KWH118" s="296"/>
      <c r="KWI118" s="296"/>
      <c r="KWJ118" s="296"/>
      <c r="KWK118" s="296"/>
      <c r="KWL118" s="296"/>
      <c r="KWM118" s="296"/>
      <c r="KWN118" s="296"/>
      <c r="KWO118" s="296"/>
      <c r="KWP118" s="296"/>
      <c r="KWQ118" s="296"/>
      <c r="KWR118" s="296"/>
      <c r="KWS118" s="296"/>
      <c r="KWT118" s="296"/>
      <c r="KWU118" s="296"/>
      <c r="KWV118" s="296"/>
      <c r="KWW118" s="296"/>
      <c r="KWX118" s="296"/>
      <c r="KWY118" s="296"/>
      <c r="KWZ118" s="296"/>
      <c r="KXA118" s="296"/>
      <c r="KXB118" s="296"/>
      <c r="KXC118" s="296"/>
      <c r="KXD118" s="296"/>
      <c r="KXE118" s="296"/>
      <c r="KXF118" s="296"/>
      <c r="KXG118" s="296"/>
      <c r="KXH118" s="296"/>
      <c r="KXI118" s="296"/>
      <c r="KXJ118" s="296"/>
      <c r="KXK118" s="296"/>
      <c r="KXL118" s="296"/>
      <c r="KXM118" s="296"/>
      <c r="KXN118" s="296"/>
      <c r="KXO118" s="296"/>
      <c r="KXP118" s="296"/>
      <c r="KXQ118" s="296"/>
      <c r="KXR118" s="296"/>
      <c r="KXS118" s="296"/>
      <c r="KXT118" s="296"/>
      <c r="KXU118" s="296"/>
      <c r="KXV118" s="296"/>
      <c r="KXW118" s="296"/>
      <c r="KXX118" s="296"/>
      <c r="KXY118" s="296"/>
      <c r="KXZ118" s="296"/>
      <c r="KYA118" s="296"/>
      <c r="KYB118" s="296"/>
      <c r="KYC118" s="296"/>
      <c r="KYD118" s="296"/>
      <c r="KYE118" s="296"/>
      <c r="KYF118" s="296"/>
      <c r="KYG118" s="296"/>
      <c r="KYH118" s="296"/>
      <c r="KYI118" s="296"/>
      <c r="KYJ118" s="296"/>
      <c r="KYK118" s="296"/>
      <c r="KYL118" s="296"/>
      <c r="KYM118" s="296"/>
      <c r="KYN118" s="296"/>
      <c r="KYO118" s="296"/>
      <c r="KYP118" s="296"/>
      <c r="KYQ118" s="296"/>
      <c r="KYR118" s="296"/>
      <c r="KYS118" s="296"/>
      <c r="KYT118" s="296"/>
      <c r="KYU118" s="296"/>
      <c r="KYV118" s="296"/>
      <c r="KYW118" s="296"/>
      <c r="KYX118" s="296"/>
      <c r="KYY118" s="296"/>
      <c r="KYZ118" s="296"/>
      <c r="KZA118" s="296"/>
      <c r="KZB118" s="296"/>
      <c r="KZC118" s="296"/>
      <c r="KZD118" s="296"/>
      <c r="KZE118" s="296"/>
      <c r="KZF118" s="296"/>
      <c r="KZG118" s="296"/>
      <c r="KZH118" s="296"/>
      <c r="KZI118" s="296"/>
      <c r="KZJ118" s="296"/>
      <c r="KZK118" s="296"/>
      <c r="KZL118" s="296"/>
      <c r="KZM118" s="296"/>
      <c r="KZN118" s="296"/>
      <c r="KZO118" s="296"/>
      <c r="KZP118" s="296"/>
      <c r="KZQ118" s="296"/>
      <c r="KZR118" s="296"/>
      <c r="KZS118" s="296"/>
      <c r="KZT118" s="296"/>
      <c r="KZU118" s="296"/>
      <c r="KZV118" s="296"/>
      <c r="KZW118" s="296"/>
      <c r="KZX118" s="296"/>
      <c r="KZY118" s="296"/>
      <c r="KZZ118" s="296"/>
      <c r="LAA118" s="296"/>
      <c r="LAB118" s="296"/>
      <c r="LAC118" s="296"/>
      <c r="LAD118" s="296"/>
      <c r="LAE118" s="296"/>
      <c r="LAF118" s="296"/>
      <c r="LAG118" s="296"/>
      <c r="LAH118" s="296"/>
      <c r="LAI118" s="296"/>
      <c r="LAJ118" s="296"/>
      <c r="LAK118" s="296"/>
      <c r="LAL118" s="296"/>
      <c r="LAM118" s="296"/>
      <c r="LAN118" s="296"/>
      <c r="LAO118" s="296"/>
      <c r="LAP118" s="296"/>
      <c r="LAQ118" s="296"/>
      <c r="LAR118" s="296"/>
      <c r="LAS118" s="296"/>
      <c r="LAT118" s="296"/>
      <c r="LAU118" s="296"/>
      <c r="LAV118" s="296"/>
      <c r="LAW118" s="296"/>
      <c r="LAX118" s="296"/>
      <c r="LAY118" s="296"/>
      <c r="LAZ118" s="296"/>
      <c r="LBA118" s="296"/>
      <c r="LBB118" s="296"/>
      <c r="LBC118" s="296"/>
      <c r="LBD118" s="296"/>
      <c r="LBE118" s="296"/>
      <c r="LBF118" s="296"/>
      <c r="LBG118" s="296"/>
      <c r="LBH118" s="296"/>
      <c r="LBI118" s="296"/>
      <c r="LBJ118" s="296"/>
      <c r="LBK118" s="296"/>
      <c r="LBL118" s="296"/>
      <c r="LBM118" s="296"/>
      <c r="LBN118" s="296"/>
      <c r="LBO118" s="296"/>
      <c r="LBP118" s="296"/>
      <c r="LBQ118" s="296"/>
      <c r="LBR118" s="296"/>
      <c r="LBS118" s="296"/>
      <c r="LBT118" s="296"/>
      <c r="LBU118" s="296"/>
      <c r="LBV118" s="296"/>
      <c r="LBW118" s="296"/>
      <c r="LBX118" s="296"/>
      <c r="LBY118" s="296"/>
      <c r="LBZ118" s="296"/>
      <c r="LCA118" s="296"/>
      <c r="LCB118" s="296"/>
      <c r="LCC118" s="296"/>
      <c r="LCD118" s="296"/>
      <c r="LCE118" s="296"/>
      <c r="LCF118" s="296"/>
      <c r="LCG118" s="296"/>
      <c r="LCH118" s="296"/>
      <c r="LCI118" s="296"/>
      <c r="LCJ118" s="296"/>
      <c r="LCK118" s="296"/>
      <c r="LCL118" s="296"/>
      <c r="LCM118" s="296"/>
      <c r="LCN118" s="296"/>
      <c r="LCO118" s="296"/>
      <c r="LCP118" s="296"/>
      <c r="LCQ118" s="296"/>
      <c r="LCR118" s="296"/>
      <c r="LCS118" s="296"/>
      <c r="LCT118" s="296"/>
      <c r="LCU118" s="296"/>
      <c r="LCV118" s="296"/>
      <c r="LCW118" s="296"/>
      <c r="LCX118" s="296"/>
      <c r="LCY118" s="296"/>
      <c r="LCZ118" s="296"/>
      <c r="LDA118" s="296"/>
      <c r="LDB118" s="296"/>
      <c r="LDC118" s="296"/>
      <c r="LDD118" s="296"/>
      <c r="LDE118" s="296"/>
      <c r="LDF118" s="296"/>
      <c r="LDG118" s="296"/>
      <c r="LDH118" s="296"/>
      <c r="LDI118" s="296"/>
      <c r="LDJ118" s="296"/>
      <c r="LDK118" s="296"/>
      <c r="LDL118" s="296"/>
      <c r="LDM118" s="296"/>
      <c r="LDN118" s="296"/>
      <c r="LDO118" s="296"/>
      <c r="LDP118" s="296"/>
      <c r="LDQ118" s="296"/>
      <c r="LDR118" s="296"/>
      <c r="LDS118" s="296"/>
      <c r="LDT118" s="296"/>
      <c r="LDU118" s="296"/>
      <c r="LDV118" s="296"/>
      <c r="LDW118" s="296"/>
      <c r="LDX118" s="296"/>
      <c r="LDY118" s="296"/>
      <c r="LDZ118" s="296"/>
      <c r="LEA118" s="296"/>
      <c r="LEB118" s="296"/>
      <c r="LEC118" s="296"/>
      <c r="LED118" s="296"/>
      <c r="LEE118" s="296"/>
      <c r="LEF118" s="296"/>
      <c r="LEG118" s="296"/>
      <c r="LEH118" s="296"/>
      <c r="LEI118" s="296"/>
      <c r="LEJ118" s="296"/>
      <c r="LEK118" s="296"/>
      <c r="LEL118" s="296"/>
      <c r="LEM118" s="296"/>
      <c r="LEN118" s="296"/>
      <c r="LEO118" s="296"/>
      <c r="LEP118" s="296"/>
      <c r="LEQ118" s="296"/>
      <c r="LER118" s="296"/>
      <c r="LES118" s="296"/>
      <c r="LET118" s="296"/>
      <c r="LEU118" s="296"/>
      <c r="LEV118" s="296"/>
      <c r="LEW118" s="296"/>
      <c r="LEX118" s="296"/>
      <c r="LEY118" s="296"/>
      <c r="LEZ118" s="296"/>
      <c r="LFA118" s="296"/>
      <c r="LFB118" s="296"/>
      <c r="LFC118" s="296"/>
      <c r="LFD118" s="296"/>
      <c r="LFE118" s="296"/>
      <c r="LFF118" s="296"/>
      <c r="LFG118" s="296"/>
      <c r="LFH118" s="296"/>
      <c r="LFI118" s="296"/>
      <c r="LFJ118" s="296"/>
      <c r="LFK118" s="296"/>
      <c r="LFL118" s="296"/>
      <c r="LFM118" s="296"/>
      <c r="LFN118" s="296"/>
      <c r="LFO118" s="296"/>
      <c r="LFP118" s="296"/>
      <c r="LFQ118" s="296"/>
      <c r="LFR118" s="296"/>
      <c r="LFS118" s="296"/>
      <c r="LFT118" s="296"/>
      <c r="LFU118" s="296"/>
      <c r="LFV118" s="296"/>
      <c r="LFW118" s="296"/>
      <c r="LFX118" s="296"/>
      <c r="LFY118" s="296"/>
      <c r="LFZ118" s="296"/>
      <c r="LGA118" s="296"/>
      <c r="LGB118" s="296"/>
      <c r="LGC118" s="296"/>
      <c r="LGD118" s="296"/>
      <c r="LGE118" s="296"/>
      <c r="LGF118" s="296"/>
      <c r="LGG118" s="296"/>
      <c r="LGH118" s="296"/>
      <c r="LGI118" s="296"/>
      <c r="LGJ118" s="296"/>
      <c r="LGK118" s="296"/>
      <c r="LGL118" s="296"/>
      <c r="LGM118" s="296"/>
      <c r="LGN118" s="296"/>
      <c r="LGO118" s="296"/>
      <c r="LGP118" s="296"/>
      <c r="LGQ118" s="296"/>
      <c r="LGR118" s="296"/>
      <c r="LGS118" s="296"/>
      <c r="LGT118" s="296"/>
      <c r="LGU118" s="296"/>
      <c r="LGV118" s="296"/>
      <c r="LGW118" s="296"/>
      <c r="LGX118" s="296"/>
      <c r="LGY118" s="296"/>
      <c r="LGZ118" s="296"/>
      <c r="LHA118" s="296"/>
      <c r="LHB118" s="296"/>
      <c r="LHC118" s="296"/>
      <c r="LHD118" s="296"/>
      <c r="LHE118" s="296"/>
      <c r="LHF118" s="296"/>
      <c r="LHG118" s="296"/>
      <c r="LHH118" s="296"/>
      <c r="LHI118" s="296"/>
      <c r="LHJ118" s="296"/>
      <c r="LHK118" s="296"/>
      <c r="LHL118" s="296"/>
      <c r="LHM118" s="296"/>
      <c r="LHN118" s="296"/>
      <c r="LHO118" s="296"/>
      <c r="LHP118" s="296"/>
      <c r="LHQ118" s="296"/>
      <c r="LHR118" s="296"/>
      <c r="LHS118" s="296"/>
      <c r="LHT118" s="296"/>
      <c r="LHU118" s="296"/>
      <c r="LHV118" s="296"/>
      <c r="LHW118" s="296"/>
      <c r="LHX118" s="296"/>
      <c r="LHY118" s="296"/>
      <c r="LHZ118" s="296"/>
      <c r="LIA118" s="296"/>
      <c r="LIB118" s="296"/>
      <c r="LIC118" s="296"/>
      <c r="LID118" s="296"/>
      <c r="LIE118" s="296"/>
      <c r="LIF118" s="296"/>
      <c r="LIG118" s="296"/>
      <c r="LIH118" s="296"/>
      <c r="LII118" s="296"/>
      <c r="LIJ118" s="296"/>
      <c r="LIK118" s="296"/>
      <c r="LIL118" s="296"/>
      <c r="LIM118" s="296"/>
      <c r="LIN118" s="296"/>
      <c r="LIO118" s="296"/>
      <c r="LIP118" s="296"/>
      <c r="LIQ118" s="296"/>
      <c r="LIR118" s="296"/>
      <c r="LIS118" s="296"/>
      <c r="LIT118" s="296"/>
      <c r="LIU118" s="296"/>
      <c r="LIV118" s="296"/>
      <c r="LIW118" s="296"/>
      <c r="LIX118" s="296"/>
      <c r="LIY118" s="296"/>
      <c r="LIZ118" s="296"/>
      <c r="LJA118" s="296"/>
      <c r="LJB118" s="296"/>
      <c r="LJC118" s="296"/>
      <c r="LJD118" s="296"/>
      <c r="LJE118" s="296"/>
      <c r="LJF118" s="296"/>
      <c r="LJG118" s="296"/>
      <c r="LJH118" s="296"/>
      <c r="LJI118" s="296"/>
      <c r="LJJ118" s="296"/>
      <c r="LJK118" s="296"/>
      <c r="LJL118" s="296"/>
      <c r="LJM118" s="296"/>
      <c r="LJN118" s="296"/>
      <c r="LJO118" s="296"/>
      <c r="LJP118" s="296"/>
      <c r="LJQ118" s="296"/>
      <c r="LJR118" s="296"/>
      <c r="LJS118" s="296"/>
      <c r="LJT118" s="296"/>
      <c r="LJU118" s="296"/>
      <c r="LJV118" s="296"/>
      <c r="LJW118" s="296"/>
      <c r="LJX118" s="296"/>
      <c r="LJY118" s="296"/>
      <c r="LJZ118" s="296"/>
      <c r="LKA118" s="296"/>
      <c r="LKB118" s="296"/>
      <c r="LKC118" s="296"/>
      <c r="LKD118" s="296"/>
      <c r="LKE118" s="296"/>
      <c r="LKF118" s="296"/>
      <c r="LKG118" s="296"/>
      <c r="LKH118" s="296"/>
      <c r="LKI118" s="296"/>
      <c r="LKJ118" s="296"/>
      <c r="LKK118" s="296"/>
      <c r="LKL118" s="296"/>
      <c r="LKM118" s="296"/>
      <c r="LKN118" s="296"/>
      <c r="LKO118" s="296"/>
      <c r="LKP118" s="296"/>
      <c r="LKQ118" s="296"/>
      <c r="LKR118" s="296"/>
      <c r="LKS118" s="296"/>
      <c r="LKT118" s="296"/>
      <c r="LKU118" s="296"/>
      <c r="LKV118" s="296"/>
      <c r="LKW118" s="296"/>
      <c r="LKX118" s="296"/>
      <c r="LKY118" s="296"/>
      <c r="LKZ118" s="296"/>
      <c r="LLA118" s="296"/>
      <c r="LLB118" s="296"/>
      <c r="LLC118" s="296"/>
      <c r="LLD118" s="296"/>
      <c r="LLE118" s="296"/>
      <c r="LLF118" s="296"/>
      <c r="LLG118" s="296"/>
      <c r="LLH118" s="296"/>
      <c r="LLI118" s="296"/>
      <c r="LLJ118" s="296"/>
      <c r="LLK118" s="296"/>
      <c r="LLL118" s="296"/>
      <c r="LLM118" s="296"/>
      <c r="LLN118" s="296"/>
      <c r="LLO118" s="296"/>
      <c r="LLP118" s="296"/>
      <c r="LLQ118" s="296"/>
      <c r="LLR118" s="296"/>
      <c r="LLS118" s="296"/>
      <c r="LLT118" s="296"/>
      <c r="LLU118" s="296"/>
      <c r="LLV118" s="296"/>
      <c r="LLW118" s="296"/>
      <c r="LLX118" s="296"/>
      <c r="LLY118" s="296"/>
      <c r="LLZ118" s="296"/>
      <c r="LMA118" s="296"/>
      <c r="LMB118" s="296"/>
      <c r="LMC118" s="296"/>
      <c r="LMD118" s="296"/>
      <c r="LME118" s="296"/>
      <c r="LMF118" s="296"/>
      <c r="LMG118" s="296"/>
      <c r="LMH118" s="296"/>
      <c r="LMI118" s="296"/>
      <c r="LMJ118" s="296"/>
      <c r="LMK118" s="296"/>
      <c r="LML118" s="296"/>
      <c r="LMM118" s="296"/>
      <c r="LMN118" s="296"/>
      <c r="LMO118" s="296"/>
      <c r="LMP118" s="296"/>
      <c r="LMQ118" s="296"/>
      <c r="LMR118" s="296"/>
      <c r="LMS118" s="296"/>
      <c r="LMT118" s="296"/>
      <c r="LMU118" s="296"/>
      <c r="LMV118" s="296"/>
      <c r="LMW118" s="296"/>
      <c r="LMX118" s="296"/>
      <c r="LMY118" s="296"/>
      <c r="LMZ118" s="296"/>
      <c r="LNA118" s="296"/>
      <c r="LNB118" s="296"/>
      <c r="LNC118" s="296"/>
      <c r="LND118" s="296"/>
      <c r="LNE118" s="296"/>
      <c r="LNF118" s="296"/>
      <c r="LNG118" s="296"/>
      <c r="LNH118" s="296"/>
      <c r="LNI118" s="296"/>
      <c r="LNJ118" s="296"/>
      <c r="LNK118" s="296"/>
      <c r="LNL118" s="296"/>
      <c r="LNM118" s="296"/>
      <c r="LNN118" s="296"/>
      <c r="LNO118" s="296"/>
      <c r="LNP118" s="296"/>
      <c r="LNQ118" s="296"/>
      <c r="LNR118" s="296"/>
      <c r="LNS118" s="296"/>
      <c r="LNT118" s="296"/>
      <c r="LNU118" s="296"/>
      <c r="LNV118" s="296"/>
      <c r="LNW118" s="296"/>
      <c r="LNX118" s="296"/>
      <c r="LNY118" s="296"/>
      <c r="LNZ118" s="296"/>
      <c r="LOA118" s="296"/>
      <c r="LOB118" s="296"/>
      <c r="LOC118" s="296"/>
      <c r="LOD118" s="296"/>
      <c r="LOE118" s="296"/>
      <c r="LOF118" s="296"/>
      <c r="LOG118" s="296"/>
      <c r="LOH118" s="296"/>
      <c r="LOI118" s="296"/>
      <c r="LOJ118" s="296"/>
      <c r="LOK118" s="296"/>
      <c r="LOL118" s="296"/>
      <c r="LOM118" s="296"/>
      <c r="LON118" s="296"/>
      <c r="LOO118" s="296"/>
      <c r="LOP118" s="296"/>
      <c r="LOQ118" s="296"/>
      <c r="LOR118" s="296"/>
      <c r="LOS118" s="296"/>
      <c r="LOT118" s="296"/>
      <c r="LOU118" s="296"/>
      <c r="LOV118" s="296"/>
      <c r="LOW118" s="296"/>
      <c r="LOX118" s="296"/>
      <c r="LOY118" s="296"/>
      <c r="LOZ118" s="296"/>
      <c r="LPA118" s="296"/>
      <c r="LPB118" s="296"/>
      <c r="LPC118" s="296"/>
      <c r="LPD118" s="296"/>
      <c r="LPE118" s="296"/>
      <c r="LPF118" s="296"/>
      <c r="LPG118" s="296"/>
      <c r="LPH118" s="296"/>
      <c r="LPI118" s="296"/>
      <c r="LPJ118" s="296"/>
      <c r="LPK118" s="296"/>
      <c r="LPL118" s="296"/>
      <c r="LPM118" s="296"/>
      <c r="LPN118" s="296"/>
      <c r="LPO118" s="296"/>
      <c r="LPP118" s="296"/>
      <c r="LPQ118" s="296"/>
      <c r="LPR118" s="296"/>
      <c r="LPS118" s="296"/>
      <c r="LPT118" s="296"/>
      <c r="LPU118" s="296"/>
      <c r="LPV118" s="296"/>
      <c r="LPW118" s="296"/>
      <c r="LPX118" s="296"/>
      <c r="LPY118" s="296"/>
      <c r="LPZ118" s="296"/>
      <c r="LQA118" s="296"/>
      <c r="LQB118" s="296"/>
      <c r="LQC118" s="296"/>
      <c r="LQD118" s="296"/>
      <c r="LQE118" s="296"/>
      <c r="LQF118" s="296"/>
      <c r="LQG118" s="296"/>
      <c r="LQH118" s="296"/>
      <c r="LQI118" s="296"/>
      <c r="LQJ118" s="296"/>
      <c r="LQK118" s="296"/>
      <c r="LQL118" s="296"/>
      <c r="LQM118" s="296"/>
      <c r="LQN118" s="296"/>
      <c r="LQO118" s="296"/>
      <c r="LQP118" s="296"/>
      <c r="LQQ118" s="296"/>
      <c r="LQR118" s="296"/>
      <c r="LQS118" s="296"/>
      <c r="LQT118" s="296"/>
      <c r="LQU118" s="296"/>
      <c r="LQV118" s="296"/>
      <c r="LQW118" s="296"/>
      <c r="LQX118" s="296"/>
      <c r="LQY118" s="296"/>
      <c r="LQZ118" s="296"/>
      <c r="LRA118" s="296"/>
      <c r="LRB118" s="296"/>
      <c r="LRC118" s="296"/>
      <c r="LRD118" s="296"/>
      <c r="LRE118" s="296"/>
      <c r="LRF118" s="296"/>
      <c r="LRG118" s="296"/>
      <c r="LRH118" s="296"/>
      <c r="LRI118" s="296"/>
      <c r="LRJ118" s="296"/>
      <c r="LRK118" s="296"/>
      <c r="LRL118" s="296"/>
      <c r="LRM118" s="296"/>
      <c r="LRN118" s="296"/>
      <c r="LRO118" s="296"/>
      <c r="LRP118" s="296"/>
      <c r="LRQ118" s="296"/>
      <c r="LRR118" s="296"/>
      <c r="LRS118" s="296"/>
      <c r="LRT118" s="296"/>
      <c r="LRU118" s="296"/>
      <c r="LRV118" s="296"/>
      <c r="LRW118" s="296"/>
      <c r="LRX118" s="296"/>
      <c r="LRY118" s="296"/>
      <c r="LRZ118" s="296"/>
      <c r="LSA118" s="296"/>
      <c r="LSB118" s="296"/>
      <c r="LSC118" s="296"/>
      <c r="LSD118" s="296"/>
      <c r="LSE118" s="296"/>
      <c r="LSF118" s="296"/>
      <c r="LSG118" s="296"/>
      <c r="LSH118" s="296"/>
      <c r="LSI118" s="296"/>
      <c r="LSJ118" s="296"/>
      <c r="LSK118" s="296"/>
      <c r="LSL118" s="296"/>
      <c r="LSM118" s="296"/>
      <c r="LSN118" s="296"/>
      <c r="LSO118" s="296"/>
      <c r="LSP118" s="296"/>
      <c r="LSQ118" s="296"/>
      <c r="LSR118" s="296"/>
      <c r="LSS118" s="296"/>
      <c r="LST118" s="296"/>
      <c r="LSU118" s="296"/>
      <c r="LSV118" s="296"/>
      <c r="LSW118" s="296"/>
      <c r="LSX118" s="296"/>
      <c r="LSY118" s="296"/>
      <c r="LSZ118" s="296"/>
      <c r="LTA118" s="296"/>
      <c r="LTB118" s="296"/>
      <c r="LTC118" s="296"/>
      <c r="LTD118" s="296"/>
      <c r="LTE118" s="296"/>
      <c r="LTF118" s="296"/>
      <c r="LTG118" s="296"/>
      <c r="LTH118" s="296"/>
      <c r="LTI118" s="296"/>
      <c r="LTJ118" s="296"/>
      <c r="LTK118" s="296"/>
      <c r="LTL118" s="296"/>
      <c r="LTM118" s="296"/>
      <c r="LTN118" s="296"/>
      <c r="LTO118" s="296"/>
      <c r="LTP118" s="296"/>
      <c r="LTQ118" s="296"/>
      <c r="LTR118" s="296"/>
      <c r="LTS118" s="296"/>
      <c r="LTT118" s="296"/>
      <c r="LTU118" s="296"/>
      <c r="LTV118" s="296"/>
      <c r="LTW118" s="296"/>
      <c r="LTX118" s="296"/>
      <c r="LTY118" s="296"/>
      <c r="LTZ118" s="296"/>
      <c r="LUA118" s="296"/>
      <c r="LUB118" s="296"/>
      <c r="LUC118" s="296"/>
      <c r="LUD118" s="296"/>
      <c r="LUE118" s="296"/>
      <c r="LUF118" s="296"/>
      <c r="LUG118" s="296"/>
      <c r="LUH118" s="296"/>
      <c r="LUI118" s="296"/>
      <c r="LUJ118" s="296"/>
      <c r="LUK118" s="296"/>
      <c r="LUL118" s="296"/>
      <c r="LUM118" s="296"/>
      <c r="LUN118" s="296"/>
      <c r="LUO118" s="296"/>
      <c r="LUP118" s="296"/>
      <c r="LUQ118" s="296"/>
      <c r="LUR118" s="296"/>
      <c r="LUS118" s="296"/>
      <c r="LUT118" s="296"/>
      <c r="LUU118" s="296"/>
      <c r="LUV118" s="296"/>
      <c r="LUW118" s="296"/>
      <c r="LUX118" s="296"/>
      <c r="LUY118" s="296"/>
      <c r="LUZ118" s="296"/>
      <c r="LVA118" s="296"/>
      <c r="LVB118" s="296"/>
      <c r="LVC118" s="296"/>
      <c r="LVD118" s="296"/>
      <c r="LVE118" s="296"/>
      <c r="LVF118" s="296"/>
      <c r="LVG118" s="296"/>
      <c r="LVH118" s="296"/>
      <c r="LVI118" s="296"/>
      <c r="LVJ118" s="296"/>
      <c r="LVK118" s="296"/>
      <c r="LVL118" s="296"/>
      <c r="LVM118" s="296"/>
      <c r="LVN118" s="296"/>
      <c r="LVO118" s="296"/>
      <c r="LVP118" s="296"/>
      <c r="LVQ118" s="296"/>
      <c r="LVR118" s="296"/>
      <c r="LVS118" s="296"/>
      <c r="LVT118" s="296"/>
      <c r="LVU118" s="296"/>
      <c r="LVV118" s="296"/>
      <c r="LVW118" s="296"/>
      <c r="LVX118" s="296"/>
      <c r="LVY118" s="296"/>
      <c r="LVZ118" s="296"/>
      <c r="LWA118" s="296"/>
      <c r="LWB118" s="296"/>
      <c r="LWC118" s="296"/>
      <c r="LWD118" s="296"/>
      <c r="LWE118" s="296"/>
      <c r="LWF118" s="296"/>
      <c r="LWG118" s="296"/>
      <c r="LWH118" s="296"/>
      <c r="LWI118" s="296"/>
      <c r="LWJ118" s="296"/>
      <c r="LWK118" s="296"/>
      <c r="LWL118" s="296"/>
      <c r="LWM118" s="296"/>
      <c r="LWN118" s="296"/>
      <c r="LWO118" s="296"/>
      <c r="LWP118" s="296"/>
      <c r="LWQ118" s="296"/>
      <c r="LWR118" s="296"/>
      <c r="LWS118" s="296"/>
      <c r="LWT118" s="296"/>
      <c r="LWU118" s="296"/>
      <c r="LWV118" s="296"/>
      <c r="LWW118" s="296"/>
      <c r="LWX118" s="296"/>
      <c r="LWY118" s="296"/>
      <c r="LWZ118" s="296"/>
      <c r="LXA118" s="296"/>
      <c r="LXB118" s="296"/>
      <c r="LXC118" s="296"/>
      <c r="LXD118" s="296"/>
      <c r="LXE118" s="296"/>
      <c r="LXF118" s="296"/>
      <c r="LXG118" s="296"/>
      <c r="LXH118" s="296"/>
      <c r="LXI118" s="296"/>
      <c r="LXJ118" s="296"/>
      <c r="LXK118" s="296"/>
      <c r="LXL118" s="296"/>
      <c r="LXM118" s="296"/>
      <c r="LXN118" s="296"/>
      <c r="LXO118" s="296"/>
      <c r="LXP118" s="296"/>
      <c r="LXQ118" s="296"/>
      <c r="LXR118" s="296"/>
      <c r="LXS118" s="296"/>
      <c r="LXT118" s="296"/>
      <c r="LXU118" s="296"/>
      <c r="LXV118" s="296"/>
      <c r="LXW118" s="296"/>
      <c r="LXX118" s="296"/>
      <c r="LXY118" s="296"/>
      <c r="LXZ118" s="296"/>
      <c r="LYA118" s="296"/>
      <c r="LYB118" s="296"/>
      <c r="LYC118" s="296"/>
      <c r="LYD118" s="296"/>
      <c r="LYE118" s="296"/>
      <c r="LYF118" s="296"/>
      <c r="LYG118" s="296"/>
      <c r="LYH118" s="296"/>
      <c r="LYI118" s="296"/>
      <c r="LYJ118" s="296"/>
      <c r="LYK118" s="296"/>
      <c r="LYL118" s="296"/>
      <c r="LYM118" s="296"/>
      <c r="LYN118" s="296"/>
      <c r="LYO118" s="296"/>
      <c r="LYP118" s="296"/>
      <c r="LYQ118" s="296"/>
      <c r="LYR118" s="296"/>
      <c r="LYS118" s="296"/>
      <c r="LYT118" s="296"/>
      <c r="LYU118" s="296"/>
      <c r="LYV118" s="296"/>
      <c r="LYW118" s="296"/>
      <c r="LYX118" s="296"/>
      <c r="LYY118" s="296"/>
      <c r="LYZ118" s="296"/>
      <c r="LZA118" s="296"/>
      <c r="LZB118" s="296"/>
      <c r="LZC118" s="296"/>
      <c r="LZD118" s="296"/>
      <c r="LZE118" s="296"/>
      <c r="LZF118" s="296"/>
      <c r="LZG118" s="296"/>
      <c r="LZH118" s="296"/>
      <c r="LZI118" s="296"/>
      <c r="LZJ118" s="296"/>
      <c r="LZK118" s="296"/>
      <c r="LZL118" s="296"/>
      <c r="LZM118" s="296"/>
      <c r="LZN118" s="296"/>
      <c r="LZO118" s="296"/>
      <c r="LZP118" s="296"/>
      <c r="LZQ118" s="296"/>
      <c r="LZR118" s="296"/>
      <c r="LZS118" s="296"/>
      <c r="LZT118" s="296"/>
      <c r="LZU118" s="296"/>
      <c r="LZV118" s="296"/>
      <c r="LZW118" s="296"/>
      <c r="LZX118" s="296"/>
      <c r="LZY118" s="296"/>
      <c r="LZZ118" s="296"/>
      <c r="MAA118" s="296"/>
      <c r="MAB118" s="296"/>
      <c r="MAC118" s="296"/>
      <c r="MAD118" s="296"/>
      <c r="MAE118" s="296"/>
      <c r="MAF118" s="296"/>
      <c r="MAG118" s="296"/>
      <c r="MAH118" s="296"/>
      <c r="MAI118" s="296"/>
      <c r="MAJ118" s="296"/>
      <c r="MAK118" s="296"/>
      <c r="MAL118" s="296"/>
      <c r="MAM118" s="296"/>
      <c r="MAN118" s="296"/>
      <c r="MAO118" s="296"/>
      <c r="MAP118" s="296"/>
      <c r="MAQ118" s="296"/>
      <c r="MAR118" s="296"/>
      <c r="MAS118" s="296"/>
      <c r="MAT118" s="296"/>
      <c r="MAU118" s="296"/>
      <c r="MAV118" s="296"/>
      <c r="MAW118" s="296"/>
      <c r="MAX118" s="296"/>
      <c r="MAY118" s="296"/>
      <c r="MAZ118" s="296"/>
      <c r="MBA118" s="296"/>
      <c r="MBB118" s="296"/>
      <c r="MBC118" s="296"/>
      <c r="MBD118" s="296"/>
      <c r="MBE118" s="296"/>
      <c r="MBF118" s="296"/>
      <c r="MBG118" s="296"/>
      <c r="MBH118" s="296"/>
      <c r="MBI118" s="296"/>
      <c r="MBJ118" s="296"/>
      <c r="MBK118" s="296"/>
      <c r="MBL118" s="296"/>
      <c r="MBM118" s="296"/>
      <c r="MBN118" s="296"/>
      <c r="MBO118" s="296"/>
      <c r="MBP118" s="296"/>
      <c r="MBQ118" s="296"/>
      <c r="MBR118" s="296"/>
      <c r="MBS118" s="296"/>
      <c r="MBT118" s="296"/>
      <c r="MBU118" s="296"/>
      <c r="MBV118" s="296"/>
      <c r="MBW118" s="296"/>
      <c r="MBX118" s="296"/>
      <c r="MBY118" s="296"/>
      <c r="MBZ118" s="296"/>
      <c r="MCA118" s="296"/>
      <c r="MCB118" s="296"/>
      <c r="MCC118" s="296"/>
      <c r="MCD118" s="296"/>
      <c r="MCE118" s="296"/>
      <c r="MCF118" s="296"/>
      <c r="MCG118" s="296"/>
      <c r="MCH118" s="296"/>
      <c r="MCI118" s="296"/>
      <c r="MCJ118" s="296"/>
      <c r="MCK118" s="296"/>
      <c r="MCL118" s="296"/>
      <c r="MCM118" s="296"/>
      <c r="MCN118" s="296"/>
      <c r="MCO118" s="296"/>
      <c r="MCP118" s="296"/>
      <c r="MCQ118" s="296"/>
      <c r="MCR118" s="296"/>
      <c r="MCS118" s="296"/>
      <c r="MCT118" s="296"/>
      <c r="MCU118" s="296"/>
      <c r="MCV118" s="296"/>
      <c r="MCW118" s="296"/>
      <c r="MCX118" s="296"/>
      <c r="MCY118" s="296"/>
      <c r="MCZ118" s="296"/>
      <c r="MDA118" s="296"/>
      <c r="MDB118" s="296"/>
      <c r="MDC118" s="296"/>
      <c r="MDD118" s="296"/>
      <c r="MDE118" s="296"/>
      <c r="MDF118" s="296"/>
      <c r="MDG118" s="296"/>
      <c r="MDH118" s="296"/>
      <c r="MDI118" s="296"/>
      <c r="MDJ118" s="296"/>
      <c r="MDK118" s="296"/>
      <c r="MDL118" s="296"/>
      <c r="MDM118" s="296"/>
      <c r="MDN118" s="296"/>
      <c r="MDO118" s="296"/>
      <c r="MDP118" s="296"/>
      <c r="MDQ118" s="296"/>
      <c r="MDR118" s="296"/>
      <c r="MDS118" s="296"/>
      <c r="MDT118" s="296"/>
      <c r="MDU118" s="296"/>
      <c r="MDV118" s="296"/>
      <c r="MDW118" s="296"/>
      <c r="MDX118" s="296"/>
      <c r="MDY118" s="296"/>
      <c r="MDZ118" s="296"/>
      <c r="MEA118" s="296"/>
      <c r="MEB118" s="296"/>
      <c r="MEC118" s="296"/>
      <c r="MED118" s="296"/>
      <c r="MEE118" s="296"/>
      <c r="MEF118" s="296"/>
      <c r="MEG118" s="296"/>
      <c r="MEH118" s="296"/>
      <c r="MEI118" s="296"/>
      <c r="MEJ118" s="296"/>
      <c r="MEK118" s="296"/>
      <c r="MEL118" s="296"/>
      <c r="MEM118" s="296"/>
      <c r="MEN118" s="296"/>
      <c r="MEO118" s="296"/>
      <c r="MEP118" s="296"/>
      <c r="MEQ118" s="296"/>
      <c r="MER118" s="296"/>
      <c r="MES118" s="296"/>
      <c r="MET118" s="296"/>
      <c r="MEU118" s="296"/>
      <c r="MEV118" s="296"/>
      <c r="MEW118" s="296"/>
      <c r="MEX118" s="296"/>
      <c r="MEY118" s="296"/>
      <c r="MEZ118" s="296"/>
      <c r="MFA118" s="296"/>
      <c r="MFB118" s="296"/>
      <c r="MFC118" s="296"/>
      <c r="MFD118" s="296"/>
      <c r="MFE118" s="296"/>
      <c r="MFF118" s="296"/>
      <c r="MFG118" s="296"/>
      <c r="MFH118" s="296"/>
      <c r="MFI118" s="296"/>
      <c r="MFJ118" s="296"/>
      <c r="MFK118" s="296"/>
      <c r="MFL118" s="296"/>
      <c r="MFM118" s="296"/>
      <c r="MFN118" s="296"/>
      <c r="MFO118" s="296"/>
      <c r="MFP118" s="296"/>
      <c r="MFQ118" s="296"/>
      <c r="MFR118" s="296"/>
      <c r="MFS118" s="296"/>
      <c r="MFT118" s="296"/>
      <c r="MFU118" s="296"/>
      <c r="MFV118" s="296"/>
      <c r="MFW118" s="296"/>
      <c r="MFX118" s="296"/>
      <c r="MFY118" s="296"/>
      <c r="MFZ118" s="296"/>
      <c r="MGA118" s="296"/>
      <c r="MGB118" s="296"/>
      <c r="MGC118" s="296"/>
      <c r="MGD118" s="296"/>
      <c r="MGE118" s="296"/>
      <c r="MGF118" s="296"/>
      <c r="MGG118" s="296"/>
      <c r="MGH118" s="296"/>
      <c r="MGI118" s="296"/>
      <c r="MGJ118" s="296"/>
      <c r="MGK118" s="296"/>
      <c r="MGL118" s="296"/>
      <c r="MGM118" s="296"/>
      <c r="MGN118" s="296"/>
      <c r="MGO118" s="296"/>
      <c r="MGP118" s="296"/>
      <c r="MGQ118" s="296"/>
      <c r="MGR118" s="296"/>
      <c r="MGS118" s="296"/>
      <c r="MGT118" s="296"/>
      <c r="MGU118" s="296"/>
      <c r="MGV118" s="296"/>
      <c r="MGW118" s="296"/>
      <c r="MGX118" s="296"/>
      <c r="MGY118" s="296"/>
      <c r="MGZ118" s="296"/>
      <c r="MHA118" s="296"/>
      <c r="MHB118" s="296"/>
      <c r="MHC118" s="296"/>
      <c r="MHD118" s="296"/>
      <c r="MHE118" s="296"/>
      <c r="MHF118" s="296"/>
      <c r="MHG118" s="296"/>
      <c r="MHH118" s="296"/>
      <c r="MHI118" s="296"/>
      <c r="MHJ118" s="296"/>
      <c r="MHK118" s="296"/>
      <c r="MHL118" s="296"/>
      <c r="MHM118" s="296"/>
      <c r="MHN118" s="296"/>
      <c r="MHO118" s="296"/>
      <c r="MHP118" s="296"/>
      <c r="MHQ118" s="296"/>
      <c r="MHR118" s="296"/>
      <c r="MHS118" s="296"/>
      <c r="MHT118" s="296"/>
      <c r="MHU118" s="296"/>
      <c r="MHV118" s="296"/>
      <c r="MHW118" s="296"/>
      <c r="MHX118" s="296"/>
      <c r="MHY118" s="296"/>
      <c r="MHZ118" s="296"/>
      <c r="MIA118" s="296"/>
      <c r="MIB118" s="296"/>
      <c r="MIC118" s="296"/>
      <c r="MID118" s="296"/>
      <c r="MIE118" s="296"/>
      <c r="MIF118" s="296"/>
      <c r="MIG118" s="296"/>
      <c r="MIH118" s="296"/>
      <c r="MII118" s="296"/>
      <c r="MIJ118" s="296"/>
      <c r="MIK118" s="296"/>
      <c r="MIL118" s="296"/>
      <c r="MIM118" s="296"/>
      <c r="MIN118" s="296"/>
      <c r="MIO118" s="296"/>
      <c r="MIP118" s="296"/>
      <c r="MIQ118" s="296"/>
      <c r="MIR118" s="296"/>
      <c r="MIS118" s="296"/>
      <c r="MIT118" s="296"/>
      <c r="MIU118" s="296"/>
      <c r="MIV118" s="296"/>
      <c r="MIW118" s="296"/>
      <c r="MIX118" s="296"/>
      <c r="MIY118" s="296"/>
      <c r="MIZ118" s="296"/>
      <c r="MJA118" s="296"/>
      <c r="MJB118" s="296"/>
      <c r="MJC118" s="296"/>
      <c r="MJD118" s="296"/>
      <c r="MJE118" s="296"/>
      <c r="MJF118" s="296"/>
      <c r="MJG118" s="296"/>
      <c r="MJH118" s="296"/>
      <c r="MJI118" s="296"/>
      <c r="MJJ118" s="296"/>
      <c r="MJK118" s="296"/>
      <c r="MJL118" s="296"/>
      <c r="MJM118" s="296"/>
      <c r="MJN118" s="296"/>
      <c r="MJO118" s="296"/>
      <c r="MJP118" s="296"/>
      <c r="MJQ118" s="296"/>
      <c r="MJR118" s="296"/>
      <c r="MJS118" s="296"/>
      <c r="MJT118" s="296"/>
      <c r="MJU118" s="296"/>
      <c r="MJV118" s="296"/>
      <c r="MJW118" s="296"/>
      <c r="MJX118" s="296"/>
      <c r="MJY118" s="296"/>
      <c r="MJZ118" s="296"/>
      <c r="MKA118" s="296"/>
      <c r="MKB118" s="296"/>
      <c r="MKC118" s="296"/>
      <c r="MKD118" s="296"/>
      <c r="MKE118" s="296"/>
      <c r="MKF118" s="296"/>
      <c r="MKG118" s="296"/>
      <c r="MKH118" s="296"/>
      <c r="MKI118" s="296"/>
      <c r="MKJ118" s="296"/>
      <c r="MKK118" s="296"/>
      <c r="MKL118" s="296"/>
      <c r="MKM118" s="296"/>
      <c r="MKN118" s="296"/>
      <c r="MKO118" s="296"/>
      <c r="MKP118" s="296"/>
      <c r="MKQ118" s="296"/>
      <c r="MKR118" s="296"/>
      <c r="MKS118" s="296"/>
      <c r="MKT118" s="296"/>
      <c r="MKU118" s="296"/>
      <c r="MKV118" s="296"/>
      <c r="MKW118" s="296"/>
      <c r="MKX118" s="296"/>
      <c r="MKY118" s="296"/>
      <c r="MKZ118" s="296"/>
      <c r="MLA118" s="296"/>
      <c r="MLB118" s="296"/>
      <c r="MLC118" s="296"/>
      <c r="MLD118" s="296"/>
      <c r="MLE118" s="296"/>
      <c r="MLF118" s="296"/>
      <c r="MLG118" s="296"/>
      <c r="MLH118" s="296"/>
      <c r="MLI118" s="296"/>
      <c r="MLJ118" s="296"/>
      <c r="MLK118" s="296"/>
      <c r="MLL118" s="296"/>
      <c r="MLM118" s="296"/>
      <c r="MLN118" s="296"/>
      <c r="MLO118" s="296"/>
      <c r="MLP118" s="296"/>
      <c r="MLQ118" s="296"/>
      <c r="MLR118" s="296"/>
      <c r="MLS118" s="296"/>
      <c r="MLT118" s="296"/>
      <c r="MLU118" s="296"/>
      <c r="MLV118" s="296"/>
      <c r="MLW118" s="296"/>
      <c r="MLX118" s="296"/>
      <c r="MLY118" s="296"/>
      <c r="MLZ118" s="296"/>
      <c r="MMA118" s="296"/>
      <c r="MMB118" s="296"/>
      <c r="MMC118" s="296"/>
      <c r="MMD118" s="296"/>
      <c r="MME118" s="296"/>
      <c r="MMF118" s="296"/>
      <c r="MMG118" s="296"/>
      <c r="MMH118" s="296"/>
      <c r="MMI118" s="296"/>
      <c r="MMJ118" s="296"/>
      <c r="MMK118" s="296"/>
      <c r="MML118" s="296"/>
      <c r="MMM118" s="296"/>
      <c r="MMN118" s="296"/>
      <c r="MMO118" s="296"/>
      <c r="MMP118" s="296"/>
      <c r="MMQ118" s="296"/>
      <c r="MMR118" s="296"/>
      <c r="MMS118" s="296"/>
      <c r="MMT118" s="296"/>
      <c r="MMU118" s="296"/>
      <c r="MMV118" s="296"/>
      <c r="MMW118" s="296"/>
      <c r="MMX118" s="296"/>
      <c r="MMY118" s="296"/>
      <c r="MMZ118" s="296"/>
      <c r="MNA118" s="296"/>
      <c r="MNB118" s="296"/>
      <c r="MNC118" s="296"/>
      <c r="MND118" s="296"/>
      <c r="MNE118" s="296"/>
      <c r="MNF118" s="296"/>
      <c r="MNG118" s="296"/>
      <c r="MNH118" s="296"/>
      <c r="MNI118" s="296"/>
      <c r="MNJ118" s="296"/>
      <c r="MNK118" s="296"/>
      <c r="MNL118" s="296"/>
      <c r="MNM118" s="296"/>
      <c r="MNN118" s="296"/>
      <c r="MNO118" s="296"/>
      <c r="MNP118" s="296"/>
      <c r="MNQ118" s="296"/>
      <c r="MNR118" s="296"/>
      <c r="MNS118" s="296"/>
      <c r="MNT118" s="296"/>
      <c r="MNU118" s="296"/>
      <c r="MNV118" s="296"/>
      <c r="MNW118" s="296"/>
      <c r="MNX118" s="296"/>
      <c r="MNY118" s="296"/>
      <c r="MNZ118" s="296"/>
      <c r="MOA118" s="296"/>
      <c r="MOB118" s="296"/>
      <c r="MOC118" s="296"/>
      <c r="MOD118" s="296"/>
      <c r="MOE118" s="296"/>
      <c r="MOF118" s="296"/>
      <c r="MOG118" s="296"/>
      <c r="MOH118" s="296"/>
      <c r="MOI118" s="296"/>
      <c r="MOJ118" s="296"/>
      <c r="MOK118" s="296"/>
      <c r="MOL118" s="296"/>
      <c r="MOM118" s="296"/>
      <c r="MON118" s="296"/>
      <c r="MOO118" s="296"/>
      <c r="MOP118" s="296"/>
      <c r="MOQ118" s="296"/>
      <c r="MOR118" s="296"/>
      <c r="MOS118" s="296"/>
      <c r="MOT118" s="296"/>
      <c r="MOU118" s="296"/>
      <c r="MOV118" s="296"/>
      <c r="MOW118" s="296"/>
      <c r="MOX118" s="296"/>
      <c r="MOY118" s="296"/>
      <c r="MOZ118" s="296"/>
      <c r="MPA118" s="296"/>
      <c r="MPB118" s="296"/>
      <c r="MPC118" s="296"/>
      <c r="MPD118" s="296"/>
      <c r="MPE118" s="296"/>
      <c r="MPF118" s="296"/>
      <c r="MPG118" s="296"/>
      <c r="MPH118" s="296"/>
      <c r="MPI118" s="296"/>
      <c r="MPJ118" s="296"/>
      <c r="MPK118" s="296"/>
      <c r="MPL118" s="296"/>
      <c r="MPM118" s="296"/>
      <c r="MPN118" s="296"/>
      <c r="MPO118" s="296"/>
      <c r="MPP118" s="296"/>
      <c r="MPQ118" s="296"/>
      <c r="MPR118" s="296"/>
      <c r="MPS118" s="296"/>
      <c r="MPT118" s="296"/>
      <c r="MPU118" s="296"/>
      <c r="MPV118" s="296"/>
      <c r="MPW118" s="296"/>
      <c r="MPX118" s="296"/>
      <c r="MPY118" s="296"/>
      <c r="MPZ118" s="296"/>
      <c r="MQA118" s="296"/>
      <c r="MQB118" s="296"/>
      <c r="MQC118" s="296"/>
      <c r="MQD118" s="296"/>
      <c r="MQE118" s="296"/>
      <c r="MQF118" s="296"/>
      <c r="MQG118" s="296"/>
      <c r="MQH118" s="296"/>
      <c r="MQI118" s="296"/>
      <c r="MQJ118" s="296"/>
      <c r="MQK118" s="296"/>
      <c r="MQL118" s="296"/>
      <c r="MQM118" s="296"/>
      <c r="MQN118" s="296"/>
      <c r="MQO118" s="296"/>
      <c r="MQP118" s="296"/>
      <c r="MQQ118" s="296"/>
      <c r="MQR118" s="296"/>
      <c r="MQS118" s="296"/>
      <c r="MQT118" s="296"/>
      <c r="MQU118" s="296"/>
      <c r="MQV118" s="296"/>
      <c r="MQW118" s="296"/>
      <c r="MQX118" s="296"/>
      <c r="MQY118" s="296"/>
      <c r="MQZ118" s="296"/>
      <c r="MRA118" s="296"/>
      <c r="MRB118" s="296"/>
      <c r="MRC118" s="296"/>
      <c r="MRD118" s="296"/>
      <c r="MRE118" s="296"/>
      <c r="MRF118" s="296"/>
      <c r="MRG118" s="296"/>
      <c r="MRH118" s="296"/>
      <c r="MRI118" s="296"/>
      <c r="MRJ118" s="296"/>
      <c r="MRK118" s="296"/>
      <c r="MRL118" s="296"/>
      <c r="MRM118" s="296"/>
      <c r="MRN118" s="296"/>
      <c r="MRO118" s="296"/>
      <c r="MRP118" s="296"/>
      <c r="MRQ118" s="296"/>
      <c r="MRR118" s="296"/>
      <c r="MRS118" s="296"/>
      <c r="MRT118" s="296"/>
      <c r="MRU118" s="296"/>
      <c r="MRV118" s="296"/>
      <c r="MRW118" s="296"/>
      <c r="MRX118" s="296"/>
      <c r="MRY118" s="296"/>
      <c r="MRZ118" s="296"/>
      <c r="MSA118" s="296"/>
      <c r="MSB118" s="296"/>
      <c r="MSC118" s="296"/>
      <c r="MSD118" s="296"/>
      <c r="MSE118" s="296"/>
      <c r="MSF118" s="296"/>
      <c r="MSG118" s="296"/>
      <c r="MSH118" s="296"/>
      <c r="MSI118" s="296"/>
      <c r="MSJ118" s="296"/>
      <c r="MSK118" s="296"/>
      <c r="MSL118" s="296"/>
      <c r="MSM118" s="296"/>
      <c r="MSN118" s="296"/>
      <c r="MSO118" s="296"/>
      <c r="MSP118" s="296"/>
      <c r="MSQ118" s="296"/>
      <c r="MSR118" s="296"/>
      <c r="MSS118" s="296"/>
      <c r="MST118" s="296"/>
      <c r="MSU118" s="296"/>
      <c r="MSV118" s="296"/>
      <c r="MSW118" s="296"/>
      <c r="MSX118" s="296"/>
      <c r="MSY118" s="296"/>
      <c r="MSZ118" s="296"/>
      <c r="MTA118" s="296"/>
      <c r="MTB118" s="296"/>
      <c r="MTC118" s="296"/>
      <c r="MTD118" s="296"/>
      <c r="MTE118" s="296"/>
      <c r="MTF118" s="296"/>
      <c r="MTG118" s="296"/>
      <c r="MTH118" s="296"/>
      <c r="MTI118" s="296"/>
      <c r="MTJ118" s="296"/>
      <c r="MTK118" s="296"/>
      <c r="MTL118" s="296"/>
      <c r="MTM118" s="296"/>
      <c r="MTN118" s="296"/>
      <c r="MTO118" s="296"/>
      <c r="MTP118" s="296"/>
      <c r="MTQ118" s="296"/>
      <c r="MTR118" s="296"/>
      <c r="MTS118" s="296"/>
      <c r="MTT118" s="296"/>
      <c r="MTU118" s="296"/>
      <c r="MTV118" s="296"/>
      <c r="MTW118" s="296"/>
      <c r="MTX118" s="296"/>
      <c r="MTY118" s="296"/>
      <c r="MTZ118" s="296"/>
      <c r="MUA118" s="296"/>
      <c r="MUB118" s="296"/>
      <c r="MUC118" s="296"/>
      <c r="MUD118" s="296"/>
      <c r="MUE118" s="296"/>
      <c r="MUF118" s="296"/>
      <c r="MUG118" s="296"/>
      <c r="MUH118" s="296"/>
      <c r="MUI118" s="296"/>
      <c r="MUJ118" s="296"/>
      <c r="MUK118" s="296"/>
      <c r="MUL118" s="296"/>
      <c r="MUM118" s="296"/>
      <c r="MUN118" s="296"/>
      <c r="MUO118" s="296"/>
      <c r="MUP118" s="296"/>
      <c r="MUQ118" s="296"/>
      <c r="MUR118" s="296"/>
      <c r="MUS118" s="296"/>
      <c r="MUT118" s="296"/>
      <c r="MUU118" s="296"/>
      <c r="MUV118" s="296"/>
      <c r="MUW118" s="296"/>
      <c r="MUX118" s="296"/>
      <c r="MUY118" s="296"/>
      <c r="MUZ118" s="296"/>
      <c r="MVA118" s="296"/>
      <c r="MVB118" s="296"/>
      <c r="MVC118" s="296"/>
      <c r="MVD118" s="296"/>
      <c r="MVE118" s="296"/>
      <c r="MVF118" s="296"/>
      <c r="MVG118" s="296"/>
      <c r="MVH118" s="296"/>
      <c r="MVI118" s="296"/>
      <c r="MVJ118" s="296"/>
      <c r="MVK118" s="296"/>
      <c r="MVL118" s="296"/>
      <c r="MVM118" s="296"/>
      <c r="MVN118" s="296"/>
      <c r="MVO118" s="296"/>
      <c r="MVP118" s="296"/>
      <c r="MVQ118" s="296"/>
      <c r="MVR118" s="296"/>
      <c r="MVS118" s="296"/>
      <c r="MVT118" s="296"/>
      <c r="MVU118" s="296"/>
      <c r="MVV118" s="296"/>
      <c r="MVW118" s="296"/>
      <c r="MVX118" s="296"/>
      <c r="MVY118" s="296"/>
      <c r="MVZ118" s="296"/>
      <c r="MWA118" s="296"/>
      <c r="MWB118" s="296"/>
      <c r="MWC118" s="296"/>
      <c r="MWD118" s="296"/>
      <c r="MWE118" s="296"/>
      <c r="MWF118" s="296"/>
      <c r="MWG118" s="296"/>
      <c r="MWH118" s="296"/>
      <c r="MWI118" s="296"/>
      <c r="MWJ118" s="296"/>
      <c r="MWK118" s="296"/>
      <c r="MWL118" s="296"/>
      <c r="MWM118" s="296"/>
      <c r="MWN118" s="296"/>
      <c r="MWO118" s="296"/>
      <c r="MWP118" s="296"/>
      <c r="MWQ118" s="296"/>
      <c r="MWR118" s="296"/>
      <c r="MWS118" s="296"/>
      <c r="MWT118" s="296"/>
      <c r="MWU118" s="296"/>
      <c r="MWV118" s="296"/>
      <c r="MWW118" s="296"/>
      <c r="MWX118" s="296"/>
      <c r="MWY118" s="296"/>
      <c r="MWZ118" s="296"/>
      <c r="MXA118" s="296"/>
      <c r="MXB118" s="296"/>
      <c r="MXC118" s="296"/>
      <c r="MXD118" s="296"/>
      <c r="MXE118" s="296"/>
      <c r="MXF118" s="296"/>
      <c r="MXG118" s="296"/>
      <c r="MXH118" s="296"/>
      <c r="MXI118" s="296"/>
      <c r="MXJ118" s="296"/>
      <c r="MXK118" s="296"/>
      <c r="MXL118" s="296"/>
      <c r="MXM118" s="296"/>
      <c r="MXN118" s="296"/>
      <c r="MXO118" s="296"/>
      <c r="MXP118" s="296"/>
      <c r="MXQ118" s="296"/>
      <c r="MXR118" s="296"/>
      <c r="MXS118" s="296"/>
      <c r="MXT118" s="296"/>
      <c r="MXU118" s="296"/>
      <c r="MXV118" s="296"/>
      <c r="MXW118" s="296"/>
      <c r="MXX118" s="296"/>
      <c r="MXY118" s="296"/>
      <c r="MXZ118" s="296"/>
      <c r="MYA118" s="296"/>
      <c r="MYB118" s="296"/>
      <c r="MYC118" s="296"/>
      <c r="MYD118" s="296"/>
      <c r="MYE118" s="296"/>
      <c r="MYF118" s="296"/>
      <c r="MYG118" s="296"/>
      <c r="MYH118" s="296"/>
      <c r="MYI118" s="296"/>
      <c r="MYJ118" s="296"/>
      <c r="MYK118" s="296"/>
      <c r="MYL118" s="296"/>
      <c r="MYM118" s="296"/>
      <c r="MYN118" s="296"/>
      <c r="MYO118" s="296"/>
      <c r="MYP118" s="296"/>
      <c r="MYQ118" s="296"/>
      <c r="MYR118" s="296"/>
      <c r="MYS118" s="296"/>
      <c r="MYT118" s="296"/>
      <c r="MYU118" s="296"/>
      <c r="MYV118" s="296"/>
      <c r="MYW118" s="296"/>
      <c r="MYX118" s="296"/>
      <c r="MYY118" s="296"/>
      <c r="MYZ118" s="296"/>
      <c r="MZA118" s="296"/>
      <c r="MZB118" s="296"/>
      <c r="MZC118" s="296"/>
      <c r="MZD118" s="296"/>
      <c r="MZE118" s="296"/>
      <c r="MZF118" s="296"/>
      <c r="MZG118" s="296"/>
      <c r="MZH118" s="296"/>
      <c r="MZI118" s="296"/>
      <c r="MZJ118" s="296"/>
      <c r="MZK118" s="296"/>
      <c r="MZL118" s="296"/>
      <c r="MZM118" s="296"/>
      <c r="MZN118" s="296"/>
      <c r="MZO118" s="296"/>
      <c r="MZP118" s="296"/>
      <c r="MZQ118" s="296"/>
      <c r="MZR118" s="296"/>
      <c r="MZS118" s="296"/>
      <c r="MZT118" s="296"/>
      <c r="MZU118" s="296"/>
      <c r="MZV118" s="296"/>
      <c r="MZW118" s="296"/>
      <c r="MZX118" s="296"/>
      <c r="MZY118" s="296"/>
      <c r="MZZ118" s="296"/>
      <c r="NAA118" s="296"/>
      <c r="NAB118" s="296"/>
      <c r="NAC118" s="296"/>
      <c r="NAD118" s="296"/>
      <c r="NAE118" s="296"/>
      <c r="NAF118" s="296"/>
      <c r="NAG118" s="296"/>
      <c r="NAH118" s="296"/>
      <c r="NAI118" s="296"/>
      <c r="NAJ118" s="296"/>
      <c r="NAK118" s="296"/>
      <c r="NAL118" s="296"/>
      <c r="NAM118" s="296"/>
      <c r="NAN118" s="296"/>
      <c r="NAO118" s="296"/>
      <c r="NAP118" s="296"/>
      <c r="NAQ118" s="296"/>
      <c r="NAR118" s="296"/>
      <c r="NAS118" s="296"/>
      <c r="NAT118" s="296"/>
      <c r="NAU118" s="296"/>
      <c r="NAV118" s="296"/>
      <c r="NAW118" s="296"/>
      <c r="NAX118" s="296"/>
      <c r="NAY118" s="296"/>
      <c r="NAZ118" s="296"/>
      <c r="NBA118" s="296"/>
      <c r="NBB118" s="296"/>
      <c r="NBC118" s="296"/>
      <c r="NBD118" s="296"/>
      <c r="NBE118" s="296"/>
      <c r="NBF118" s="296"/>
      <c r="NBG118" s="296"/>
      <c r="NBH118" s="296"/>
      <c r="NBI118" s="296"/>
      <c r="NBJ118" s="296"/>
      <c r="NBK118" s="296"/>
      <c r="NBL118" s="296"/>
      <c r="NBM118" s="296"/>
      <c r="NBN118" s="296"/>
      <c r="NBO118" s="296"/>
      <c r="NBP118" s="296"/>
      <c r="NBQ118" s="296"/>
      <c r="NBR118" s="296"/>
      <c r="NBS118" s="296"/>
      <c r="NBT118" s="296"/>
      <c r="NBU118" s="296"/>
      <c r="NBV118" s="296"/>
      <c r="NBW118" s="296"/>
      <c r="NBX118" s="296"/>
      <c r="NBY118" s="296"/>
      <c r="NBZ118" s="296"/>
      <c r="NCA118" s="296"/>
      <c r="NCB118" s="296"/>
      <c r="NCC118" s="296"/>
      <c r="NCD118" s="296"/>
      <c r="NCE118" s="296"/>
      <c r="NCF118" s="296"/>
      <c r="NCG118" s="296"/>
      <c r="NCH118" s="296"/>
      <c r="NCI118" s="296"/>
      <c r="NCJ118" s="296"/>
      <c r="NCK118" s="296"/>
      <c r="NCL118" s="296"/>
      <c r="NCM118" s="296"/>
      <c r="NCN118" s="296"/>
      <c r="NCO118" s="296"/>
      <c r="NCP118" s="296"/>
      <c r="NCQ118" s="296"/>
      <c r="NCR118" s="296"/>
      <c r="NCS118" s="296"/>
      <c r="NCT118" s="296"/>
      <c r="NCU118" s="296"/>
      <c r="NCV118" s="296"/>
      <c r="NCW118" s="296"/>
      <c r="NCX118" s="296"/>
      <c r="NCY118" s="296"/>
      <c r="NCZ118" s="296"/>
      <c r="NDA118" s="296"/>
      <c r="NDB118" s="296"/>
      <c r="NDC118" s="296"/>
      <c r="NDD118" s="296"/>
      <c r="NDE118" s="296"/>
      <c r="NDF118" s="296"/>
      <c r="NDG118" s="296"/>
      <c r="NDH118" s="296"/>
      <c r="NDI118" s="296"/>
      <c r="NDJ118" s="296"/>
      <c r="NDK118" s="296"/>
      <c r="NDL118" s="296"/>
      <c r="NDM118" s="296"/>
      <c r="NDN118" s="296"/>
      <c r="NDO118" s="296"/>
      <c r="NDP118" s="296"/>
      <c r="NDQ118" s="296"/>
      <c r="NDR118" s="296"/>
      <c r="NDS118" s="296"/>
      <c r="NDT118" s="296"/>
      <c r="NDU118" s="296"/>
      <c r="NDV118" s="296"/>
      <c r="NDW118" s="296"/>
      <c r="NDX118" s="296"/>
      <c r="NDY118" s="296"/>
      <c r="NDZ118" s="296"/>
      <c r="NEA118" s="296"/>
      <c r="NEB118" s="296"/>
      <c r="NEC118" s="296"/>
      <c r="NED118" s="296"/>
      <c r="NEE118" s="296"/>
      <c r="NEF118" s="296"/>
      <c r="NEG118" s="296"/>
      <c r="NEH118" s="296"/>
      <c r="NEI118" s="296"/>
      <c r="NEJ118" s="296"/>
      <c r="NEK118" s="296"/>
      <c r="NEL118" s="296"/>
      <c r="NEM118" s="296"/>
      <c r="NEN118" s="296"/>
      <c r="NEO118" s="296"/>
      <c r="NEP118" s="296"/>
      <c r="NEQ118" s="296"/>
      <c r="NER118" s="296"/>
      <c r="NES118" s="296"/>
      <c r="NET118" s="296"/>
      <c r="NEU118" s="296"/>
      <c r="NEV118" s="296"/>
      <c r="NEW118" s="296"/>
      <c r="NEX118" s="296"/>
      <c r="NEY118" s="296"/>
      <c r="NEZ118" s="296"/>
      <c r="NFA118" s="296"/>
      <c r="NFB118" s="296"/>
      <c r="NFC118" s="296"/>
      <c r="NFD118" s="296"/>
      <c r="NFE118" s="296"/>
      <c r="NFF118" s="296"/>
      <c r="NFG118" s="296"/>
      <c r="NFH118" s="296"/>
      <c r="NFI118" s="296"/>
      <c r="NFJ118" s="296"/>
      <c r="NFK118" s="296"/>
      <c r="NFL118" s="296"/>
      <c r="NFM118" s="296"/>
      <c r="NFN118" s="296"/>
      <c r="NFO118" s="296"/>
      <c r="NFP118" s="296"/>
      <c r="NFQ118" s="296"/>
      <c r="NFR118" s="296"/>
      <c r="NFS118" s="296"/>
      <c r="NFT118" s="296"/>
      <c r="NFU118" s="296"/>
      <c r="NFV118" s="296"/>
      <c r="NFW118" s="296"/>
      <c r="NFX118" s="296"/>
      <c r="NFY118" s="296"/>
      <c r="NFZ118" s="296"/>
      <c r="NGA118" s="296"/>
      <c r="NGB118" s="296"/>
      <c r="NGC118" s="296"/>
      <c r="NGD118" s="296"/>
      <c r="NGE118" s="296"/>
      <c r="NGF118" s="296"/>
      <c r="NGG118" s="296"/>
      <c r="NGH118" s="296"/>
      <c r="NGI118" s="296"/>
      <c r="NGJ118" s="296"/>
      <c r="NGK118" s="296"/>
      <c r="NGL118" s="296"/>
      <c r="NGM118" s="296"/>
      <c r="NGN118" s="296"/>
      <c r="NGO118" s="296"/>
      <c r="NGP118" s="296"/>
      <c r="NGQ118" s="296"/>
      <c r="NGR118" s="296"/>
      <c r="NGS118" s="296"/>
      <c r="NGT118" s="296"/>
      <c r="NGU118" s="296"/>
      <c r="NGV118" s="296"/>
      <c r="NGW118" s="296"/>
      <c r="NGX118" s="296"/>
      <c r="NGY118" s="296"/>
      <c r="NGZ118" s="296"/>
      <c r="NHA118" s="296"/>
      <c r="NHB118" s="296"/>
      <c r="NHC118" s="296"/>
      <c r="NHD118" s="296"/>
      <c r="NHE118" s="296"/>
      <c r="NHF118" s="296"/>
      <c r="NHG118" s="296"/>
      <c r="NHH118" s="296"/>
      <c r="NHI118" s="296"/>
      <c r="NHJ118" s="296"/>
      <c r="NHK118" s="296"/>
      <c r="NHL118" s="296"/>
      <c r="NHM118" s="296"/>
      <c r="NHN118" s="296"/>
      <c r="NHO118" s="296"/>
      <c r="NHP118" s="296"/>
      <c r="NHQ118" s="296"/>
      <c r="NHR118" s="296"/>
      <c r="NHS118" s="296"/>
      <c r="NHT118" s="296"/>
      <c r="NHU118" s="296"/>
      <c r="NHV118" s="296"/>
      <c r="NHW118" s="296"/>
      <c r="NHX118" s="296"/>
      <c r="NHY118" s="296"/>
      <c r="NHZ118" s="296"/>
      <c r="NIA118" s="296"/>
      <c r="NIB118" s="296"/>
      <c r="NIC118" s="296"/>
      <c r="NID118" s="296"/>
      <c r="NIE118" s="296"/>
      <c r="NIF118" s="296"/>
      <c r="NIG118" s="296"/>
      <c r="NIH118" s="296"/>
      <c r="NII118" s="296"/>
      <c r="NIJ118" s="296"/>
      <c r="NIK118" s="296"/>
      <c r="NIL118" s="296"/>
      <c r="NIM118" s="296"/>
      <c r="NIN118" s="296"/>
      <c r="NIO118" s="296"/>
      <c r="NIP118" s="296"/>
      <c r="NIQ118" s="296"/>
      <c r="NIR118" s="296"/>
      <c r="NIS118" s="296"/>
      <c r="NIT118" s="296"/>
      <c r="NIU118" s="296"/>
      <c r="NIV118" s="296"/>
      <c r="NIW118" s="296"/>
      <c r="NIX118" s="296"/>
      <c r="NIY118" s="296"/>
      <c r="NIZ118" s="296"/>
      <c r="NJA118" s="296"/>
      <c r="NJB118" s="296"/>
      <c r="NJC118" s="296"/>
      <c r="NJD118" s="296"/>
      <c r="NJE118" s="296"/>
      <c r="NJF118" s="296"/>
      <c r="NJG118" s="296"/>
      <c r="NJH118" s="296"/>
      <c r="NJI118" s="296"/>
      <c r="NJJ118" s="296"/>
      <c r="NJK118" s="296"/>
      <c r="NJL118" s="296"/>
      <c r="NJM118" s="296"/>
      <c r="NJN118" s="296"/>
      <c r="NJO118" s="296"/>
      <c r="NJP118" s="296"/>
      <c r="NJQ118" s="296"/>
      <c r="NJR118" s="296"/>
      <c r="NJS118" s="296"/>
      <c r="NJT118" s="296"/>
      <c r="NJU118" s="296"/>
      <c r="NJV118" s="296"/>
      <c r="NJW118" s="296"/>
      <c r="NJX118" s="296"/>
      <c r="NJY118" s="296"/>
      <c r="NJZ118" s="296"/>
      <c r="NKA118" s="296"/>
      <c r="NKB118" s="296"/>
      <c r="NKC118" s="296"/>
      <c r="NKD118" s="296"/>
      <c r="NKE118" s="296"/>
      <c r="NKF118" s="296"/>
      <c r="NKG118" s="296"/>
      <c r="NKH118" s="296"/>
      <c r="NKI118" s="296"/>
      <c r="NKJ118" s="296"/>
      <c r="NKK118" s="296"/>
      <c r="NKL118" s="296"/>
      <c r="NKM118" s="296"/>
      <c r="NKN118" s="296"/>
      <c r="NKO118" s="296"/>
      <c r="NKP118" s="296"/>
      <c r="NKQ118" s="296"/>
      <c r="NKR118" s="296"/>
      <c r="NKS118" s="296"/>
      <c r="NKT118" s="296"/>
      <c r="NKU118" s="296"/>
      <c r="NKV118" s="296"/>
      <c r="NKW118" s="296"/>
      <c r="NKX118" s="296"/>
      <c r="NKY118" s="296"/>
      <c r="NKZ118" s="296"/>
      <c r="NLA118" s="296"/>
      <c r="NLB118" s="296"/>
      <c r="NLC118" s="296"/>
      <c r="NLD118" s="296"/>
      <c r="NLE118" s="296"/>
      <c r="NLF118" s="296"/>
      <c r="NLG118" s="296"/>
      <c r="NLH118" s="296"/>
      <c r="NLI118" s="296"/>
      <c r="NLJ118" s="296"/>
      <c r="NLK118" s="296"/>
      <c r="NLL118" s="296"/>
      <c r="NLM118" s="296"/>
      <c r="NLN118" s="296"/>
      <c r="NLO118" s="296"/>
      <c r="NLP118" s="296"/>
      <c r="NLQ118" s="296"/>
      <c r="NLR118" s="296"/>
      <c r="NLS118" s="296"/>
      <c r="NLT118" s="296"/>
      <c r="NLU118" s="296"/>
      <c r="NLV118" s="296"/>
      <c r="NLW118" s="296"/>
      <c r="NLX118" s="296"/>
      <c r="NLY118" s="296"/>
      <c r="NLZ118" s="296"/>
      <c r="NMA118" s="296"/>
      <c r="NMB118" s="296"/>
      <c r="NMC118" s="296"/>
      <c r="NMD118" s="296"/>
      <c r="NME118" s="296"/>
      <c r="NMF118" s="296"/>
      <c r="NMG118" s="296"/>
      <c r="NMH118" s="296"/>
      <c r="NMI118" s="296"/>
      <c r="NMJ118" s="296"/>
      <c r="NMK118" s="296"/>
      <c r="NML118" s="296"/>
      <c r="NMM118" s="296"/>
      <c r="NMN118" s="296"/>
      <c r="NMO118" s="296"/>
      <c r="NMP118" s="296"/>
      <c r="NMQ118" s="296"/>
      <c r="NMR118" s="296"/>
      <c r="NMS118" s="296"/>
      <c r="NMT118" s="296"/>
      <c r="NMU118" s="296"/>
      <c r="NMV118" s="296"/>
      <c r="NMW118" s="296"/>
      <c r="NMX118" s="296"/>
      <c r="NMY118" s="296"/>
      <c r="NMZ118" s="296"/>
      <c r="NNA118" s="296"/>
      <c r="NNB118" s="296"/>
      <c r="NNC118" s="296"/>
      <c r="NND118" s="296"/>
      <c r="NNE118" s="296"/>
      <c r="NNF118" s="296"/>
      <c r="NNG118" s="296"/>
      <c r="NNH118" s="296"/>
      <c r="NNI118" s="296"/>
      <c r="NNJ118" s="296"/>
      <c r="NNK118" s="296"/>
      <c r="NNL118" s="296"/>
      <c r="NNM118" s="296"/>
      <c r="NNN118" s="296"/>
      <c r="NNO118" s="296"/>
      <c r="NNP118" s="296"/>
      <c r="NNQ118" s="296"/>
      <c r="NNR118" s="296"/>
      <c r="NNS118" s="296"/>
      <c r="NNT118" s="296"/>
      <c r="NNU118" s="296"/>
      <c r="NNV118" s="296"/>
      <c r="NNW118" s="296"/>
      <c r="NNX118" s="296"/>
      <c r="NNY118" s="296"/>
      <c r="NNZ118" s="296"/>
      <c r="NOA118" s="296"/>
      <c r="NOB118" s="296"/>
      <c r="NOC118" s="296"/>
      <c r="NOD118" s="296"/>
      <c r="NOE118" s="296"/>
      <c r="NOF118" s="296"/>
      <c r="NOG118" s="296"/>
      <c r="NOH118" s="296"/>
      <c r="NOI118" s="296"/>
      <c r="NOJ118" s="296"/>
      <c r="NOK118" s="296"/>
      <c r="NOL118" s="296"/>
      <c r="NOM118" s="296"/>
      <c r="NON118" s="296"/>
      <c r="NOO118" s="296"/>
      <c r="NOP118" s="296"/>
      <c r="NOQ118" s="296"/>
      <c r="NOR118" s="296"/>
      <c r="NOS118" s="296"/>
      <c r="NOT118" s="296"/>
      <c r="NOU118" s="296"/>
      <c r="NOV118" s="296"/>
      <c r="NOW118" s="296"/>
      <c r="NOX118" s="296"/>
      <c r="NOY118" s="296"/>
      <c r="NOZ118" s="296"/>
      <c r="NPA118" s="296"/>
      <c r="NPB118" s="296"/>
      <c r="NPC118" s="296"/>
      <c r="NPD118" s="296"/>
      <c r="NPE118" s="296"/>
      <c r="NPF118" s="296"/>
      <c r="NPG118" s="296"/>
      <c r="NPH118" s="296"/>
      <c r="NPI118" s="296"/>
      <c r="NPJ118" s="296"/>
      <c r="NPK118" s="296"/>
      <c r="NPL118" s="296"/>
      <c r="NPM118" s="296"/>
      <c r="NPN118" s="296"/>
      <c r="NPO118" s="296"/>
      <c r="NPP118" s="296"/>
      <c r="NPQ118" s="296"/>
      <c r="NPR118" s="296"/>
      <c r="NPS118" s="296"/>
      <c r="NPT118" s="296"/>
      <c r="NPU118" s="296"/>
      <c r="NPV118" s="296"/>
      <c r="NPW118" s="296"/>
      <c r="NPX118" s="296"/>
      <c r="NPY118" s="296"/>
      <c r="NPZ118" s="296"/>
      <c r="NQA118" s="296"/>
      <c r="NQB118" s="296"/>
      <c r="NQC118" s="296"/>
      <c r="NQD118" s="296"/>
      <c r="NQE118" s="296"/>
      <c r="NQF118" s="296"/>
      <c r="NQG118" s="296"/>
      <c r="NQH118" s="296"/>
      <c r="NQI118" s="296"/>
      <c r="NQJ118" s="296"/>
      <c r="NQK118" s="296"/>
      <c r="NQL118" s="296"/>
      <c r="NQM118" s="296"/>
      <c r="NQN118" s="296"/>
      <c r="NQO118" s="296"/>
      <c r="NQP118" s="296"/>
      <c r="NQQ118" s="296"/>
      <c r="NQR118" s="296"/>
      <c r="NQS118" s="296"/>
      <c r="NQT118" s="296"/>
      <c r="NQU118" s="296"/>
      <c r="NQV118" s="296"/>
      <c r="NQW118" s="296"/>
      <c r="NQX118" s="296"/>
      <c r="NQY118" s="296"/>
      <c r="NQZ118" s="296"/>
      <c r="NRA118" s="296"/>
      <c r="NRB118" s="296"/>
      <c r="NRC118" s="296"/>
      <c r="NRD118" s="296"/>
      <c r="NRE118" s="296"/>
      <c r="NRF118" s="296"/>
      <c r="NRG118" s="296"/>
      <c r="NRH118" s="296"/>
      <c r="NRI118" s="296"/>
      <c r="NRJ118" s="296"/>
      <c r="NRK118" s="296"/>
      <c r="NRL118" s="296"/>
      <c r="NRM118" s="296"/>
      <c r="NRN118" s="296"/>
      <c r="NRO118" s="296"/>
      <c r="NRP118" s="296"/>
      <c r="NRQ118" s="296"/>
      <c r="NRR118" s="296"/>
      <c r="NRS118" s="296"/>
      <c r="NRT118" s="296"/>
      <c r="NRU118" s="296"/>
      <c r="NRV118" s="296"/>
      <c r="NRW118" s="296"/>
      <c r="NRX118" s="296"/>
      <c r="NRY118" s="296"/>
      <c r="NRZ118" s="296"/>
      <c r="NSA118" s="296"/>
      <c r="NSB118" s="296"/>
      <c r="NSC118" s="296"/>
      <c r="NSD118" s="296"/>
      <c r="NSE118" s="296"/>
      <c r="NSF118" s="296"/>
      <c r="NSG118" s="296"/>
      <c r="NSH118" s="296"/>
      <c r="NSI118" s="296"/>
      <c r="NSJ118" s="296"/>
      <c r="NSK118" s="296"/>
      <c r="NSL118" s="296"/>
      <c r="NSM118" s="296"/>
      <c r="NSN118" s="296"/>
      <c r="NSO118" s="296"/>
      <c r="NSP118" s="296"/>
      <c r="NSQ118" s="296"/>
      <c r="NSR118" s="296"/>
      <c r="NSS118" s="296"/>
      <c r="NST118" s="296"/>
      <c r="NSU118" s="296"/>
      <c r="NSV118" s="296"/>
      <c r="NSW118" s="296"/>
      <c r="NSX118" s="296"/>
      <c r="NSY118" s="296"/>
      <c r="NSZ118" s="296"/>
      <c r="NTA118" s="296"/>
      <c r="NTB118" s="296"/>
      <c r="NTC118" s="296"/>
      <c r="NTD118" s="296"/>
      <c r="NTE118" s="296"/>
      <c r="NTF118" s="296"/>
      <c r="NTG118" s="296"/>
      <c r="NTH118" s="296"/>
      <c r="NTI118" s="296"/>
      <c r="NTJ118" s="296"/>
      <c r="NTK118" s="296"/>
      <c r="NTL118" s="296"/>
      <c r="NTM118" s="296"/>
      <c r="NTN118" s="296"/>
      <c r="NTO118" s="296"/>
      <c r="NTP118" s="296"/>
      <c r="NTQ118" s="296"/>
      <c r="NTR118" s="296"/>
      <c r="NTS118" s="296"/>
      <c r="NTT118" s="296"/>
      <c r="NTU118" s="296"/>
      <c r="NTV118" s="296"/>
      <c r="NTW118" s="296"/>
      <c r="NTX118" s="296"/>
      <c r="NTY118" s="296"/>
      <c r="NTZ118" s="296"/>
      <c r="NUA118" s="296"/>
      <c r="NUB118" s="296"/>
      <c r="NUC118" s="296"/>
      <c r="NUD118" s="296"/>
      <c r="NUE118" s="296"/>
      <c r="NUF118" s="296"/>
      <c r="NUG118" s="296"/>
      <c r="NUH118" s="296"/>
      <c r="NUI118" s="296"/>
      <c r="NUJ118" s="296"/>
      <c r="NUK118" s="296"/>
      <c r="NUL118" s="296"/>
      <c r="NUM118" s="296"/>
      <c r="NUN118" s="296"/>
      <c r="NUO118" s="296"/>
      <c r="NUP118" s="296"/>
      <c r="NUQ118" s="296"/>
      <c r="NUR118" s="296"/>
      <c r="NUS118" s="296"/>
      <c r="NUT118" s="296"/>
      <c r="NUU118" s="296"/>
      <c r="NUV118" s="296"/>
      <c r="NUW118" s="296"/>
      <c r="NUX118" s="296"/>
      <c r="NUY118" s="296"/>
      <c r="NUZ118" s="296"/>
      <c r="NVA118" s="296"/>
      <c r="NVB118" s="296"/>
      <c r="NVC118" s="296"/>
      <c r="NVD118" s="296"/>
      <c r="NVE118" s="296"/>
      <c r="NVF118" s="296"/>
      <c r="NVG118" s="296"/>
      <c r="NVH118" s="296"/>
      <c r="NVI118" s="296"/>
      <c r="NVJ118" s="296"/>
      <c r="NVK118" s="296"/>
      <c r="NVL118" s="296"/>
      <c r="NVM118" s="296"/>
      <c r="NVN118" s="296"/>
      <c r="NVO118" s="296"/>
      <c r="NVP118" s="296"/>
      <c r="NVQ118" s="296"/>
      <c r="NVR118" s="296"/>
      <c r="NVS118" s="296"/>
      <c r="NVT118" s="296"/>
      <c r="NVU118" s="296"/>
      <c r="NVV118" s="296"/>
      <c r="NVW118" s="296"/>
      <c r="NVX118" s="296"/>
      <c r="NVY118" s="296"/>
      <c r="NVZ118" s="296"/>
      <c r="NWA118" s="296"/>
      <c r="NWB118" s="296"/>
      <c r="NWC118" s="296"/>
      <c r="NWD118" s="296"/>
      <c r="NWE118" s="296"/>
      <c r="NWF118" s="296"/>
      <c r="NWG118" s="296"/>
      <c r="NWH118" s="296"/>
      <c r="NWI118" s="296"/>
      <c r="NWJ118" s="296"/>
      <c r="NWK118" s="296"/>
      <c r="NWL118" s="296"/>
      <c r="NWM118" s="296"/>
      <c r="NWN118" s="296"/>
      <c r="NWO118" s="296"/>
      <c r="NWP118" s="296"/>
      <c r="NWQ118" s="296"/>
      <c r="NWR118" s="296"/>
      <c r="NWS118" s="296"/>
      <c r="NWT118" s="296"/>
      <c r="NWU118" s="296"/>
      <c r="NWV118" s="296"/>
      <c r="NWW118" s="296"/>
      <c r="NWX118" s="296"/>
      <c r="NWY118" s="296"/>
      <c r="NWZ118" s="296"/>
      <c r="NXA118" s="296"/>
      <c r="NXB118" s="296"/>
      <c r="NXC118" s="296"/>
      <c r="NXD118" s="296"/>
      <c r="NXE118" s="296"/>
      <c r="NXF118" s="296"/>
      <c r="NXG118" s="296"/>
      <c r="NXH118" s="296"/>
      <c r="NXI118" s="296"/>
      <c r="NXJ118" s="296"/>
      <c r="NXK118" s="296"/>
      <c r="NXL118" s="296"/>
      <c r="NXM118" s="296"/>
      <c r="NXN118" s="296"/>
      <c r="NXO118" s="296"/>
      <c r="NXP118" s="296"/>
      <c r="NXQ118" s="296"/>
      <c r="NXR118" s="296"/>
      <c r="NXS118" s="296"/>
      <c r="NXT118" s="296"/>
      <c r="NXU118" s="296"/>
      <c r="NXV118" s="296"/>
      <c r="NXW118" s="296"/>
      <c r="NXX118" s="296"/>
      <c r="NXY118" s="296"/>
      <c r="NXZ118" s="296"/>
      <c r="NYA118" s="296"/>
      <c r="NYB118" s="296"/>
      <c r="NYC118" s="296"/>
      <c r="NYD118" s="296"/>
      <c r="NYE118" s="296"/>
      <c r="NYF118" s="296"/>
      <c r="NYG118" s="296"/>
      <c r="NYH118" s="296"/>
      <c r="NYI118" s="296"/>
      <c r="NYJ118" s="296"/>
      <c r="NYK118" s="296"/>
      <c r="NYL118" s="296"/>
      <c r="NYM118" s="296"/>
      <c r="NYN118" s="296"/>
      <c r="NYO118" s="296"/>
      <c r="NYP118" s="296"/>
      <c r="NYQ118" s="296"/>
      <c r="NYR118" s="296"/>
      <c r="NYS118" s="296"/>
      <c r="NYT118" s="296"/>
      <c r="NYU118" s="296"/>
      <c r="NYV118" s="296"/>
      <c r="NYW118" s="296"/>
      <c r="NYX118" s="296"/>
      <c r="NYY118" s="296"/>
      <c r="NYZ118" s="296"/>
      <c r="NZA118" s="296"/>
      <c r="NZB118" s="296"/>
      <c r="NZC118" s="296"/>
      <c r="NZD118" s="296"/>
      <c r="NZE118" s="296"/>
      <c r="NZF118" s="296"/>
      <c r="NZG118" s="296"/>
      <c r="NZH118" s="296"/>
      <c r="NZI118" s="296"/>
      <c r="NZJ118" s="296"/>
      <c r="NZK118" s="296"/>
      <c r="NZL118" s="296"/>
      <c r="NZM118" s="296"/>
      <c r="NZN118" s="296"/>
      <c r="NZO118" s="296"/>
      <c r="NZP118" s="296"/>
      <c r="NZQ118" s="296"/>
      <c r="NZR118" s="296"/>
      <c r="NZS118" s="296"/>
      <c r="NZT118" s="296"/>
      <c r="NZU118" s="296"/>
      <c r="NZV118" s="296"/>
      <c r="NZW118" s="296"/>
      <c r="NZX118" s="296"/>
      <c r="NZY118" s="296"/>
      <c r="NZZ118" s="296"/>
      <c r="OAA118" s="296"/>
      <c r="OAB118" s="296"/>
      <c r="OAC118" s="296"/>
      <c r="OAD118" s="296"/>
      <c r="OAE118" s="296"/>
      <c r="OAF118" s="296"/>
      <c r="OAG118" s="296"/>
      <c r="OAH118" s="296"/>
      <c r="OAI118" s="296"/>
      <c r="OAJ118" s="296"/>
      <c r="OAK118" s="296"/>
      <c r="OAL118" s="296"/>
      <c r="OAM118" s="296"/>
      <c r="OAN118" s="296"/>
      <c r="OAO118" s="296"/>
      <c r="OAP118" s="296"/>
      <c r="OAQ118" s="296"/>
      <c r="OAR118" s="296"/>
      <c r="OAS118" s="296"/>
      <c r="OAT118" s="296"/>
      <c r="OAU118" s="296"/>
      <c r="OAV118" s="296"/>
      <c r="OAW118" s="296"/>
      <c r="OAX118" s="296"/>
      <c r="OAY118" s="296"/>
      <c r="OAZ118" s="296"/>
      <c r="OBA118" s="296"/>
      <c r="OBB118" s="296"/>
      <c r="OBC118" s="296"/>
      <c r="OBD118" s="296"/>
      <c r="OBE118" s="296"/>
      <c r="OBF118" s="296"/>
      <c r="OBG118" s="296"/>
      <c r="OBH118" s="296"/>
      <c r="OBI118" s="296"/>
      <c r="OBJ118" s="296"/>
      <c r="OBK118" s="296"/>
      <c r="OBL118" s="296"/>
      <c r="OBM118" s="296"/>
      <c r="OBN118" s="296"/>
      <c r="OBO118" s="296"/>
      <c r="OBP118" s="296"/>
      <c r="OBQ118" s="296"/>
      <c r="OBR118" s="296"/>
      <c r="OBS118" s="296"/>
      <c r="OBT118" s="296"/>
      <c r="OBU118" s="296"/>
      <c r="OBV118" s="296"/>
      <c r="OBW118" s="296"/>
      <c r="OBX118" s="296"/>
      <c r="OBY118" s="296"/>
      <c r="OBZ118" s="296"/>
      <c r="OCA118" s="296"/>
      <c r="OCB118" s="296"/>
      <c r="OCC118" s="296"/>
      <c r="OCD118" s="296"/>
      <c r="OCE118" s="296"/>
      <c r="OCF118" s="296"/>
      <c r="OCG118" s="296"/>
      <c r="OCH118" s="296"/>
      <c r="OCI118" s="296"/>
      <c r="OCJ118" s="296"/>
      <c r="OCK118" s="296"/>
      <c r="OCL118" s="296"/>
      <c r="OCM118" s="296"/>
      <c r="OCN118" s="296"/>
      <c r="OCO118" s="296"/>
      <c r="OCP118" s="296"/>
      <c r="OCQ118" s="296"/>
      <c r="OCR118" s="296"/>
      <c r="OCS118" s="296"/>
      <c r="OCT118" s="296"/>
      <c r="OCU118" s="296"/>
      <c r="OCV118" s="296"/>
      <c r="OCW118" s="296"/>
      <c r="OCX118" s="296"/>
      <c r="OCY118" s="296"/>
      <c r="OCZ118" s="296"/>
      <c r="ODA118" s="296"/>
      <c r="ODB118" s="296"/>
      <c r="ODC118" s="296"/>
      <c r="ODD118" s="296"/>
      <c r="ODE118" s="296"/>
      <c r="ODF118" s="296"/>
      <c r="ODG118" s="296"/>
      <c r="ODH118" s="296"/>
      <c r="ODI118" s="296"/>
      <c r="ODJ118" s="296"/>
      <c r="ODK118" s="296"/>
      <c r="ODL118" s="296"/>
      <c r="ODM118" s="296"/>
      <c r="ODN118" s="296"/>
      <c r="ODO118" s="296"/>
      <c r="ODP118" s="296"/>
      <c r="ODQ118" s="296"/>
      <c r="ODR118" s="296"/>
      <c r="ODS118" s="296"/>
      <c r="ODT118" s="296"/>
      <c r="ODU118" s="296"/>
      <c r="ODV118" s="296"/>
      <c r="ODW118" s="296"/>
      <c r="ODX118" s="296"/>
      <c r="ODY118" s="296"/>
      <c r="ODZ118" s="296"/>
      <c r="OEA118" s="296"/>
      <c r="OEB118" s="296"/>
      <c r="OEC118" s="296"/>
      <c r="OED118" s="296"/>
      <c r="OEE118" s="296"/>
      <c r="OEF118" s="296"/>
      <c r="OEG118" s="296"/>
      <c r="OEH118" s="296"/>
      <c r="OEI118" s="296"/>
      <c r="OEJ118" s="296"/>
      <c r="OEK118" s="296"/>
      <c r="OEL118" s="296"/>
      <c r="OEM118" s="296"/>
      <c r="OEN118" s="296"/>
      <c r="OEO118" s="296"/>
      <c r="OEP118" s="296"/>
      <c r="OEQ118" s="296"/>
      <c r="OER118" s="296"/>
      <c r="OES118" s="296"/>
      <c r="OET118" s="296"/>
      <c r="OEU118" s="296"/>
      <c r="OEV118" s="296"/>
      <c r="OEW118" s="296"/>
      <c r="OEX118" s="296"/>
      <c r="OEY118" s="296"/>
      <c r="OEZ118" s="296"/>
      <c r="OFA118" s="296"/>
      <c r="OFB118" s="296"/>
      <c r="OFC118" s="296"/>
      <c r="OFD118" s="296"/>
      <c r="OFE118" s="296"/>
      <c r="OFF118" s="296"/>
      <c r="OFG118" s="296"/>
      <c r="OFH118" s="296"/>
      <c r="OFI118" s="296"/>
      <c r="OFJ118" s="296"/>
      <c r="OFK118" s="296"/>
      <c r="OFL118" s="296"/>
      <c r="OFM118" s="296"/>
      <c r="OFN118" s="296"/>
      <c r="OFO118" s="296"/>
      <c r="OFP118" s="296"/>
      <c r="OFQ118" s="296"/>
      <c r="OFR118" s="296"/>
      <c r="OFS118" s="296"/>
      <c r="OFT118" s="296"/>
      <c r="OFU118" s="296"/>
      <c r="OFV118" s="296"/>
      <c r="OFW118" s="296"/>
      <c r="OFX118" s="296"/>
      <c r="OFY118" s="296"/>
      <c r="OFZ118" s="296"/>
      <c r="OGA118" s="296"/>
      <c r="OGB118" s="296"/>
      <c r="OGC118" s="296"/>
      <c r="OGD118" s="296"/>
      <c r="OGE118" s="296"/>
      <c r="OGF118" s="296"/>
      <c r="OGG118" s="296"/>
      <c r="OGH118" s="296"/>
      <c r="OGI118" s="296"/>
      <c r="OGJ118" s="296"/>
      <c r="OGK118" s="296"/>
      <c r="OGL118" s="296"/>
      <c r="OGM118" s="296"/>
      <c r="OGN118" s="296"/>
      <c r="OGO118" s="296"/>
      <c r="OGP118" s="296"/>
      <c r="OGQ118" s="296"/>
      <c r="OGR118" s="296"/>
      <c r="OGS118" s="296"/>
      <c r="OGT118" s="296"/>
      <c r="OGU118" s="296"/>
      <c r="OGV118" s="296"/>
      <c r="OGW118" s="296"/>
      <c r="OGX118" s="296"/>
      <c r="OGY118" s="296"/>
      <c r="OGZ118" s="296"/>
      <c r="OHA118" s="296"/>
      <c r="OHB118" s="296"/>
      <c r="OHC118" s="296"/>
      <c r="OHD118" s="296"/>
      <c r="OHE118" s="296"/>
      <c r="OHF118" s="296"/>
      <c r="OHG118" s="296"/>
      <c r="OHH118" s="296"/>
      <c r="OHI118" s="296"/>
      <c r="OHJ118" s="296"/>
      <c r="OHK118" s="296"/>
      <c r="OHL118" s="296"/>
      <c r="OHM118" s="296"/>
      <c r="OHN118" s="296"/>
      <c r="OHO118" s="296"/>
      <c r="OHP118" s="296"/>
      <c r="OHQ118" s="296"/>
      <c r="OHR118" s="296"/>
      <c r="OHS118" s="296"/>
      <c r="OHT118" s="296"/>
      <c r="OHU118" s="296"/>
      <c r="OHV118" s="296"/>
      <c r="OHW118" s="296"/>
      <c r="OHX118" s="296"/>
      <c r="OHY118" s="296"/>
      <c r="OHZ118" s="296"/>
      <c r="OIA118" s="296"/>
      <c r="OIB118" s="296"/>
      <c r="OIC118" s="296"/>
      <c r="OID118" s="296"/>
      <c r="OIE118" s="296"/>
      <c r="OIF118" s="296"/>
      <c r="OIG118" s="296"/>
      <c r="OIH118" s="296"/>
      <c r="OII118" s="296"/>
      <c r="OIJ118" s="296"/>
      <c r="OIK118" s="296"/>
      <c r="OIL118" s="296"/>
      <c r="OIM118" s="296"/>
      <c r="OIN118" s="296"/>
      <c r="OIO118" s="296"/>
      <c r="OIP118" s="296"/>
      <c r="OIQ118" s="296"/>
      <c r="OIR118" s="296"/>
      <c r="OIS118" s="296"/>
      <c r="OIT118" s="296"/>
      <c r="OIU118" s="296"/>
      <c r="OIV118" s="296"/>
      <c r="OIW118" s="296"/>
      <c r="OIX118" s="296"/>
      <c r="OIY118" s="296"/>
      <c r="OIZ118" s="296"/>
      <c r="OJA118" s="296"/>
      <c r="OJB118" s="296"/>
      <c r="OJC118" s="296"/>
      <c r="OJD118" s="296"/>
      <c r="OJE118" s="296"/>
      <c r="OJF118" s="296"/>
      <c r="OJG118" s="296"/>
      <c r="OJH118" s="296"/>
      <c r="OJI118" s="296"/>
      <c r="OJJ118" s="296"/>
      <c r="OJK118" s="296"/>
      <c r="OJL118" s="296"/>
      <c r="OJM118" s="296"/>
      <c r="OJN118" s="296"/>
      <c r="OJO118" s="296"/>
      <c r="OJP118" s="296"/>
      <c r="OJQ118" s="296"/>
      <c r="OJR118" s="296"/>
      <c r="OJS118" s="296"/>
      <c r="OJT118" s="296"/>
      <c r="OJU118" s="296"/>
      <c r="OJV118" s="296"/>
      <c r="OJW118" s="296"/>
      <c r="OJX118" s="296"/>
      <c r="OJY118" s="296"/>
      <c r="OJZ118" s="296"/>
      <c r="OKA118" s="296"/>
      <c r="OKB118" s="296"/>
      <c r="OKC118" s="296"/>
      <c r="OKD118" s="296"/>
      <c r="OKE118" s="296"/>
      <c r="OKF118" s="296"/>
      <c r="OKG118" s="296"/>
      <c r="OKH118" s="296"/>
      <c r="OKI118" s="296"/>
      <c r="OKJ118" s="296"/>
      <c r="OKK118" s="296"/>
      <c r="OKL118" s="296"/>
      <c r="OKM118" s="296"/>
      <c r="OKN118" s="296"/>
      <c r="OKO118" s="296"/>
      <c r="OKP118" s="296"/>
      <c r="OKQ118" s="296"/>
      <c r="OKR118" s="296"/>
      <c r="OKS118" s="296"/>
      <c r="OKT118" s="296"/>
      <c r="OKU118" s="296"/>
      <c r="OKV118" s="296"/>
      <c r="OKW118" s="296"/>
      <c r="OKX118" s="296"/>
      <c r="OKY118" s="296"/>
      <c r="OKZ118" s="296"/>
      <c r="OLA118" s="296"/>
      <c r="OLB118" s="296"/>
      <c r="OLC118" s="296"/>
      <c r="OLD118" s="296"/>
      <c r="OLE118" s="296"/>
      <c r="OLF118" s="296"/>
      <c r="OLG118" s="296"/>
      <c r="OLH118" s="296"/>
      <c r="OLI118" s="296"/>
      <c r="OLJ118" s="296"/>
      <c r="OLK118" s="296"/>
      <c r="OLL118" s="296"/>
      <c r="OLM118" s="296"/>
      <c r="OLN118" s="296"/>
      <c r="OLO118" s="296"/>
      <c r="OLP118" s="296"/>
      <c r="OLQ118" s="296"/>
      <c r="OLR118" s="296"/>
      <c r="OLS118" s="296"/>
      <c r="OLT118" s="296"/>
      <c r="OLU118" s="296"/>
      <c r="OLV118" s="296"/>
      <c r="OLW118" s="296"/>
      <c r="OLX118" s="296"/>
      <c r="OLY118" s="296"/>
      <c r="OLZ118" s="296"/>
      <c r="OMA118" s="296"/>
      <c r="OMB118" s="296"/>
      <c r="OMC118" s="296"/>
      <c r="OMD118" s="296"/>
      <c r="OME118" s="296"/>
      <c r="OMF118" s="296"/>
      <c r="OMG118" s="296"/>
      <c r="OMH118" s="296"/>
      <c r="OMI118" s="296"/>
      <c r="OMJ118" s="296"/>
      <c r="OMK118" s="296"/>
      <c r="OML118" s="296"/>
      <c r="OMM118" s="296"/>
      <c r="OMN118" s="296"/>
      <c r="OMO118" s="296"/>
      <c r="OMP118" s="296"/>
      <c r="OMQ118" s="296"/>
      <c r="OMR118" s="296"/>
      <c r="OMS118" s="296"/>
      <c r="OMT118" s="296"/>
      <c r="OMU118" s="296"/>
      <c r="OMV118" s="296"/>
      <c r="OMW118" s="296"/>
      <c r="OMX118" s="296"/>
      <c r="OMY118" s="296"/>
      <c r="OMZ118" s="296"/>
      <c r="ONA118" s="296"/>
      <c r="ONB118" s="296"/>
      <c r="ONC118" s="296"/>
      <c r="OND118" s="296"/>
      <c r="ONE118" s="296"/>
      <c r="ONF118" s="296"/>
      <c r="ONG118" s="296"/>
      <c r="ONH118" s="296"/>
      <c r="ONI118" s="296"/>
      <c r="ONJ118" s="296"/>
      <c r="ONK118" s="296"/>
      <c r="ONL118" s="296"/>
      <c r="ONM118" s="296"/>
      <c r="ONN118" s="296"/>
      <c r="ONO118" s="296"/>
      <c r="ONP118" s="296"/>
      <c r="ONQ118" s="296"/>
      <c r="ONR118" s="296"/>
      <c r="ONS118" s="296"/>
      <c r="ONT118" s="296"/>
      <c r="ONU118" s="296"/>
      <c r="ONV118" s="296"/>
      <c r="ONW118" s="296"/>
      <c r="ONX118" s="296"/>
      <c r="ONY118" s="296"/>
      <c r="ONZ118" s="296"/>
      <c r="OOA118" s="296"/>
      <c r="OOB118" s="296"/>
      <c r="OOC118" s="296"/>
      <c r="OOD118" s="296"/>
      <c r="OOE118" s="296"/>
      <c r="OOF118" s="296"/>
      <c r="OOG118" s="296"/>
      <c r="OOH118" s="296"/>
      <c r="OOI118" s="296"/>
      <c r="OOJ118" s="296"/>
      <c r="OOK118" s="296"/>
      <c r="OOL118" s="296"/>
      <c r="OOM118" s="296"/>
      <c r="OON118" s="296"/>
      <c r="OOO118" s="296"/>
      <c r="OOP118" s="296"/>
      <c r="OOQ118" s="296"/>
      <c r="OOR118" s="296"/>
      <c r="OOS118" s="296"/>
      <c r="OOT118" s="296"/>
      <c r="OOU118" s="296"/>
      <c r="OOV118" s="296"/>
      <c r="OOW118" s="296"/>
      <c r="OOX118" s="296"/>
      <c r="OOY118" s="296"/>
      <c r="OOZ118" s="296"/>
      <c r="OPA118" s="296"/>
      <c r="OPB118" s="296"/>
      <c r="OPC118" s="296"/>
      <c r="OPD118" s="296"/>
      <c r="OPE118" s="296"/>
      <c r="OPF118" s="296"/>
      <c r="OPG118" s="296"/>
      <c r="OPH118" s="296"/>
      <c r="OPI118" s="296"/>
      <c r="OPJ118" s="296"/>
      <c r="OPK118" s="296"/>
      <c r="OPL118" s="296"/>
      <c r="OPM118" s="296"/>
      <c r="OPN118" s="296"/>
      <c r="OPO118" s="296"/>
      <c r="OPP118" s="296"/>
      <c r="OPQ118" s="296"/>
      <c r="OPR118" s="296"/>
      <c r="OPS118" s="296"/>
      <c r="OPT118" s="296"/>
      <c r="OPU118" s="296"/>
      <c r="OPV118" s="296"/>
      <c r="OPW118" s="296"/>
      <c r="OPX118" s="296"/>
      <c r="OPY118" s="296"/>
      <c r="OPZ118" s="296"/>
      <c r="OQA118" s="296"/>
      <c r="OQB118" s="296"/>
      <c r="OQC118" s="296"/>
      <c r="OQD118" s="296"/>
      <c r="OQE118" s="296"/>
      <c r="OQF118" s="296"/>
      <c r="OQG118" s="296"/>
      <c r="OQH118" s="296"/>
      <c r="OQI118" s="296"/>
      <c r="OQJ118" s="296"/>
      <c r="OQK118" s="296"/>
      <c r="OQL118" s="296"/>
      <c r="OQM118" s="296"/>
      <c r="OQN118" s="296"/>
      <c r="OQO118" s="296"/>
      <c r="OQP118" s="296"/>
      <c r="OQQ118" s="296"/>
      <c r="OQR118" s="296"/>
      <c r="OQS118" s="296"/>
      <c r="OQT118" s="296"/>
      <c r="OQU118" s="296"/>
      <c r="OQV118" s="296"/>
      <c r="OQW118" s="296"/>
      <c r="OQX118" s="296"/>
      <c r="OQY118" s="296"/>
      <c r="OQZ118" s="296"/>
      <c r="ORA118" s="296"/>
      <c r="ORB118" s="296"/>
      <c r="ORC118" s="296"/>
      <c r="ORD118" s="296"/>
      <c r="ORE118" s="296"/>
      <c r="ORF118" s="296"/>
      <c r="ORG118" s="296"/>
      <c r="ORH118" s="296"/>
      <c r="ORI118" s="296"/>
      <c r="ORJ118" s="296"/>
      <c r="ORK118" s="296"/>
      <c r="ORL118" s="296"/>
      <c r="ORM118" s="296"/>
      <c r="ORN118" s="296"/>
      <c r="ORO118" s="296"/>
      <c r="ORP118" s="296"/>
      <c r="ORQ118" s="296"/>
      <c r="ORR118" s="296"/>
      <c r="ORS118" s="296"/>
      <c r="ORT118" s="296"/>
      <c r="ORU118" s="296"/>
      <c r="ORV118" s="296"/>
      <c r="ORW118" s="296"/>
      <c r="ORX118" s="296"/>
      <c r="ORY118" s="296"/>
      <c r="ORZ118" s="296"/>
      <c r="OSA118" s="296"/>
      <c r="OSB118" s="296"/>
      <c r="OSC118" s="296"/>
      <c r="OSD118" s="296"/>
      <c r="OSE118" s="296"/>
      <c r="OSF118" s="296"/>
      <c r="OSG118" s="296"/>
      <c r="OSH118" s="296"/>
      <c r="OSI118" s="296"/>
      <c r="OSJ118" s="296"/>
      <c r="OSK118" s="296"/>
      <c r="OSL118" s="296"/>
      <c r="OSM118" s="296"/>
      <c r="OSN118" s="296"/>
      <c r="OSO118" s="296"/>
      <c r="OSP118" s="296"/>
      <c r="OSQ118" s="296"/>
      <c r="OSR118" s="296"/>
      <c r="OSS118" s="296"/>
      <c r="OST118" s="296"/>
      <c r="OSU118" s="296"/>
      <c r="OSV118" s="296"/>
      <c r="OSW118" s="296"/>
      <c r="OSX118" s="296"/>
      <c r="OSY118" s="296"/>
      <c r="OSZ118" s="296"/>
      <c r="OTA118" s="296"/>
      <c r="OTB118" s="296"/>
      <c r="OTC118" s="296"/>
      <c r="OTD118" s="296"/>
      <c r="OTE118" s="296"/>
      <c r="OTF118" s="296"/>
      <c r="OTG118" s="296"/>
      <c r="OTH118" s="296"/>
      <c r="OTI118" s="296"/>
      <c r="OTJ118" s="296"/>
      <c r="OTK118" s="296"/>
      <c r="OTL118" s="296"/>
      <c r="OTM118" s="296"/>
      <c r="OTN118" s="296"/>
      <c r="OTO118" s="296"/>
      <c r="OTP118" s="296"/>
      <c r="OTQ118" s="296"/>
      <c r="OTR118" s="296"/>
      <c r="OTS118" s="296"/>
      <c r="OTT118" s="296"/>
      <c r="OTU118" s="296"/>
      <c r="OTV118" s="296"/>
      <c r="OTW118" s="296"/>
      <c r="OTX118" s="296"/>
      <c r="OTY118" s="296"/>
      <c r="OTZ118" s="296"/>
      <c r="OUA118" s="296"/>
      <c r="OUB118" s="296"/>
      <c r="OUC118" s="296"/>
      <c r="OUD118" s="296"/>
      <c r="OUE118" s="296"/>
      <c r="OUF118" s="296"/>
      <c r="OUG118" s="296"/>
      <c r="OUH118" s="296"/>
      <c r="OUI118" s="296"/>
      <c r="OUJ118" s="296"/>
      <c r="OUK118" s="296"/>
      <c r="OUL118" s="296"/>
      <c r="OUM118" s="296"/>
      <c r="OUN118" s="296"/>
      <c r="OUO118" s="296"/>
      <c r="OUP118" s="296"/>
      <c r="OUQ118" s="296"/>
      <c r="OUR118" s="296"/>
      <c r="OUS118" s="296"/>
      <c r="OUT118" s="296"/>
      <c r="OUU118" s="296"/>
      <c r="OUV118" s="296"/>
      <c r="OUW118" s="296"/>
      <c r="OUX118" s="296"/>
      <c r="OUY118" s="296"/>
      <c r="OUZ118" s="296"/>
      <c r="OVA118" s="296"/>
      <c r="OVB118" s="296"/>
      <c r="OVC118" s="296"/>
      <c r="OVD118" s="296"/>
      <c r="OVE118" s="296"/>
      <c r="OVF118" s="296"/>
      <c r="OVG118" s="296"/>
      <c r="OVH118" s="296"/>
      <c r="OVI118" s="296"/>
      <c r="OVJ118" s="296"/>
      <c r="OVK118" s="296"/>
      <c r="OVL118" s="296"/>
      <c r="OVM118" s="296"/>
      <c r="OVN118" s="296"/>
      <c r="OVO118" s="296"/>
      <c r="OVP118" s="296"/>
      <c r="OVQ118" s="296"/>
      <c r="OVR118" s="296"/>
      <c r="OVS118" s="296"/>
      <c r="OVT118" s="296"/>
      <c r="OVU118" s="296"/>
      <c r="OVV118" s="296"/>
      <c r="OVW118" s="296"/>
      <c r="OVX118" s="296"/>
      <c r="OVY118" s="296"/>
      <c r="OVZ118" s="296"/>
      <c r="OWA118" s="296"/>
      <c r="OWB118" s="296"/>
      <c r="OWC118" s="296"/>
      <c r="OWD118" s="296"/>
      <c r="OWE118" s="296"/>
      <c r="OWF118" s="296"/>
      <c r="OWG118" s="296"/>
      <c r="OWH118" s="296"/>
      <c r="OWI118" s="296"/>
      <c r="OWJ118" s="296"/>
      <c r="OWK118" s="296"/>
      <c r="OWL118" s="296"/>
      <c r="OWM118" s="296"/>
      <c r="OWN118" s="296"/>
      <c r="OWO118" s="296"/>
      <c r="OWP118" s="296"/>
      <c r="OWQ118" s="296"/>
      <c r="OWR118" s="296"/>
      <c r="OWS118" s="296"/>
      <c r="OWT118" s="296"/>
      <c r="OWU118" s="296"/>
      <c r="OWV118" s="296"/>
      <c r="OWW118" s="296"/>
      <c r="OWX118" s="296"/>
      <c r="OWY118" s="296"/>
      <c r="OWZ118" s="296"/>
      <c r="OXA118" s="296"/>
      <c r="OXB118" s="296"/>
      <c r="OXC118" s="296"/>
      <c r="OXD118" s="296"/>
      <c r="OXE118" s="296"/>
      <c r="OXF118" s="296"/>
      <c r="OXG118" s="296"/>
      <c r="OXH118" s="296"/>
      <c r="OXI118" s="296"/>
      <c r="OXJ118" s="296"/>
      <c r="OXK118" s="296"/>
      <c r="OXL118" s="296"/>
      <c r="OXM118" s="296"/>
      <c r="OXN118" s="296"/>
      <c r="OXO118" s="296"/>
      <c r="OXP118" s="296"/>
      <c r="OXQ118" s="296"/>
      <c r="OXR118" s="296"/>
      <c r="OXS118" s="296"/>
      <c r="OXT118" s="296"/>
      <c r="OXU118" s="296"/>
      <c r="OXV118" s="296"/>
      <c r="OXW118" s="296"/>
      <c r="OXX118" s="296"/>
      <c r="OXY118" s="296"/>
      <c r="OXZ118" s="296"/>
      <c r="OYA118" s="296"/>
      <c r="OYB118" s="296"/>
      <c r="OYC118" s="296"/>
      <c r="OYD118" s="296"/>
      <c r="OYE118" s="296"/>
      <c r="OYF118" s="296"/>
      <c r="OYG118" s="296"/>
      <c r="OYH118" s="296"/>
      <c r="OYI118" s="296"/>
      <c r="OYJ118" s="296"/>
      <c r="OYK118" s="296"/>
      <c r="OYL118" s="296"/>
      <c r="OYM118" s="296"/>
      <c r="OYN118" s="296"/>
      <c r="OYO118" s="296"/>
      <c r="OYP118" s="296"/>
      <c r="OYQ118" s="296"/>
      <c r="OYR118" s="296"/>
      <c r="OYS118" s="296"/>
      <c r="OYT118" s="296"/>
      <c r="OYU118" s="296"/>
      <c r="OYV118" s="296"/>
      <c r="OYW118" s="296"/>
      <c r="OYX118" s="296"/>
      <c r="OYY118" s="296"/>
      <c r="OYZ118" s="296"/>
      <c r="OZA118" s="296"/>
      <c r="OZB118" s="296"/>
      <c r="OZC118" s="296"/>
      <c r="OZD118" s="296"/>
      <c r="OZE118" s="296"/>
      <c r="OZF118" s="296"/>
      <c r="OZG118" s="296"/>
      <c r="OZH118" s="296"/>
      <c r="OZI118" s="296"/>
      <c r="OZJ118" s="296"/>
      <c r="OZK118" s="296"/>
      <c r="OZL118" s="296"/>
      <c r="OZM118" s="296"/>
      <c r="OZN118" s="296"/>
      <c r="OZO118" s="296"/>
      <c r="OZP118" s="296"/>
      <c r="OZQ118" s="296"/>
      <c r="OZR118" s="296"/>
      <c r="OZS118" s="296"/>
      <c r="OZT118" s="296"/>
      <c r="OZU118" s="296"/>
      <c r="OZV118" s="296"/>
      <c r="OZW118" s="296"/>
      <c r="OZX118" s="296"/>
      <c r="OZY118" s="296"/>
      <c r="OZZ118" s="296"/>
      <c r="PAA118" s="296"/>
      <c r="PAB118" s="296"/>
      <c r="PAC118" s="296"/>
      <c r="PAD118" s="296"/>
      <c r="PAE118" s="296"/>
      <c r="PAF118" s="296"/>
      <c r="PAG118" s="296"/>
      <c r="PAH118" s="296"/>
      <c r="PAI118" s="296"/>
      <c r="PAJ118" s="296"/>
      <c r="PAK118" s="296"/>
      <c r="PAL118" s="296"/>
      <c r="PAM118" s="296"/>
      <c r="PAN118" s="296"/>
      <c r="PAO118" s="296"/>
      <c r="PAP118" s="296"/>
      <c r="PAQ118" s="296"/>
      <c r="PAR118" s="296"/>
      <c r="PAS118" s="296"/>
      <c r="PAT118" s="296"/>
      <c r="PAU118" s="296"/>
      <c r="PAV118" s="296"/>
      <c r="PAW118" s="296"/>
      <c r="PAX118" s="296"/>
      <c r="PAY118" s="296"/>
      <c r="PAZ118" s="296"/>
      <c r="PBA118" s="296"/>
      <c r="PBB118" s="296"/>
      <c r="PBC118" s="296"/>
      <c r="PBD118" s="296"/>
      <c r="PBE118" s="296"/>
      <c r="PBF118" s="296"/>
      <c r="PBG118" s="296"/>
      <c r="PBH118" s="296"/>
      <c r="PBI118" s="296"/>
      <c r="PBJ118" s="296"/>
      <c r="PBK118" s="296"/>
      <c r="PBL118" s="296"/>
      <c r="PBM118" s="296"/>
      <c r="PBN118" s="296"/>
      <c r="PBO118" s="296"/>
      <c r="PBP118" s="296"/>
      <c r="PBQ118" s="296"/>
      <c r="PBR118" s="296"/>
      <c r="PBS118" s="296"/>
      <c r="PBT118" s="296"/>
      <c r="PBU118" s="296"/>
      <c r="PBV118" s="296"/>
      <c r="PBW118" s="296"/>
      <c r="PBX118" s="296"/>
      <c r="PBY118" s="296"/>
      <c r="PBZ118" s="296"/>
      <c r="PCA118" s="296"/>
      <c r="PCB118" s="296"/>
      <c r="PCC118" s="296"/>
      <c r="PCD118" s="296"/>
      <c r="PCE118" s="296"/>
      <c r="PCF118" s="296"/>
      <c r="PCG118" s="296"/>
      <c r="PCH118" s="296"/>
      <c r="PCI118" s="296"/>
      <c r="PCJ118" s="296"/>
      <c r="PCK118" s="296"/>
      <c r="PCL118" s="296"/>
      <c r="PCM118" s="296"/>
      <c r="PCN118" s="296"/>
      <c r="PCO118" s="296"/>
      <c r="PCP118" s="296"/>
      <c r="PCQ118" s="296"/>
      <c r="PCR118" s="296"/>
      <c r="PCS118" s="296"/>
      <c r="PCT118" s="296"/>
      <c r="PCU118" s="296"/>
      <c r="PCV118" s="296"/>
      <c r="PCW118" s="296"/>
      <c r="PCX118" s="296"/>
      <c r="PCY118" s="296"/>
      <c r="PCZ118" s="296"/>
      <c r="PDA118" s="296"/>
      <c r="PDB118" s="296"/>
      <c r="PDC118" s="296"/>
      <c r="PDD118" s="296"/>
      <c r="PDE118" s="296"/>
      <c r="PDF118" s="296"/>
      <c r="PDG118" s="296"/>
      <c r="PDH118" s="296"/>
      <c r="PDI118" s="296"/>
      <c r="PDJ118" s="296"/>
      <c r="PDK118" s="296"/>
      <c r="PDL118" s="296"/>
      <c r="PDM118" s="296"/>
      <c r="PDN118" s="296"/>
      <c r="PDO118" s="296"/>
      <c r="PDP118" s="296"/>
      <c r="PDQ118" s="296"/>
      <c r="PDR118" s="296"/>
      <c r="PDS118" s="296"/>
      <c r="PDT118" s="296"/>
      <c r="PDU118" s="296"/>
      <c r="PDV118" s="296"/>
      <c r="PDW118" s="296"/>
      <c r="PDX118" s="296"/>
      <c r="PDY118" s="296"/>
      <c r="PDZ118" s="296"/>
      <c r="PEA118" s="296"/>
      <c r="PEB118" s="296"/>
      <c r="PEC118" s="296"/>
      <c r="PED118" s="296"/>
      <c r="PEE118" s="296"/>
      <c r="PEF118" s="296"/>
      <c r="PEG118" s="296"/>
      <c r="PEH118" s="296"/>
      <c r="PEI118" s="296"/>
      <c r="PEJ118" s="296"/>
      <c r="PEK118" s="296"/>
      <c r="PEL118" s="296"/>
      <c r="PEM118" s="296"/>
      <c r="PEN118" s="296"/>
      <c r="PEO118" s="296"/>
      <c r="PEP118" s="296"/>
      <c r="PEQ118" s="296"/>
      <c r="PER118" s="296"/>
      <c r="PES118" s="296"/>
      <c r="PET118" s="296"/>
      <c r="PEU118" s="296"/>
      <c r="PEV118" s="296"/>
      <c r="PEW118" s="296"/>
      <c r="PEX118" s="296"/>
      <c r="PEY118" s="296"/>
      <c r="PEZ118" s="296"/>
      <c r="PFA118" s="296"/>
      <c r="PFB118" s="296"/>
      <c r="PFC118" s="296"/>
      <c r="PFD118" s="296"/>
      <c r="PFE118" s="296"/>
      <c r="PFF118" s="296"/>
      <c r="PFG118" s="296"/>
      <c r="PFH118" s="296"/>
      <c r="PFI118" s="296"/>
      <c r="PFJ118" s="296"/>
      <c r="PFK118" s="296"/>
      <c r="PFL118" s="296"/>
      <c r="PFM118" s="296"/>
      <c r="PFN118" s="296"/>
      <c r="PFO118" s="296"/>
      <c r="PFP118" s="296"/>
      <c r="PFQ118" s="296"/>
      <c r="PFR118" s="296"/>
      <c r="PFS118" s="296"/>
      <c r="PFT118" s="296"/>
      <c r="PFU118" s="296"/>
      <c r="PFV118" s="296"/>
      <c r="PFW118" s="296"/>
      <c r="PFX118" s="296"/>
      <c r="PFY118" s="296"/>
      <c r="PFZ118" s="296"/>
      <c r="PGA118" s="296"/>
      <c r="PGB118" s="296"/>
      <c r="PGC118" s="296"/>
      <c r="PGD118" s="296"/>
      <c r="PGE118" s="296"/>
      <c r="PGF118" s="296"/>
      <c r="PGG118" s="296"/>
      <c r="PGH118" s="296"/>
      <c r="PGI118" s="296"/>
      <c r="PGJ118" s="296"/>
      <c r="PGK118" s="296"/>
      <c r="PGL118" s="296"/>
      <c r="PGM118" s="296"/>
      <c r="PGN118" s="296"/>
      <c r="PGO118" s="296"/>
      <c r="PGP118" s="296"/>
      <c r="PGQ118" s="296"/>
      <c r="PGR118" s="296"/>
      <c r="PGS118" s="296"/>
      <c r="PGT118" s="296"/>
      <c r="PGU118" s="296"/>
      <c r="PGV118" s="296"/>
      <c r="PGW118" s="296"/>
      <c r="PGX118" s="296"/>
      <c r="PGY118" s="296"/>
      <c r="PGZ118" s="296"/>
      <c r="PHA118" s="296"/>
      <c r="PHB118" s="296"/>
      <c r="PHC118" s="296"/>
      <c r="PHD118" s="296"/>
      <c r="PHE118" s="296"/>
      <c r="PHF118" s="296"/>
      <c r="PHG118" s="296"/>
      <c r="PHH118" s="296"/>
      <c r="PHI118" s="296"/>
      <c r="PHJ118" s="296"/>
      <c r="PHK118" s="296"/>
      <c r="PHL118" s="296"/>
      <c r="PHM118" s="296"/>
      <c r="PHN118" s="296"/>
      <c r="PHO118" s="296"/>
      <c r="PHP118" s="296"/>
      <c r="PHQ118" s="296"/>
      <c r="PHR118" s="296"/>
      <c r="PHS118" s="296"/>
      <c r="PHT118" s="296"/>
      <c r="PHU118" s="296"/>
      <c r="PHV118" s="296"/>
      <c r="PHW118" s="296"/>
      <c r="PHX118" s="296"/>
      <c r="PHY118" s="296"/>
      <c r="PHZ118" s="296"/>
      <c r="PIA118" s="296"/>
      <c r="PIB118" s="296"/>
      <c r="PIC118" s="296"/>
      <c r="PID118" s="296"/>
      <c r="PIE118" s="296"/>
      <c r="PIF118" s="296"/>
      <c r="PIG118" s="296"/>
      <c r="PIH118" s="296"/>
      <c r="PII118" s="296"/>
      <c r="PIJ118" s="296"/>
      <c r="PIK118" s="296"/>
      <c r="PIL118" s="296"/>
      <c r="PIM118" s="296"/>
      <c r="PIN118" s="296"/>
      <c r="PIO118" s="296"/>
      <c r="PIP118" s="296"/>
      <c r="PIQ118" s="296"/>
      <c r="PIR118" s="296"/>
      <c r="PIS118" s="296"/>
      <c r="PIT118" s="296"/>
      <c r="PIU118" s="296"/>
      <c r="PIV118" s="296"/>
      <c r="PIW118" s="296"/>
      <c r="PIX118" s="296"/>
      <c r="PIY118" s="296"/>
      <c r="PIZ118" s="296"/>
      <c r="PJA118" s="296"/>
      <c r="PJB118" s="296"/>
      <c r="PJC118" s="296"/>
      <c r="PJD118" s="296"/>
      <c r="PJE118" s="296"/>
      <c r="PJF118" s="296"/>
      <c r="PJG118" s="296"/>
      <c r="PJH118" s="296"/>
      <c r="PJI118" s="296"/>
      <c r="PJJ118" s="296"/>
      <c r="PJK118" s="296"/>
      <c r="PJL118" s="296"/>
      <c r="PJM118" s="296"/>
      <c r="PJN118" s="296"/>
      <c r="PJO118" s="296"/>
      <c r="PJP118" s="296"/>
      <c r="PJQ118" s="296"/>
      <c r="PJR118" s="296"/>
      <c r="PJS118" s="296"/>
      <c r="PJT118" s="296"/>
      <c r="PJU118" s="296"/>
      <c r="PJV118" s="296"/>
      <c r="PJW118" s="296"/>
      <c r="PJX118" s="296"/>
      <c r="PJY118" s="296"/>
      <c r="PJZ118" s="296"/>
      <c r="PKA118" s="296"/>
      <c r="PKB118" s="296"/>
      <c r="PKC118" s="296"/>
      <c r="PKD118" s="296"/>
      <c r="PKE118" s="296"/>
      <c r="PKF118" s="296"/>
      <c r="PKG118" s="296"/>
      <c r="PKH118" s="296"/>
      <c r="PKI118" s="296"/>
      <c r="PKJ118" s="296"/>
      <c r="PKK118" s="296"/>
      <c r="PKL118" s="296"/>
      <c r="PKM118" s="296"/>
      <c r="PKN118" s="296"/>
      <c r="PKO118" s="296"/>
      <c r="PKP118" s="296"/>
      <c r="PKQ118" s="296"/>
      <c r="PKR118" s="296"/>
      <c r="PKS118" s="296"/>
      <c r="PKT118" s="296"/>
      <c r="PKU118" s="296"/>
      <c r="PKV118" s="296"/>
      <c r="PKW118" s="296"/>
      <c r="PKX118" s="296"/>
      <c r="PKY118" s="296"/>
      <c r="PKZ118" s="296"/>
      <c r="PLA118" s="296"/>
      <c r="PLB118" s="296"/>
      <c r="PLC118" s="296"/>
      <c r="PLD118" s="296"/>
      <c r="PLE118" s="296"/>
      <c r="PLF118" s="296"/>
      <c r="PLG118" s="296"/>
      <c r="PLH118" s="296"/>
      <c r="PLI118" s="296"/>
      <c r="PLJ118" s="296"/>
      <c r="PLK118" s="296"/>
      <c r="PLL118" s="296"/>
      <c r="PLM118" s="296"/>
      <c r="PLN118" s="296"/>
      <c r="PLO118" s="296"/>
      <c r="PLP118" s="296"/>
      <c r="PLQ118" s="296"/>
      <c r="PLR118" s="296"/>
      <c r="PLS118" s="296"/>
      <c r="PLT118" s="296"/>
      <c r="PLU118" s="296"/>
      <c r="PLV118" s="296"/>
      <c r="PLW118" s="296"/>
      <c r="PLX118" s="296"/>
      <c r="PLY118" s="296"/>
      <c r="PLZ118" s="296"/>
      <c r="PMA118" s="296"/>
      <c r="PMB118" s="296"/>
      <c r="PMC118" s="296"/>
      <c r="PMD118" s="296"/>
      <c r="PME118" s="296"/>
      <c r="PMF118" s="296"/>
      <c r="PMG118" s="296"/>
      <c r="PMH118" s="296"/>
      <c r="PMI118" s="296"/>
      <c r="PMJ118" s="296"/>
      <c r="PMK118" s="296"/>
      <c r="PML118" s="296"/>
      <c r="PMM118" s="296"/>
      <c r="PMN118" s="296"/>
      <c r="PMO118" s="296"/>
      <c r="PMP118" s="296"/>
      <c r="PMQ118" s="296"/>
      <c r="PMR118" s="296"/>
      <c r="PMS118" s="296"/>
      <c r="PMT118" s="296"/>
      <c r="PMU118" s="296"/>
      <c r="PMV118" s="296"/>
      <c r="PMW118" s="296"/>
      <c r="PMX118" s="296"/>
      <c r="PMY118" s="296"/>
      <c r="PMZ118" s="296"/>
      <c r="PNA118" s="296"/>
      <c r="PNB118" s="296"/>
      <c r="PNC118" s="296"/>
      <c r="PND118" s="296"/>
      <c r="PNE118" s="296"/>
      <c r="PNF118" s="296"/>
      <c r="PNG118" s="296"/>
      <c r="PNH118" s="296"/>
      <c r="PNI118" s="296"/>
      <c r="PNJ118" s="296"/>
      <c r="PNK118" s="296"/>
      <c r="PNL118" s="296"/>
      <c r="PNM118" s="296"/>
      <c r="PNN118" s="296"/>
      <c r="PNO118" s="296"/>
      <c r="PNP118" s="296"/>
      <c r="PNQ118" s="296"/>
      <c r="PNR118" s="296"/>
      <c r="PNS118" s="296"/>
      <c r="PNT118" s="296"/>
      <c r="PNU118" s="296"/>
      <c r="PNV118" s="296"/>
      <c r="PNW118" s="296"/>
      <c r="PNX118" s="296"/>
      <c r="PNY118" s="296"/>
      <c r="PNZ118" s="296"/>
      <c r="POA118" s="296"/>
      <c r="POB118" s="296"/>
      <c r="POC118" s="296"/>
      <c r="POD118" s="296"/>
      <c r="POE118" s="296"/>
      <c r="POF118" s="296"/>
      <c r="POG118" s="296"/>
      <c r="POH118" s="296"/>
      <c r="POI118" s="296"/>
      <c r="POJ118" s="296"/>
      <c r="POK118" s="296"/>
      <c r="POL118" s="296"/>
      <c r="POM118" s="296"/>
      <c r="PON118" s="296"/>
      <c r="POO118" s="296"/>
      <c r="POP118" s="296"/>
      <c r="POQ118" s="296"/>
      <c r="POR118" s="296"/>
      <c r="POS118" s="296"/>
      <c r="POT118" s="296"/>
      <c r="POU118" s="296"/>
      <c r="POV118" s="296"/>
      <c r="POW118" s="296"/>
      <c r="POX118" s="296"/>
      <c r="POY118" s="296"/>
      <c r="POZ118" s="296"/>
      <c r="PPA118" s="296"/>
      <c r="PPB118" s="296"/>
      <c r="PPC118" s="296"/>
      <c r="PPD118" s="296"/>
      <c r="PPE118" s="296"/>
      <c r="PPF118" s="296"/>
      <c r="PPG118" s="296"/>
      <c r="PPH118" s="296"/>
      <c r="PPI118" s="296"/>
      <c r="PPJ118" s="296"/>
      <c r="PPK118" s="296"/>
      <c r="PPL118" s="296"/>
      <c r="PPM118" s="296"/>
      <c r="PPN118" s="296"/>
      <c r="PPO118" s="296"/>
      <c r="PPP118" s="296"/>
      <c r="PPQ118" s="296"/>
      <c r="PPR118" s="296"/>
      <c r="PPS118" s="296"/>
      <c r="PPT118" s="296"/>
      <c r="PPU118" s="296"/>
      <c r="PPV118" s="296"/>
      <c r="PPW118" s="296"/>
      <c r="PPX118" s="296"/>
      <c r="PPY118" s="296"/>
      <c r="PPZ118" s="296"/>
      <c r="PQA118" s="296"/>
      <c r="PQB118" s="296"/>
      <c r="PQC118" s="296"/>
      <c r="PQD118" s="296"/>
      <c r="PQE118" s="296"/>
      <c r="PQF118" s="296"/>
      <c r="PQG118" s="296"/>
      <c r="PQH118" s="296"/>
      <c r="PQI118" s="296"/>
      <c r="PQJ118" s="296"/>
      <c r="PQK118" s="296"/>
      <c r="PQL118" s="296"/>
      <c r="PQM118" s="296"/>
      <c r="PQN118" s="296"/>
      <c r="PQO118" s="296"/>
      <c r="PQP118" s="296"/>
      <c r="PQQ118" s="296"/>
      <c r="PQR118" s="296"/>
      <c r="PQS118" s="296"/>
      <c r="PQT118" s="296"/>
      <c r="PQU118" s="296"/>
      <c r="PQV118" s="296"/>
      <c r="PQW118" s="296"/>
      <c r="PQX118" s="296"/>
      <c r="PQY118" s="296"/>
      <c r="PQZ118" s="296"/>
      <c r="PRA118" s="296"/>
      <c r="PRB118" s="296"/>
      <c r="PRC118" s="296"/>
      <c r="PRD118" s="296"/>
      <c r="PRE118" s="296"/>
      <c r="PRF118" s="296"/>
      <c r="PRG118" s="296"/>
      <c r="PRH118" s="296"/>
      <c r="PRI118" s="296"/>
      <c r="PRJ118" s="296"/>
      <c r="PRK118" s="296"/>
      <c r="PRL118" s="296"/>
      <c r="PRM118" s="296"/>
      <c r="PRN118" s="296"/>
      <c r="PRO118" s="296"/>
      <c r="PRP118" s="296"/>
      <c r="PRQ118" s="296"/>
      <c r="PRR118" s="296"/>
      <c r="PRS118" s="296"/>
      <c r="PRT118" s="296"/>
      <c r="PRU118" s="296"/>
      <c r="PRV118" s="296"/>
      <c r="PRW118" s="296"/>
      <c r="PRX118" s="296"/>
      <c r="PRY118" s="296"/>
      <c r="PRZ118" s="296"/>
      <c r="PSA118" s="296"/>
      <c r="PSB118" s="296"/>
      <c r="PSC118" s="296"/>
      <c r="PSD118" s="296"/>
      <c r="PSE118" s="296"/>
      <c r="PSF118" s="296"/>
      <c r="PSG118" s="296"/>
      <c r="PSH118" s="296"/>
      <c r="PSI118" s="296"/>
      <c r="PSJ118" s="296"/>
      <c r="PSK118" s="296"/>
      <c r="PSL118" s="296"/>
      <c r="PSM118" s="296"/>
      <c r="PSN118" s="296"/>
      <c r="PSO118" s="296"/>
      <c r="PSP118" s="296"/>
      <c r="PSQ118" s="296"/>
      <c r="PSR118" s="296"/>
      <c r="PSS118" s="296"/>
      <c r="PST118" s="296"/>
      <c r="PSU118" s="296"/>
      <c r="PSV118" s="296"/>
      <c r="PSW118" s="296"/>
      <c r="PSX118" s="296"/>
      <c r="PSY118" s="296"/>
      <c r="PSZ118" s="296"/>
      <c r="PTA118" s="296"/>
      <c r="PTB118" s="296"/>
      <c r="PTC118" s="296"/>
      <c r="PTD118" s="296"/>
      <c r="PTE118" s="296"/>
      <c r="PTF118" s="296"/>
      <c r="PTG118" s="296"/>
      <c r="PTH118" s="296"/>
      <c r="PTI118" s="296"/>
      <c r="PTJ118" s="296"/>
      <c r="PTK118" s="296"/>
      <c r="PTL118" s="296"/>
      <c r="PTM118" s="296"/>
      <c r="PTN118" s="296"/>
      <c r="PTO118" s="296"/>
      <c r="PTP118" s="296"/>
      <c r="PTQ118" s="296"/>
      <c r="PTR118" s="296"/>
      <c r="PTS118" s="296"/>
      <c r="PTT118" s="296"/>
      <c r="PTU118" s="296"/>
      <c r="PTV118" s="296"/>
      <c r="PTW118" s="296"/>
      <c r="PTX118" s="296"/>
      <c r="PTY118" s="296"/>
      <c r="PTZ118" s="296"/>
      <c r="PUA118" s="296"/>
      <c r="PUB118" s="296"/>
      <c r="PUC118" s="296"/>
      <c r="PUD118" s="296"/>
      <c r="PUE118" s="296"/>
      <c r="PUF118" s="296"/>
      <c r="PUG118" s="296"/>
      <c r="PUH118" s="296"/>
      <c r="PUI118" s="296"/>
      <c r="PUJ118" s="296"/>
      <c r="PUK118" s="296"/>
      <c r="PUL118" s="296"/>
      <c r="PUM118" s="296"/>
      <c r="PUN118" s="296"/>
      <c r="PUO118" s="296"/>
      <c r="PUP118" s="296"/>
      <c r="PUQ118" s="296"/>
      <c r="PUR118" s="296"/>
      <c r="PUS118" s="296"/>
      <c r="PUT118" s="296"/>
      <c r="PUU118" s="296"/>
      <c r="PUV118" s="296"/>
      <c r="PUW118" s="296"/>
      <c r="PUX118" s="296"/>
      <c r="PUY118" s="296"/>
      <c r="PUZ118" s="296"/>
      <c r="PVA118" s="296"/>
      <c r="PVB118" s="296"/>
      <c r="PVC118" s="296"/>
      <c r="PVD118" s="296"/>
      <c r="PVE118" s="296"/>
      <c r="PVF118" s="296"/>
      <c r="PVG118" s="296"/>
      <c r="PVH118" s="296"/>
      <c r="PVI118" s="296"/>
      <c r="PVJ118" s="296"/>
      <c r="PVK118" s="296"/>
      <c r="PVL118" s="296"/>
      <c r="PVM118" s="296"/>
      <c r="PVN118" s="296"/>
      <c r="PVO118" s="296"/>
      <c r="PVP118" s="296"/>
      <c r="PVQ118" s="296"/>
      <c r="PVR118" s="296"/>
      <c r="PVS118" s="296"/>
      <c r="PVT118" s="296"/>
      <c r="PVU118" s="296"/>
      <c r="PVV118" s="296"/>
      <c r="PVW118" s="296"/>
      <c r="PVX118" s="296"/>
      <c r="PVY118" s="296"/>
      <c r="PVZ118" s="296"/>
      <c r="PWA118" s="296"/>
      <c r="PWB118" s="296"/>
      <c r="PWC118" s="296"/>
      <c r="PWD118" s="296"/>
      <c r="PWE118" s="296"/>
      <c r="PWF118" s="296"/>
      <c r="PWG118" s="296"/>
      <c r="PWH118" s="296"/>
      <c r="PWI118" s="296"/>
      <c r="PWJ118" s="296"/>
      <c r="PWK118" s="296"/>
      <c r="PWL118" s="296"/>
      <c r="PWM118" s="296"/>
      <c r="PWN118" s="296"/>
      <c r="PWO118" s="296"/>
      <c r="PWP118" s="296"/>
      <c r="PWQ118" s="296"/>
      <c r="PWR118" s="296"/>
      <c r="PWS118" s="296"/>
      <c r="PWT118" s="296"/>
      <c r="PWU118" s="296"/>
      <c r="PWV118" s="296"/>
      <c r="PWW118" s="296"/>
      <c r="PWX118" s="296"/>
      <c r="PWY118" s="296"/>
      <c r="PWZ118" s="296"/>
      <c r="PXA118" s="296"/>
      <c r="PXB118" s="296"/>
      <c r="PXC118" s="296"/>
      <c r="PXD118" s="296"/>
      <c r="PXE118" s="296"/>
      <c r="PXF118" s="296"/>
      <c r="PXG118" s="296"/>
      <c r="PXH118" s="296"/>
      <c r="PXI118" s="296"/>
      <c r="PXJ118" s="296"/>
      <c r="PXK118" s="296"/>
      <c r="PXL118" s="296"/>
      <c r="PXM118" s="296"/>
      <c r="PXN118" s="296"/>
      <c r="PXO118" s="296"/>
      <c r="PXP118" s="296"/>
      <c r="PXQ118" s="296"/>
      <c r="PXR118" s="296"/>
      <c r="PXS118" s="296"/>
      <c r="PXT118" s="296"/>
      <c r="PXU118" s="296"/>
      <c r="PXV118" s="296"/>
      <c r="PXW118" s="296"/>
      <c r="PXX118" s="296"/>
      <c r="PXY118" s="296"/>
      <c r="PXZ118" s="296"/>
      <c r="PYA118" s="296"/>
      <c r="PYB118" s="296"/>
      <c r="PYC118" s="296"/>
      <c r="PYD118" s="296"/>
      <c r="PYE118" s="296"/>
      <c r="PYF118" s="296"/>
      <c r="PYG118" s="296"/>
      <c r="PYH118" s="296"/>
      <c r="PYI118" s="296"/>
      <c r="PYJ118" s="296"/>
      <c r="PYK118" s="296"/>
      <c r="PYL118" s="296"/>
      <c r="PYM118" s="296"/>
      <c r="PYN118" s="296"/>
      <c r="PYO118" s="296"/>
      <c r="PYP118" s="296"/>
      <c r="PYQ118" s="296"/>
      <c r="PYR118" s="296"/>
      <c r="PYS118" s="296"/>
      <c r="PYT118" s="296"/>
      <c r="PYU118" s="296"/>
      <c r="PYV118" s="296"/>
      <c r="PYW118" s="296"/>
      <c r="PYX118" s="296"/>
      <c r="PYY118" s="296"/>
      <c r="PYZ118" s="296"/>
      <c r="PZA118" s="296"/>
      <c r="PZB118" s="296"/>
      <c r="PZC118" s="296"/>
      <c r="PZD118" s="296"/>
      <c r="PZE118" s="296"/>
      <c r="PZF118" s="296"/>
      <c r="PZG118" s="296"/>
      <c r="PZH118" s="296"/>
      <c r="PZI118" s="296"/>
      <c r="PZJ118" s="296"/>
      <c r="PZK118" s="296"/>
      <c r="PZL118" s="296"/>
      <c r="PZM118" s="296"/>
      <c r="PZN118" s="296"/>
      <c r="PZO118" s="296"/>
      <c r="PZP118" s="296"/>
      <c r="PZQ118" s="296"/>
      <c r="PZR118" s="296"/>
      <c r="PZS118" s="296"/>
      <c r="PZT118" s="296"/>
      <c r="PZU118" s="296"/>
      <c r="PZV118" s="296"/>
      <c r="PZW118" s="296"/>
      <c r="PZX118" s="296"/>
      <c r="PZY118" s="296"/>
      <c r="PZZ118" s="296"/>
      <c r="QAA118" s="296"/>
      <c r="QAB118" s="296"/>
      <c r="QAC118" s="296"/>
      <c r="QAD118" s="296"/>
      <c r="QAE118" s="296"/>
      <c r="QAF118" s="296"/>
      <c r="QAG118" s="296"/>
      <c r="QAH118" s="296"/>
      <c r="QAI118" s="296"/>
      <c r="QAJ118" s="296"/>
      <c r="QAK118" s="296"/>
      <c r="QAL118" s="296"/>
      <c r="QAM118" s="296"/>
      <c r="QAN118" s="296"/>
      <c r="QAO118" s="296"/>
      <c r="QAP118" s="296"/>
      <c r="QAQ118" s="296"/>
      <c r="QAR118" s="296"/>
      <c r="QAS118" s="296"/>
      <c r="QAT118" s="296"/>
      <c r="QAU118" s="296"/>
      <c r="QAV118" s="296"/>
      <c r="QAW118" s="296"/>
      <c r="QAX118" s="296"/>
      <c r="QAY118" s="296"/>
      <c r="QAZ118" s="296"/>
      <c r="QBA118" s="296"/>
      <c r="QBB118" s="296"/>
      <c r="QBC118" s="296"/>
      <c r="QBD118" s="296"/>
      <c r="QBE118" s="296"/>
      <c r="QBF118" s="296"/>
      <c r="QBG118" s="296"/>
      <c r="QBH118" s="296"/>
      <c r="QBI118" s="296"/>
      <c r="QBJ118" s="296"/>
      <c r="QBK118" s="296"/>
      <c r="QBL118" s="296"/>
      <c r="QBM118" s="296"/>
      <c r="QBN118" s="296"/>
      <c r="QBO118" s="296"/>
      <c r="QBP118" s="296"/>
      <c r="QBQ118" s="296"/>
      <c r="QBR118" s="296"/>
      <c r="QBS118" s="296"/>
      <c r="QBT118" s="296"/>
      <c r="QBU118" s="296"/>
      <c r="QBV118" s="296"/>
      <c r="QBW118" s="296"/>
      <c r="QBX118" s="296"/>
      <c r="QBY118" s="296"/>
      <c r="QBZ118" s="296"/>
      <c r="QCA118" s="296"/>
      <c r="QCB118" s="296"/>
      <c r="QCC118" s="296"/>
      <c r="QCD118" s="296"/>
      <c r="QCE118" s="296"/>
      <c r="QCF118" s="296"/>
      <c r="QCG118" s="296"/>
      <c r="QCH118" s="296"/>
      <c r="QCI118" s="296"/>
      <c r="QCJ118" s="296"/>
      <c r="QCK118" s="296"/>
      <c r="QCL118" s="296"/>
      <c r="QCM118" s="296"/>
      <c r="QCN118" s="296"/>
      <c r="QCO118" s="296"/>
      <c r="QCP118" s="296"/>
      <c r="QCQ118" s="296"/>
      <c r="QCR118" s="296"/>
      <c r="QCS118" s="296"/>
      <c r="QCT118" s="296"/>
      <c r="QCU118" s="296"/>
      <c r="QCV118" s="296"/>
      <c r="QCW118" s="296"/>
      <c r="QCX118" s="296"/>
      <c r="QCY118" s="296"/>
      <c r="QCZ118" s="296"/>
      <c r="QDA118" s="296"/>
      <c r="QDB118" s="296"/>
      <c r="QDC118" s="296"/>
      <c r="QDD118" s="296"/>
      <c r="QDE118" s="296"/>
      <c r="QDF118" s="296"/>
      <c r="QDG118" s="296"/>
      <c r="QDH118" s="296"/>
      <c r="QDI118" s="296"/>
      <c r="QDJ118" s="296"/>
      <c r="QDK118" s="296"/>
      <c r="QDL118" s="296"/>
      <c r="QDM118" s="296"/>
      <c r="QDN118" s="296"/>
      <c r="QDO118" s="296"/>
      <c r="QDP118" s="296"/>
      <c r="QDQ118" s="296"/>
      <c r="QDR118" s="296"/>
      <c r="QDS118" s="296"/>
      <c r="QDT118" s="296"/>
      <c r="QDU118" s="296"/>
      <c r="QDV118" s="296"/>
      <c r="QDW118" s="296"/>
      <c r="QDX118" s="296"/>
      <c r="QDY118" s="296"/>
      <c r="QDZ118" s="296"/>
      <c r="QEA118" s="296"/>
      <c r="QEB118" s="296"/>
      <c r="QEC118" s="296"/>
      <c r="QED118" s="296"/>
      <c r="QEE118" s="296"/>
      <c r="QEF118" s="296"/>
      <c r="QEG118" s="296"/>
      <c r="QEH118" s="296"/>
      <c r="QEI118" s="296"/>
      <c r="QEJ118" s="296"/>
      <c r="QEK118" s="296"/>
      <c r="QEL118" s="296"/>
      <c r="QEM118" s="296"/>
      <c r="QEN118" s="296"/>
      <c r="QEO118" s="296"/>
      <c r="QEP118" s="296"/>
      <c r="QEQ118" s="296"/>
      <c r="QER118" s="296"/>
      <c r="QES118" s="296"/>
      <c r="QET118" s="296"/>
      <c r="QEU118" s="296"/>
      <c r="QEV118" s="296"/>
      <c r="QEW118" s="296"/>
      <c r="QEX118" s="296"/>
      <c r="QEY118" s="296"/>
      <c r="QEZ118" s="296"/>
      <c r="QFA118" s="296"/>
      <c r="QFB118" s="296"/>
      <c r="QFC118" s="296"/>
      <c r="QFD118" s="296"/>
      <c r="QFE118" s="296"/>
      <c r="QFF118" s="296"/>
      <c r="QFG118" s="296"/>
      <c r="QFH118" s="296"/>
      <c r="QFI118" s="296"/>
      <c r="QFJ118" s="296"/>
      <c r="QFK118" s="296"/>
      <c r="QFL118" s="296"/>
      <c r="QFM118" s="296"/>
      <c r="QFN118" s="296"/>
      <c r="QFO118" s="296"/>
      <c r="QFP118" s="296"/>
      <c r="QFQ118" s="296"/>
      <c r="QFR118" s="296"/>
      <c r="QFS118" s="296"/>
      <c r="QFT118" s="296"/>
      <c r="QFU118" s="296"/>
      <c r="QFV118" s="296"/>
      <c r="QFW118" s="296"/>
      <c r="QFX118" s="296"/>
      <c r="QFY118" s="296"/>
      <c r="QFZ118" s="296"/>
      <c r="QGA118" s="296"/>
      <c r="QGB118" s="296"/>
      <c r="QGC118" s="296"/>
      <c r="QGD118" s="296"/>
      <c r="QGE118" s="296"/>
      <c r="QGF118" s="296"/>
      <c r="QGG118" s="296"/>
      <c r="QGH118" s="296"/>
      <c r="QGI118" s="296"/>
      <c r="QGJ118" s="296"/>
      <c r="QGK118" s="296"/>
      <c r="QGL118" s="296"/>
      <c r="QGM118" s="296"/>
      <c r="QGN118" s="296"/>
      <c r="QGO118" s="296"/>
      <c r="QGP118" s="296"/>
      <c r="QGQ118" s="296"/>
      <c r="QGR118" s="296"/>
      <c r="QGS118" s="296"/>
      <c r="QGT118" s="296"/>
      <c r="QGU118" s="296"/>
      <c r="QGV118" s="296"/>
      <c r="QGW118" s="296"/>
      <c r="QGX118" s="296"/>
      <c r="QGY118" s="296"/>
      <c r="QGZ118" s="296"/>
      <c r="QHA118" s="296"/>
      <c r="QHB118" s="296"/>
      <c r="QHC118" s="296"/>
      <c r="QHD118" s="296"/>
      <c r="QHE118" s="296"/>
      <c r="QHF118" s="296"/>
      <c r="QHG118" s="296"/>
      <c r="QHH118" s="296"/>
      <c r="QHI118" s="296"/>
      <c r="QHJ118" s="296"/>
      <c r="QHK118" s="296"/>
      <c r="QHL118" s="296"/>
      <c r="QHM118" s="296"/>
      <c r="QHN118" s="296"/>
      <c r="QHO118" s="296"/>
      <c r="QHP118" s="296"/>
      <c r="QHQ118" s="296"/>
      <c r="QHR118" s="296"/>
      <c r="QHS118" s="296"/>
      <c r="QHT118" s="296"/>
      <c r="QHU118" s="296"/>
      <c r="QHV118" s="296"/>
      <c r="QHW118" s="296"/>
      <c r="QHX118" s="296"/>
      <c r="QHY118" s="296"/>
      <c r="QHZ118" s="296"/>
      <c r="QIA118" s="296"/>
      <c r="QIB118" s="296"/>
      <c r="QIC118" s="296"/>
      <c r="QID118" s="296"/>
      <c r="QIE118" s="296"/>
      <c r="QIF118" s="296"/>
      <c r="QIG118" s="296"/>
      <c r="QIH118" s="296"/>
      <c r="QII118" s="296"/>
      <c r="QIJ118" s="296"/>
      <c r="QIK118" s="296"/>
      <c r="QIL118" s="296"/>
      <c r="QIM118" s="296"/>
      <c r="QIN118" s="296"/>
      <c r="QIO118" s="296"/>
      <c r="QIP118" s="296"/>
      <c r="QIQ118" s="296"/>
      <c r="QIR118" s="296"/>
      <c r="QIS118" s="296"/>
      <c r="QIT118" s="296"/>
      <c r="QIU118" s="296"/>
      <c r="QIV118" s="296"/>
      <c r="QIW118" s="296"/>
      <c r="QIX118" s="296"/>
      <c r="QIY118" s="296"/>
      <c r="QIZ118" s="296"/>
      <c r="QJA118" s="296"/>
      <c r="QJB118" s="296"/>
      <c r="QJC118" s="296"/>
      <c r="QJD118" s="296"/>
      <c r="QJE118" s="296"/>
      <c r="QJF118" s="296"/>
      <c r="QJG118" s="296"/>
      <c r="QJH118" s="296"/>
      <c r="QJI118" s="296"/>
      <c r="QJJ118" s="296"/>
      <c r="QJK118" s="296"/>
      <c r="QJL118" s="296"/>
      <c r="QJM118" s="296"/>
      <c r="QJN118" s="296"/>
      <c r="QJO118" s="296"/>
      <c r="QJP118" s="296"/>
      <c r="QJQ118" s="296"/>
      <c r="QJR118" s="296"/>
      <c r="QJS118" s="296"/>
      <c r="QJT118" s="296"/>
      <c r="QJU118" s="296"/>
      <c r="QJV118" s="296"/>
      <c r="QJW118" s="296"/>
      <c r="QJX118" s="296"/>
      <c r="QJY118" s="296"/>
      <c r="QJZ118" s="296"/>
      <c r="QKA118" s="296"/>
      <c r="QKB118" s="296"/>
      <c r="QKC118" s="296"/>
      <c r="QKD118" s="296"/>
      <c r="QKE118" s="296"/>
      <c r="QKF118" s="296"/>
      <c r="QKG118" s="296"/>
      <c r="QKH118" s="296"/>
      <c r="QKI118" s="296"/>
      <c r="QKJ118" s="296"/>
      <c r="QKK118" s="296"/>
      <c r="QKL118" s="296"/>
      <c r="QKM118" s="296"/>
      <c r="QKN118" s="296"/>
      <c r="QKO118" s="296"/>
      <c r="QKP118" s="296"/>
      <c r="QKQ118" s="296"/>
      <c r="QKR118" s="296"/>
      <c r="QKS118" s="296"/>
      <c r="QKT118" s="296"/>
      <c r="QKU118" s="296"/>
      <c r="QKV118" s="296"/>
      <c r="QKW118" s="296"/>
      <c r="QKX118" s="296"/>
      <c r="QKY118" s="296"/>
      <c r="QKZ118" s="296"/>
      <c r="QLA118" s="296"/>
      <c r="QLB118" s="296"/>
      <c r="QLC118" s="296"/>
      <c r="QLD118" s="296"/>
      <c r="QLE118" s="296"/>
      <c r="QLF118" s="296"/>
      <c r="QLG118" s="296"/>
      <c r="QLH118" s="296"/>
      <c r="QLI118" s="296"/>
      <c r="QLJ118" s="296"/>
      <c r="QLK118" s="296"/>
      <c r="QLL118" s="296"/>
      <c r="QLM118" s="296"/>
      <c r="QLN118" s="296"/>
      <c r="QLO118" s="296"/>
      <c r="QLP118" s="296"/>
      <c r="QLQ118" s="296"/>
      <c r="QLR118" s="296"/>
      <c r="QLS118" s="296"/>
      <c r="QLT118" s="296"/>
      <c r="QLU118" s="296"/>
      <c r="QLV118" s="296"/>
      <c r="QLW118" s="296"/>
      <c r="QLX118" s="296"/>
      <c r="QLY118" s="296"/>
      <c r="QLZ118" s="296"/>
      <c r="QMA118" s="296"/>
      <c r="QMB118" s="296"/>
      <c r="QMC118" s="296"/>
      <c r="QMD118" s="296"/>
      <c r="QME118" s="296"/>
      <c r="QMF118" s="296"/>
      <c r="QMG118" s="296"/>
      <c r="QMH118" s="296"/>
      <c r="QMI118" s="296"/>
      <c r="QMJ118" s="296"/>
      <c r="QMK118" s="296"/>
      <c r="QML118" s="296"/>
      <c r="QMM118" s="296"/>
      <c r="QMN118" s="296"/>
      <c r="QMO118" s="296"/>
      <c r="QMP118" s="296"/>
      <c r="QMQ118" s="296"/>
      <c r="QMR118" s="296"/>
      <c r="QMS118" s="296"/>
      <c r="QMT118" s="296"/>
      <c r="QMU118" s="296"/>
      <c r="QMV118" s="296"/>
      <c r="QMW118" s="296"/>
      <c r="QMX118" s="296"/>
      <c r="QMY118" s="296"/>
      <c r="QMZ118" s="296"/>
      <c r="QNA118" s="296"/>
      <c r="QNB118" s="296"/>
      <c r="QNC118" s="296"/>
      <c r="QND118" s="296"/>
      <c r="QNE118" s="296"/>
      <c r="QNF118" s="296"/>
      <c r="QNG118" s="296"/>
      <c r="QNH118" s="296"/>
      <c r="QNI118" s="296"/>
      <c r="QNJ118" s="296"/>
      <c r="QNK118" s="296"/>
      <c r="QNL118" s="296"/>
      <c r="QNM118" s="296"/>
      <c r="QNN118" s="296"/>
      <c r="QNO118" s="296"/>
      <c r="QNP118" s="296"/>
      <c r="QNQ118" s="296"/>
      <c r="QNR118" s="296"/>
      <c r="QNS118" s="296"/>
      <c r="QNT118" s="296"/>
      <c r="QNU118" s="296"/>
      <c r="QNV118" s="296"/>
      <c r="QNW118" s="296"/>
      <c r="QNX118" s="296"/>
      <c r="QNY118" s="296"/>
      <c r="QNZ118" s="296"/>
      <c r="QOA118" s="296"/>
      <c r="QOB118" s="296"/>
      <c r="QOC118" s="296"/>
      <c r="QOD118" s="296"/>
      <c r="QOE118" s="296"/>
      <c r="QOF118" s="296"/>
      <c r="QOG118" s="296"/>
      <c r="QOH118" s="296"/>
      <c r="QOI118" s="296"/>
      <c r="QOJ118" s="296"/>
      <c r="QOK118" s="296"/>
      <c r="QOL118" s="296"/>
      <c r="QOM118" s="296"/>
      <c r="QON118" s="296"/>
      <c r="QOO118" s="296"/>
      <c r="QOP118" s="296"/>
      <c r="QOQ118" s="296"/>
      <c r="QOR118" s="296"/>
      <c r="QOS118" s="296"/>
      <c r="QOT118" s="296"/>
      <c r="QOU118" s="296"/>
      <c r="QOV118" s="296"/>
      <c r="QOW118" s="296"/>
      <c r="QOX118" s="296"/>
      <c r="QOY118" s="296"/>
      <c r="QOZ118" s="296"/>
      <c r="QPA118" s="296"/>
      <c r="QPB118" s="296"/>
      <c r="QPC118" s="296"/>
      <c r="QPD118" s="296"/>
      <c r="QPE118" s="296"/>
      <c r="QPF118" s="296"/>
      <c r="QPG118" s="296"/>
      <c r="QPH118" s="296"/>
      <c r="QPI118" s="296"/>
      <c r="QPJ118" s="296"/>
      <c r="QPK118" s="296"/>
      <c r="QPL118" s="296"/>
      <c r="QPM118" s="296"/>
      <c r="QPN118" s="296"/>
      <c r="QPO118" s="296"/>
      <c r="QPP118" s="296"/>
      <c r="QPQ118" s="296"/>
      <c r="QPR118" s="296"/>
      <c r="QPS118" s="296"/>
      <c r="QPT118" s="296"/>
      <c r="QPU118" s="296"/>
      <c r="QPV118" s="296"/>
      <c r="QPW118" s="296"/>
      <c r="QPX118" s="296"/>
      <c r="QPY118" s="296"/>
      <c r="QPZ118" s="296"/>
      <c r="QQA118" s="296"/>
      <c r="QQB118" s="296"/>
      <c r="QQC118" s="296"/>
      <c r="QQD118" s="296"/>
      <c r="QQE118" s="296"/>
      <c r="QQF118" s="296"/>
      <c r="QQG118" s="296"/>
      <c r="QQH118" s="296"/>
      <c r="QQI118" s="296"/>
      <c r="QQJ118" s="296"/>
      <c r="QQK118" s="296"/>
      <c r="QQL118" s="296"/>
      <c r="QQM118" s="296"/>
      <c r="QQN118" s="296"/>
      <c r="QQO118" s="296"/>
      <c r="QQP118" s="296"/>
      <c r="QQQ118" s="296"/>
      <c r="QQR118" s="296"/>
      <c r="QQS118" s="296"/>
      <c r="QQT118" s="296"/>
      <c r="QQU118" s="296"/>
      <c r="QQV118" s="296"/>
      <c r="QQW118" s="296"/>
      <c r="QQX118" s="296"/>
      <c r="QQY118" s="296"/>
      <c r="QQZ118" s="296"/>
      <c r="QRA118" s="296"/>
      <c r="QRB118" s="296"/>
      <c r="QRC118" s="296"/>
      <c r="QRD118" s="296"/>
      <c r="QRE118" s="296"/>
      <c r="QRF118" s="296"/>
      <c r="QRG118" s="296"/>
      <c r="QRH118" s="296"/>
      <c r="QRI118" s="296"/>
      <c r="QRJ118" s="296"/>
      <c r="QRK118" s="296"/>
      <c r="QRL118" s="296"/>
      <c r="QRM118" s="296"/>
      <c r="QRN118" s="296"/>
      <c r="QRO118" s="296"/>
      <c r="QRP118" s="296"/>
      <c r="QRQ118" s="296"/>
      <c r="QRR118" s="296"/>
      <c r="QRS118" s="296"/>
      <c r="QRT118" s="296"/>
      <c r="QRU118" s="296"/>
      <c r="QRV118" s="296"/>
      <c r="QRW118" s="296"/>
      <c r="QRX118" s="296"/>
      <c r="QRY118" s="296"/>
      <c r="QRZ118" s="296"/>
      <c r="QSA118" s="296"/>
      <c r="QSB118" s="296"/>
      <c r="QSC118" s="296"/>
      <c r="QSD118" s="296"/>
      <c r="QSE118" s="296"/>
      <c r="QSF118" s="296"/>
      <c r="QSG118" s="296"/>
      <c r="QSH118" s="296"/>
      <c r="QSI118" s="296"/>
      <c r="QSJ118" s="296"/>
      <c r="QSK118" s="296"/>
      <c r="QSL118" s="296"/>
      <c r="QSM118" s="296"/>
      <c r="QSN118" s="296"/>
      <c r="QSO118" s="296"/>
      <c r="QSP118" s="296"/>
      <c r="QSQ118" s="296"/>
      <c r="QSR118" s="296"/>
      <c r="QSS118" s="296"/>
      <c r="QST118" s="296"/>
      <c r="QSU118" s="296"/>
      <c r="QSV118" s="296"/>
      <c r="QSW118" s="296"/>
      <c r="QSX118" s="296"/>
      <c r="QSY118" s="296"/>
      <c r="QSZ118" s="296"/>
      <c r="QTA118" s="296"/>
      <c r="QTB118" s="296"/>
      <c r="QTC118" s="296"/>
      <c r="QTD118" s="296"/>
      <c r="QTE118" s="296"/>
      <c r="QTF118" s="296"/>
      <c r="QTG118" s="296"/>
      <c r="QTH118" s="296"/>
      <c r="QTI118" s="296"/>
      <c r="QTJ118" s="296"/>
      <c r="QTK118" s="296"/>
      <c r="QTL118" s="296"/>
      <c r="QTM118" s="296"/>
      <c r="QTN118" s="296"/>
      <c r="QTO118" s="296"/>
      <c r="QTP118" s="296"/>
      <c r="QTQ118" s="296"/>
      <c r="QTR118" s="296"/>
      <c r="QTS118" s="296"/>
      <c r="QTT118" s="296"/>
      <c r="QTU118" s="296"/>
      <c r="QTV118" s="296"/>
      <c r="QTW118" s="296"/>
      <c r="QTX118" s="296"/>
      <c r="QTY118" s="296"/>
      <c r="QTZ118" s="296"/>
      <c r="QUA118" s="296"/>
      <c r="QUB118" s="296"/>
      <c r="QUC118" s="296"/>
      <c r="QUD118" s="296"/>
      <c r="QUE118" s="296"/>
      <c r="QUF118" s="296"/>
      <c r="QUG118" s="296"/>
      <c r="QUH118" s="296"/>
      <c r="QUI118" s="296"/>
      <c r="QUJ118" s="296"/>
      <c r="QUK118" s="296"/>
      <c r="QUL118" s="296"/>
      <c r="QUM118" s="296"/>
      <c r="QUN118" s="296"/>
      <c r="QUO118" s="296"/>
      <c r="QUP118" s="296"/>
      <c r="QUQ118" s="296"/>
      <c r="QUR118" s="296"/>
      <c r="QUS118" s="296"/>
      <c r="QUT118" s="296"/>
      <c r="QUU118" s="296"/>
      <c r="QUV118" s="296"/>
      <c r="QUW118" s="296"/>
      <c r="QUX118" s="296"/>
      <c r="QUY118" s="296"/>
      <c r="QUZ118" s="296"/>
      <c r="QVA118" s="296"/>
      <c r="QVB118" s="296"/>
      <c r="QVC118" s="296"/>
      <c r="QVD118" s="296"/>
      <c r="QVE118" s="296"/>
      <c r="QVF118" s="296"/>
      <c r="QVG118" s="296"/>
      <c r="QVH118" s="296"/>
      <c r="QVI118" s="296"/>
      <c r="QVJ118" s="296"/>
      <c r="QVK118" s="296"/>
      <c r="QVL118" s="296"/>
      <c r="QVM118" s="296"/>
      <c r="QVN118" s="296"/>
      <c r="QVO118" s="296"/>
      <c r="QVP118" s="296"/>
      <c r="QVQ118" s="296"/>
      <c r="QVR118" s="296"/>
      <c r="QVS118" s="296"/>
      <c r="QVT118" s="296"/>
      <c r="QVU118" s="296"/>
      <c r="QVV118" s="296"/>
      <c r="QVW118" s="296"/>
      <c r="QVX118" s="296"/>
      <c r="QVY118" s="296"/>
      <c r="QVZ118" s="296"/>
      <c r="QWA118" s="296"/>
      <c r="QWB118" s="296"/>
      <c r="QWC118" s="296"/>
      <c r="QWD118" s="296"/>
      <c r="QWE118" s="296"/>
      <c r="QWF118" s="296"/>
      <c r="QWG118" s="296"/>
      <c r="QWH118" s="296"/>
      <c r="QWI118" s="296"/>
      <c r="QWJ118" s="296"/>
      <c r="QWK118" s="296"/>
      <c r="QWL118" s="296"/>
      <c r="QWM118" s="296"/>
      <c r="QWN118" s="296"/>
      <c r="QWO118" s="296"/>
      <c r="QWP118" s="296"/>
      <c r="QWQ118" s="296"/>
      <c r="QWR118" s="296"/>
      <c r="QWS118" s="296"/>
      <c r="QWT118" s="296"/>
      <c r="QWU118" s="296"/>
      <c r="QWV118" s="296"/>
      <c r="QWW118" s="296"/>
      <c r="QWX118" s="296"/>
      <c r="QWY118" s="296"/>
      <c r="QWZ118" s="296"/>
      <c r="QXA118" s="296"/>
      <c r="QXB118" s="296"/>
      <c r="QXC118" s="296"/>
      <c r="QXD118" s="296"/>
      <c r="QXE118" s="296"/>
      <c r="QXF118" s="296"/>
      <c r="QXG118" s="296"/>
      <c r="QXH118" s="296"/>
      <c r="QXI118" s="296"/>
      <c r="QXJ118" s="296"/>
      <c r="QXK118" s="296"/>
      <c r="QXL118" s="296"/>
      <c r="QXM118" s="296"/>
      <c r="QXN118" s="296"/>
      <c r="QXO118" s="296"/>
      <c r="QXP118" s="296"/>
      <c r="QXQ118" s="296"/>
      <c r="QXR118" s="296"/>
      <c r="QXS118" s="296"/>
      <c r="QXT118" s="296"/>
      <c r="QXU118" s="296"/>
      <c r="QXV118" s="296"/>
      <c r="QXW118" s="296"/>
      <c r="QXX118" s="296"/>
      <c r="QXY118" s="296"/>
      <c r="QXZ118" s="296"/>
      <c r="QYA118" s="296"/>
      <c r="QYB118" s="296"/>
      <c r="QYC118" s="296"/>
      <c r="QYD118" s="296"/>
      <c r="QYE118" s="296"/>
      <c r="QYF118" s="296"/>
      <c r="QYG118" s="296"/>
      <c r="QYH118" s="296"/>
      <c r="QYI118" s="296"/>
      <c r="QYJ118" s="296"/>
      <c r="QYK118" s="296"/>
      <c r="QYL118" s="296"/>
      <c r="QYM118" s="296"/>
      <c r="QYN118" s="296"/>
      <c r="QYO118" s="296"/>
      <c r="QYP118" s="296"/>
      <c r="QYQ118" s="296"/>
      <c r="QYR118" s="296"/>
      <c r="QYS118" s="296"/>
      <c r="QYT118" s="296"/>
      <c r="QYU118" s="296"/>
      <c r="QYV118" s="296"/>
      <c r="QYW118" s="296"/>
      <c r="QYX118" s="296"/>
      <c r="QYY118" s="296"/>
      <c r="QYZ118" s="296"/>
      <c r="QZA118" s="296"/>
      <c r="QZB118" s="296"/>
      <c r="QZC118" s="296"/>
      <c r="QZD118" s="296"/>
      <c r="QZE118" s="296"/>
      <c r="QZF118" s="296"/>
      <c r="QZG118" s="296"/>
      <c r="QZH118" s="296"/>
      <c r="QZI118" s="296"/>
      <c r="QZJ118" s="296"/>
      <c r="QZK118" s="296"/>
      <c r="QZL118" s="296"/>
      <c r="QZM118" s="296"/>
      <c r="QZN118" s="296"/>
      <c r="QZO118" s="296"/>
      <c r="QZP118" s="296"/>
      <c r="QZQ118" s="296"/>
      <c r="QZR118" s="296"/>
      <c r="QZS118" s="296"/>
      <c r="QZT118" s="296"/>
      <c r="QZU118" s="296"/>
      <c r="QZV118" s="296"/>
      <c r="QZW118" s="296"/>
      <c r="QZX118" s="296"/>
      <c r="QZY118" s="296"/>
      <c r="QZZ118" s="296"/>
      <c r="RAA118" s="296"/>
      <c r="RAB118" s="296"/>
      <c r="RAC118" s="296"/>
      <c r="RAD118" s="296"/>
      <c r="RAE118" s="296"/>
      <c r="RAF118" s="296"/>
      <c r="RAG118" s="296"/>
      <c r="RAH118" s="296"/>
      <c r="RAI118" s="296"/>
      <c r="RAJ118" s="296"/>
      <c r="RAK118" s="296"/>
      <c r="RAL118" s="296"/>
      <c r="RAM118" s="296"/>
      <c r="RAN118" s="296"/>
      <c r="RAO118" s="296"/>
      <c r="RAP118" s="296"/>
      <c r="RAQ118" s="296"/>
      <c r="RAR118" s="296"/>
      <c r="RAS118" s="296"/>
      <c r="RAT118" s="296"/>
      <c r="RAU118" s="296"/>
      <c r="RAV118" s="296"/>
      <c r="RAW118" s="296"/>
      <c r="RAX118" s="296"/>
      <c r="RAY118" s="296"/>
      <c r="RAZ118" s="296"/>
      <c r="RBA118" s="296"/>
      <c r="RBB118" s="296"/>
      <c r="RBC118" s="296"/>
      <c r="RBD118" s="296"/>
      <c r="RBE118" s="296"/>
      <c r="RBF118" s="296"/>
      <c r="RBG118" s="296"/>
      <c r="RBH118" s="296"/>
      <c r="RBI118" s="296"/>
      <c r="RBJ118" s="296"/>
      <c r="RBK118" s="296"/>
      <c r="RBL118" s="296"/>
      <c r="RBM118" s="296"/>
      <c r="RBN118" s="296"/>
      <c r="RBO118" s="296"/>
      <c r="RBP118" s="296"/>
      <c r="RBQ118" s="296"/>
      <c r="RBR118" s="296"/>
      <c r="RBS118" s="296"/>
      <c r="RBT118" s="296"/>
      <c r="RBU118" s="296"/>
      <c r="RBV118" s="296"/>
      <c r="RBW118" s="296"/>
      <c r="RBX118" s="296"/>
      <c r="RBY118" s="296"/>
      <c r="RBZ118" s="296"/>
      <c r="RCA118" s="296"/>
      <c r="RCB118" s="296"/>
      <c r="RCC118" s="296"/>
      <c r="RCD118" s="296"/>
      <c r="RCE118" s="296"/>
      <c r="RCF118" s="296"/>
      <c r="RCG118" s="296"/>
      <c r="RCH118" s="296"/>
      <c r="RCI118" s="296"/>
      <c r="RCJ118" s="296"/>
      <c r="RCK118" s="296"/>
      <c r="RCL118" s="296"/>
      <c r="RCM118" s="296"/>
      <c r="RCN118" s="296"/>
      <c r="RCO118" s="296"/>
      <c r="RCP118" s="296"/>
      <c r="RCQ118" s="296"/>
      <c r="RCR118" s="296"/>
      <c r="RCS118" s="296"/>
      <c r="RCT118" s="296"/>
      <c r="RCU118" s="296"/>
      <c r="RCV118" s="296"/>
      <c r="RCW118" s="296"/>
      <c r="RCX118" s="296"/>
      <c r="RCY118" s="296"/>
      <c r="RCZ118" s="296"/>
      <c r="RDA118" s="296"/>
      <c r="RDB118" s="296"/>
      <c r="RDC118" s="296"/>
      <c r="RDD118" s="296"/>
      <c r="RDE118" s="296"/>
      <c r="RDF118" s="296"/>
      <c r="RDG118" s="296"/>
      <c r="RDH118" s="296"/>
      <c r="RDI118" s="296"/>
      <c r="RDJ118" s="296"/>
      <c r="RDK118" s="296"/>
      <c r="RDL118" s="296"/>
      <c r="RDM118" s="296"/>
      <c r="RDN118" s="296"/>
      <c r="RDO118" s="296"/>
      <c r="RDP118" s="296"/>
      <c r="RDQ118" s="296"/>
      <c r="RDR118" s="296"/>
      <c r="RDS118" s="296"/>
      <c r="RDT118" s="296"/>
      <c r="RDU118" s="296"/>
      <c r="RDV118" s="296"/>
      <c r="RDW118" s="296"/>
      <c r="RDX118" s="296"/>
      <c r="RDY118" s="296"/>
      <c r="RDZ118" s="296"/>
      <c r="REA118" s="296"/>
      <c r="REB118" s="296"/>
      <c r="REC118" s="296"/>
      <c r="RED118" s="296"/>
      <c r="REE118" s="296"/>
      <c r="REF118" s="296"/>
      <c r="REG118" s="296"/>
      <c r="REH118" s="296"/>
      <c r="REI118" s="296"/>
      <c r="REJ118" s="296"/>
      <c r="REK118" s="296"/>
      <c r="REL118" s="296"/>
      <c r="REM118" s="296"/>
      <c r="REN118" s="296"/>
      <c r="REO118" s="296"/>
      <c r="REP118" s="296"/>
      <c r="REQ118" s="296"/>
      <c r="RER118" s="296"/>
      <c r="RES118" s="296"/>
      <c r="RET118" s="296"/>
      <c r="REU118" s="296"/>
      <c r="REV118" s="296"/>
      <c r="REW118" s="296"/>
      <c r="REX118" s="296"/>
      <c r="REY118" s="296"/>
      <c r="REZ118" s="296"/>
      <c r="RFA118" s="296"/>
      <c r="RFB118" s="296"/>
      <c r="RFC118" s="296"/>
      <c r="RFD118" s="296"/>
      <c r="RFE118" s="296"/>
      <c r="RFF118" s="296"/>
      <c r="RFG118" s="296"/>
      <c r="RFH118" s="296"/>
      <c r="RFI118" s="296"/>
      <c r="RFJ118" s="296"/>
      <c r="RFK118" s="296"/>
      <c r="RFL118" s="296"/>
      <c r="RFM118" s="296"/>
      <c r="RFN118" s="296"/>
      <c r="RFO118" s="296"/>
      <c r="RFP118" s="296"/>
      <c r="RFQ118" s="296"/>
      <c r="RFR118" s="296"/>
      <c r="RFS118" s="296"/>
      <c r="RFT118" s="296"/>
      <c r="RFU118" s="296"/>
      <c r="RFV118" s="296"/>
      <c r="RFW118" s="296"/>
      <c r="RFX118" s="296"/>
      <c r="RFY118" s="296"/>
      <c r="RFZ118" s="296"/>
      <c r="RGA118" s="296"/>
      <c r="RGB118" s="296"/>
      <c r="RGC118" s="296"/>
      <c r="RGD118" s="296"/>
      <c r="RGE118" s="296"/>
      <c r="RGF118" s="296"/>
      <c r="RGG118" s="296"/>
      <c r="RGH118" s="296"/>
      <c r="RGI118" s="296"/>
      <c r="RGJ118" s="296"/>
      <c r="RGK118" s="296"/>
      <c r="RGL118" s="296"/>
      <c r="RGM118" s="296"/>
      <c r="RGN118" s="296"/>
      <c r="RGO118" s="296"/>
      <c r="RGP118" s="296"/>
      <c r="RGQ118" s="296"/>
      <c r="RGR118" s="296"/>
      <c r="RGS118" s="296"/>
      <c r="RGT118" s="296"/>
      <c r="RGU118" s="296"/>
      <c r="RGV118" s="296"/>
      <c r="RGW118" s="296"/>
      <c r="RGX118" s="296"/>
      <c r="RGY118" s="296"/>
      <c r="RGZ118" s="296"/>
      <c r="RHA118" s="296"/>
      <c r="RHB118" s="296"/>
      <c r="RHC118" s="296"/>
      <c r="RHD118" s="296"/>
      <c r="RHE118" s="296"/>
      <c r="RHF118" s="296"/>
      <c r="RHG118" s="296"/>
      <c r="RHH118" s="296"/>
      <c r="RHI118" s="296"/>
      <c r="RHJ118" s="296"/>
      <c r="RHK118" s="296"/>
      <c r="RHL118" s="296"/>
      <c r="RHM118" s="296"/>
      <c r="RHN118" s="296"/>
      <c r="RHO118" s="296"/>
      <c r="RHP118" s="296"/>
      <c r="RHQ118" s="296"/>
      <c r="RHR118" s="296"/>
      <c r="RHS118" s="296"/>
      <c r="RHT118" s="296"/>
      <c r="RHU118" s="296"/>
      <c r="RHV118" s="296"/>
      <c r="RHW118" s="296"/>
      <c r="RHX118" s="296"/>
      <c r="RHY118" s="296"/>
      <c r="RHZ118" s="296"/>
      <c r="RIA118" s="296"/>
      <c r="RIB118" s="296"/>
      <c r="RIC118" s="296"/>
      <c r="RID118" s="296"/>
      <c r="RIE118" s="296"/>
      <c r="RIF118" s="296"/>
      <c r="RIG118" s="296"/>
      <c r="RIH118" s="296"/>
      <c r="RII118" s="296"/>
      <c r="RIJ118" s="296"/>
      <c r="RIK118" s="296"/>
      <c r="RIL118" s="296"/>
      <c r="RIM118" s="296"/>
      <c r="RIN118" s="296"/>
      <c r="RIO118" s="296"/>
      <c r="RIP118" s="296"/>
      <c r="RIQ118" s="296"/>
      <c r="RIR118" s="296"/>
      <c r="RIS118" s="296"/>
      <c r="RIT118" s="296"/>
      <c r="RIU118" s="296"/>
      <c r="RIV118" s="296"/>
      <c r="RIW118" s="296"/>
      <c r="RIX118" s="296"/>
      <c r="RIY118" s="296"/>
      <c r="RIZ118" s="296"/>
      <c r="RJA118" s="296"/>
      <c r="RJB118" s="296"/>
      <c r="RJC118" s="296"/>
      <c r="RJD118" s="296"/>
      <c r="RJE118" s="296"/>
      <c r="RJF118" s="296"/>
      <c r="RJG118" s="296"/>
      <c r="RJH118" s="296"/>
      <c r="RJI118" s="296"/>
      <c r="RJJ118" s="296"/>
      <c r="RJK118" s="296"/>
      <c r="RJL118" s="296"/>
      <c r="RJM118" s="296"/>
      <c r="RJN118" s="296"/>
      <c r="RJO118" s="296"/>
      <c r="RJP118" s="296"/>
      <c r="RJQ118" s="296"/>
      <c r="RJR118" s="296"/>
      <c r="RJS118" s="296"/>
      <c r="RJT118" s="296"/>
      <c r="RJU118" s="296"/>
      <c r="RJV118" s="296"/>
      <c r="RJW118" s="296"/>
      <c r="RJX118" s="296"/>
      <c r="RJY118" s="296"/>
      <c r="RJZ118" s="296"/>
      <c r="RKA118" s="296"/>
      <c r="RKB118" s="296"/>
      <c r="RKC118" s="296"/>
      <c r="RKD118" s="296"/>
      <c r="RKE118" s="296"/>
      <c r="RKF118" s="296"/>
      <c r="RKG118" s="296"/>
      <c r="RKH118" s="296"/>
      <c r="RKI118" s="296"/>
      <c r="RKJ118" s="296"/>
      <c r="RKK118" s="296"/>
      <c r="RKL118" s="296"/>
      <c r="RKM118" s="296"/>
      <c r="RKN118" s="296"/>
      <c r="RKO118" s="296"/>
      <c r="RKP118" s="296"/>
      <c r="RKQ118" s="296"/>
      <c r="RKR118" s="296"/>
      <c r="RKS118" s="296"/>
      <c r="RKT118" s="296"/>
      <c r="RKU118" s="296"/>
      <c r="RKV118" s="296"/>
      <c r="RKW118" s="296"/>
      <c r="RKX118" s="296"/>
      <c r="RKY118" s="296"/>
      <c r="RKZ118" s="296"/>
      <c r="RLA118" s="296"/>
      <c r="RLB118" s="296"/>
      <c r="RLC118" s="296"/>
      <c r="RLD118" s="296"/>
      <c r="RLE118" s="296"/>
      <c r="RLF118" s="296"/>
      <c r="RLG118" s="296"/>
      <c r="RLH118" s="296"/>
      <c r="RLI118" s="296"/>
      <c r="RLJ118" s="296"/>
      <c r="RLK118" s="296"/>
      <c r="RLL118" s="296"/>
      <c r="RLM118" s="296"/>
      <c r="RLN118" s="296"/>
      <c r="RLO118" s="296"/>
      <c r="RLP118" s="296"/>
      <c r="RLQ118" s="296"/>
      <c r="RLR118" s="296"/>
      <c r="RLS118" s="296"/>
      <c r="RLT118" s="296"/>
      <c r="RLU118" s="296"/>
      <c r="RLV118" s="296"/>
      <c r="RLW118" s="296"/>
      <c r="RLX118" s="296"/>
      <c r="RLY118" s="296"/>
      <c r="RLZ118" s="296"/>
      <c r="RMA118" s="296"/>
      <c r="RMB118" s="296"/>
      <c r="RMC118" s="296"/>
      <c r="RMD118" s="296"/>
      <c r="RME118" s="296"/>
      <c r="RMF118" s="296"/>
      <c r="RMG118" s="296"/>
      <c r="RMH118" s="296"/>
      <c r="RMI118" s="296"/>
      <c r="RMJ118" s="296"/>
      <c r="RMK118" s="296"/>
      <c r="RML118" s="296"/>
      <c r="RMM118" s="296"/>
      <c r="RMN118" s="296"/>
      <c r="RMO118" s="296"/>
      <c r="RMP118" s="296"/>
      <c r="RMQ118" s="296"/>
      <c r="RMR118" s="296"/>
      <c r="RMS118" s="296"/>
      <c r="RMT118" s="296"/>
      <c r="RMU118" s="296"/>
      <c r="RMV118" s="296"/>
      <c r="RMW118" s="296"/>
      <c r="RMX118" s="296"/>
      <c r="RMY118" s="296"/>
      <c r="RMZ118" s="296"/>
      <c r="RNA118" s="296"/>
      <c r="RNB118" s="296"/>
      <c r="RNC118" s="296"/>
      <c r="RND118" s="296"/>
      <c r="RNE118" s="296"/>
      <c r="RNF118" s="296"/>
      <c r="RNG118" s="296"/>
      <c r="RNH118" s="296"/>
      <c r="RNI118" s="296"/>
      <c r="RNJ118" s="296"/>
      <c r="RNK118" s="296"/>
      <c r="RNL118" s="296"/>
      <c r="RNM118" s="296"/>
      <c r="RNN118" s="296"/>
      <c r="RNO118" s="296"/>
      <c r="RNP118" s="296"/>
      <c r="RNQ118" s="296"/>
      <c r="RNR118" s="296"/>
      <c r="RNS118" s="296"/>
      <c r="RNT118" s="296"/>
      <c r="RNU118" s="296"/>
      <c r="RNV118" s="296"/>
      <c r="RNW118" s="296"/>
      <c r="RNX118" s="296"/>
      <c r="RNY118" s="296"/>
      <c r="RNZ118" s="296"/>
      <c r="ROA118" s="296"/>
      <c r="ROB118" s="296"/>
      <c r="ROC118" s="296"/>
      <c r="ROD118" s="296"/>
      <c r="ROE118" s="296"/>
      <c r="ROF118" s="296"/>
      <c r="ROG118" s="296"/>
      <c r="ROH118" s="296"/>
      <c r="ROI118" s="296"/>
      <c r="ROJ118" s="296"/>
      <c r="ROK118" s="296"/>
      <c r="ROL118" s="296"/>
      <c r="ROM118" s="296"/>
      <c r="RON118" s="296"/>
      <c r="ROO118" s="296"/>
      <c r="ROP118" s="296"/>
      <c r="ROQ118" s="296"/>
      <c r="ROR118" s="296"/>
      <c r="ROS118" s="296"/>
      <c r="ROT118" s="296"/>
      <c r="ROU118" s="296"/>
      <c r="ROV118" s="296"/>
      <c r="ROW118" s="296"/>
      <c r="ROX118" s="296"/>
      <c r="ROY118" s="296"/>
      <c r="ROZ118" s="296"/>
      <c r="RPA118" s="296"/>
      <c r="RPB118" s="296"/>
      <c r="RPC118" s="296"/>
      <c r="RPD118" s="296"/>
      <c r="RPE118" s="296"/>
      <c r="RPF118" s="296"/>
      <c r="RPG118" s="296"/>
      <c r="RPH118" s="296"/>
      <c r="RPI118" s="296"/>
      <c r="RPJ118" s="296"/>
      <c r="RPK118" s="296"/>
      <c r="RPL118" s="296"/>
      <c r="RPM118" s="296"/>
      <c r="RPN118" s="296"/>
      <c r="RPO118" s="296"/>
      <c r="RPP118" s="296"/>
      <c r="RPQ118" s="296"/>
      <c r="RPR118" s="296"/>
      <c r="RPS118" s="296"/>
      <c r="RPT118" s="296"/>
      <c r="RPU118" s="296"/>
      <c r="RPV118" s="296"/>
      <c r="RPW118" s="296"/>
      <c r="RPX118" s="296"/>
      <c r="RPY118" s="296"/>
      <c r="RPZ118" s="296"/>
      <c r="RQA118" s="296"/>
      <c r="RQB118" s="296"/>
      <c r="RQC118" s="296"/>
      <c r="RQD118" s="296"/>
      <c r="RQE118" s="296"/>
      <c r="RQF118" s="296"/>
      <c r="RQG118" s="296"/>
      <c r="RQH118" s="296"/>
      <c r="RQI118" s="296"/>
      <c r="RQJ118" s="296"/>
      <c r="RQK118" s="296"/>
      <c r="RQL118" s="296"/>
      <c r="RQM118" s="296"/>
      <c r="RQN118" s="296"/>
      <c r="RQO118" s="296"/>
      <c r="RQP118" s="296"/>
      <c r="RQQ118" s="296"/>
      <c r="RQR118" s="296"/>
      <c r="RQS118" s="296"/>
      <c r="RQT118" s="296"/>
      <c r="RQU118" s="296"/>
      <c r="RQV118" s="296"/>
      <c r="RQW118" s="296"/>
      <c r="RQX118" s="296"/>
      <c r="RQY118" s="296"/>
      <c r="RQZ118" s="296"/>
      <c r="RRA118" s="296"/>
      <c r="RRB118" s="296"/>
      <c r="RRC118" s="296"/>
      <c r="RRD118" s="296"/>
      <c r="RRE118" s="296"/>
      <c r="RRF118" s="296"/>
      <c r="RRG118" s="296"/>
      <c r="RRH118" s="296"/>
      <c r="RRI118" s="296"/>
      <c r="RRJ118" s="296"/>
      <c r="RRK118" s="296"/>
      <c r="RRL118" s="296"/>
      <c r="RRM118" s="296"/>
      <c r="RRN118" s="296"/>
      <c r="RRO118" s="296"/>
      <c r="RRP118" s="296"/>
      <c r="RRQ118" s="296"/>
      <c r="RRR118" s="296"/>
      <c r="RRS118" s="296"/>
      <c r="RRT118" s="296"/>
      <c r="RRU118" s="296"/>
      <c r="RRV118" s="296"/>
      <c r="RRW118" s="296"/>
      <c r="RRX118" s="296"/>
      <c r="RRY118" s="296"/>
      <c r="RRZ118" s="296"/>
      <c r="RSA118" s="296"/>
      <c r="RSB118" s="296"/>
      <c r="RSC118" s="296"/>
      <c r="RSD118" s="296"/>
      <c r="RSE118" s="296"/>
      <c r="RSF118" s="296"/>
      <c r="RSG118" s="296"/>
      <c r="RSH118" s="296"/>
      <c r="RSI118" s="296"/>
      <c r="RSJ118" s="296"/>
      <c r="RSK118" s="296"/>
      <c r="RSL118" s="296"/>
      <c r="RSM118" s="296"/>
      <c r="RSN118" s="296"/>
      <c r="RSO118" s="296"/>
      <c r="RSP118" s="296"/>
      <c r="RSQ118" s="296"/>
      <c r="RSR118" s="296"/>
      <c r="RSS118" s="296"/>
      <c r="RST118" s="296"/>
      <c r="RSU118" s="296"/>
      <c r="RSV118" s="296"/>
      <c r="RSW118" s="296"/>
      <c r="RSX118" s="296"/>
      <c r="RSY118" s="296"/>
      <c r="RSZ118" s="296"/>
      <c r="RTA118" s="296"/>
      <c r="RTB118" s="296"/>
      <c r="RTC118" s="296"/>
      <c r="RTD118" s="296"/>
      <c r="RTE118" s="296"/>
      <c r="RTF118" s="296"/>
      <c r="RTG118" s="296"/>
      <c r="RTH118" s="296"/>
      <c r="RTI118" s="296"/>
      <c r="RTJ118" s="296"/>
      <c r="RTK118" s="296"/>
      <c r="RTL118" s="296"/>
      <c r="RTM118" s="296"/>
      <c r="RTN118" s="296"/>
      <c r="RTO118" s="296"/>
      <c r="RTP118" s="296"/>
      <c r="RTQ118" s="296"/>
      <c r="RTR118" s="296"/>
      <c r="RTS118" s="296"/>
      <c r="RTT118" s="296"/>
      <c r="RTU118" s="296"/>
      <c r="RTV118" s="296"/>
      <c r="RTW118" s="296"/>
      <c r="RTX118" s="296"/>
      <c r="RTY118" s="296"/>
      <c r="RTZ118" s="296"/>
      <c r="RUA118" s="296"/>
      <c r="RUB118" s="296"/>
      <c r="RUC118" s="296"/>
      <c r="RUD118" s="296"/>
      <c r="RUE118" s="296"/>
      <c r="RUF118" s="296"/>
      <c r="RUG118" s="296"/>
      <c r="RUH118" s="296"/>
      <c r="RUI118" s="296"/>
      <c r="RUJ118" s="296"/>
      <c r="RUK118" s="296"/>
      <c r="RUL118" s="296"/>
      <c r="RUM118" s="296"/>
      <c r="RUN118" s="296"/>
      <c r="RUO118" s="296"/>
      <c r="RUP118" s="296"/>
      <c r="RUQ118" s="296"/>
      <c r="RUR118" s="296"/>
      <c r="RUS118" s="296"/>
      <c r="RUT118" s="296"/>
      <c r="RUU118" s="296"/>
      <c r="RUV118" s="296"/>
      <c r="RUW118" s="296"/>
      <c r="RUX118" s="296"/>
      <c r="RUY118" s="296"/>
      <c r="RUZ118" s="296"/>
      <c r="RVA118" s="296"/>
      <c r="RVB118" s="296"/>
      <c r="RVC118" s="296"/>
      <c r="RVD118" s="296"/>
      <c r="RVE118" s="296"/>
      <c r="RVF118" s="296"/>
      <c r="RVG118" s="296"/>
      <c r="RVH118" s="296"/>
      <c r="RVI118" s="296"/>
      <c r="RVJ118" s="296"/>
      <c r="RVK118" s="296"/>
      <c r="RVL118" s="296"/>
      <c r="RVM118" s="296"/>
      <c r="RVN118" s="296"/>
      <c r="RVO118" s="296"/>
      <c r="RVP118" s="296"/>
      <c r="RVQ118" s="296"/>
      <c r="RVR118" s="296"/>
      <c r="RVS118" s="296"/>
      <c r="RVT118" s="296"/>
      <c r="RVU118" s="296"/>
      <c r="RVV118" s="296"/>
      <c r="RVW118" s="296"/>
      <c r="RVX118" s="296"/>
      <c r="RVY118" s="296"/>
      <c r="RVZ118" s="296"/>
      <c r="RWA118" s="296"/>
      <c r="RWB118" s="296"/>
      <c r="RWC118" s="296"/>
      <c r="RWD118" s="296"/>
      <c r="RWE118" s="296"/>
      <c r="RWF118" s="296"/>
      <c r="RWG118" s="296"/>
      <c r="RWH118" s="296"/>
      <c r="RWI118" s="296"/>
      <c r="RWJ118" s="296"/>
      <c r="RWK118" s="296"/>
      <c r="RWL118" s="296"/>
      <c r="RWM118" s="296"/>
      <c r="RWN118" s="296"/>
      <c r="RWO118" s="296"/>
      <c r="RWP118" s="296"/>
      <c r="RWQ118" s="296"/>
      <c r="RWR118" s="296"/>
      <c r="RWS118" s="296"/>
      <c r="RWT118" s="296"/>
      <c r="RWU118" s="296"/>
      <c r="RWV118" s="296"/>
      <c r="RWW118" s="296"/>
      <c r="RWX118" s="296"/>
      <c r="RWY118" s="296"/>
      <c r="RWZ118" s="296"/>
      <c r="RXA118" s="296"/>
      <c r="RXB118" s="296"/>
      <c r="RXC118" s="296"/>
      <c r="RXD118" s="296"/>
      <c r="RXE118" s="296"/>
      <c r="RXF118" s="296"/>
      <c r="RXG118" s="296"/>
      <c r="RXH118" s="296"/>
      <c r="RXI118" s="296"/>
      <c r="RXJ118" s="296"/>
      <c r="RXK118" s="296"/>
      <c r="RXL118" s="296"/>
      <c r="RXM118" s="296"/>
      <c r="RXN118" s="296"/>
      <c r="RXO118" s="296"/>
      <c r="RXP118" s="296"/>
      <c r="RXQ118" s="296"/>
      <c r="RXR118" s="296"/>
      <c r="RXS118" s="296"/>
      <c r="RXT118" s="296"/>
      <c r="RXU118" s="296"/>
      <c r="RXV118" s="296"/>
      <c r="RXW118" s="296"/>
      <c r="RXX118" s="296"/>
      <c r="RXY118" s="296"/>
      <c r="RXZ118" s="296"/>
      <c r="RYA118" s="296"/>
      <c r="RYB118" s="296"/>
      <c r="RYC118" s="296"/>
      <c r="RYD118" s="296"/>
      <c r="RYE118" s="296"/>
      <c r="RYF118" s="296"/>
      <c r="RYG118" s="296"/>
      <c r="RYH118" s="296"/>
      <c r="RYI118" s="296"/>
      <c r="RYJ118" s="296"/>
      <c r="RYK118" s="296"/>
      <c r="RYL118" s="296"/>
      <c r="RYM118" s="296"/>
      <c r="RYN118" s="296"/>
      <c r="RYO118" s="296"/>
      <c r="RYP118" s="296"/>
      <c r="RYQ118" s="296"/>
      <c r="RYR118" s="296"/>
      <c r="RYS118" s="296"/>
      <c r="RYT118" s="296"/>
      <c r="RYU118" s="296"/>
      <c r="RYV118" s="296"/>
      <c r="RYW118" s="296"/>
      <c r="RYX118" s="296"/>
      <c r="RYY118" s="296"/>
      <c r="RYZ118" s="296"/>
      <c r="RZA118" s="296"/>
      <c r="RZB118" s="296"/>
      <c r="RZC118" s="296"/>
      <c r="RZD118" s="296"/>
      <c r="RZE118" s="296"/>
      <c r="RZF118" s="296"/>
      <c r="RZG118" s="296"/>
      <c r="RZH118" s="296"/>
      <c r="RZI118" s="296"/>
      <c r="RZJ118" s="296"/>
      <c r="RZK118" s="296"/>
      <c r="RZL118" s="296"/>
      <c r="RZM118" s="296"/>
      <c r="RZN118" s="296"/>
      <c r="RZO118" s="296"/>
      <c r="RZP118" s="296"/>
      <c r="RZQ118" s="296"/>
      <c r="RZR118" s="296"/>
      <c r="RZS118" s="296"/>
      <c r="RZT118" s="296"/>
      <c r="RZU118" s="296"/>
      <c r="RZV118" s="296"/>
      <c r="RZW118" s="296"/>
      <c r="RZX118" s="296"/>
      <c r="RZY118" s="296"/>
      <c r="RZZ118" s="296"/>
      <c r="SAA118" s="296"/>
      <c r="SAB118" s="296"/>
      <c r="SAC118" s="296"/>
      <c r="SAD118" s="296"/>
      <c r="SAE118" s="296"/>
      <c r="SAF118" s="296"/>
      <c r="SAG118" s="296"/>
      <c r="SAH118" s="296"/>
      <c r="SAI118" s="296"/>
      <c r="SAJ118" s="296"/>
      <c r="SAK118" s="296"/>
      <c r="SAL118" s="296"/>
      <c r="SAM118" s="296"/>
      <c r="SAN118" s="296"/>
      <c r="SAO118" s="296"/>
      <c r="SAP118" s="296"/>
      <c r="SAQ118" s="296"/>
      <c r="SAR118" s="296"/>
      <c r="SAS118" s="296"/>
      <c r="SAT118" s="296"/>
      <c r="SAU118" s="296"/>
      <c r="SAV118" s="296"/>
      <c r="SAW118" s="296"/>
      <c r="SAX118" s="296"/>
      <c r="SAY118" s="296"/>
      <c r="SAZ118" s="296"/>
      <c r="SBA118" s="296"/>
      <c r="SBB118" s="296"/>
      <c r="SBC118" s="296"/>
      <c r="SBD118" s="296"/>
      <c r="SBE118" s="296"/>
      <c r="SBF118" s="296"/>
      <c r="SBG118" s="296"/>
      <c r="SBH118" s="296"/>
      <c r="SBI118" s="296"/>
      <c r="SBJ118" s="296"/>
      <c r="SBK118" s="296"/>
      <c r="SBL118" s="296"/>
      <c r="SBM118" s="296"/>
      <c r="SBN118" s="296"/>
      <c r="SBO118" s="296"/>
      <c r="SBP118" s="296"/>
      <c r="SBQ118" s="296"/>
      <c r="SBR118" s="296"/>
      <c r="SBS118" s="296"/>
      <c r="SBT118" s="296"/>
      <c r="SBU118" s="296"/>
      <c r="SBV118" s="296"/>
      <c r="SBW118" s="296"/>
      <c r="SBX118" s="296"/>
      <c r="SBY118" s="296"/>
      <c r="SBZ118" s="296"/>
      <c r="SCA118" s="296"/>
      <c r="SCB118" s="296"/>
      <c r="SCC118" s="296"/>
      <c r="SCD118" s="296"/>
      <c r="SCE118" s="296"/>
      <c r="SCF118" s="296"/>
      <c r="SCG118" s="296"/>
      <c r="SCH118" s="296"/>
      <c r="SCI118" s="296"/>
      <c r="SCJ118" s="296"/>
      <c r="SCK118" s="296"/>
      <c r="SCL118" s="296"/>
      <c r="SCM118" s="296"/>
      <c r="SCN118" s="296"/>
      <c r="SCO118" s="296"/>
      <c r="SCP118" s="296"/>
      <c r="SCQ118" s="296"/>
      <c r="SCR118" s="296"/>
      <c r="SCS118" s="296"/>
      <c r="SCT118" s="296"/>
      <c r="SCU118" s="296"/>
      <c r="SCV118" s="296"/>
      <c r="SCW118" s="296"/>
      <c r="SCX118" s="296"/>
      <c r="SCY118" s="296"/>
      <c r="SCZ118" s="296"/>
      <c r="SDA118" s="296"/>
      <c r="SDB118" s="296"/>
      <c r="SDC118" s="296"/>
      <c r="SDD118" s="296"/>
      <c r="SDE118" s="296"/>
      <c r="SDF118" s="296"/>
      <c r="SDG118" s="296"/>
      <c r="SDH118" s="296"/>
      <c r="SDI118" s="296"/>
      <c r="SDJ118" s="296"/>
      <c r="SDK118" s="296"/>
      <c r="SDL118" s="296"/>
      <c r="SDM118" s="296"/>
      <c r="SDN118" s="296"/>
      <c r="SDO118" s="296"/>
      <c r="SDP118" s="296"/>
      <c r="SDQ118" s="296"/>
      <c r="SDR118" s="296"/>
      <c r="SDS118" s="296"/>
      <c r="SDT118" s="296"/>
      <c r="SDU118" s="296"/>
      <c r="SDV118" s="296"/>
      <c r="SDW118" s="296"/>
      <c r="SDX118" s="296"/>
      <c r="SDY118" s="296"/>
      <c r="SDZ118" s="296"/>
      <c r="SEA118" s="296"/>
      <c r="SEB118" s="296"/>
      <c r="SEC118" s="296"/>
      <c r="SED118" s="296"/>
      <c r="SEE118" s="296"/>
      <c r="SEF118" s="296"/>
      <c r="SEG118" s="296"/>
      <c r="SEH118" s="296"/>
      <c r="SEI118" s="296"/>
      <c r="SEJ118" s="296"/>
      <c r="SEK118" s="296"/>
      <c r="SEL118" s="296"/>
      <c r="SEM118" s="296"/>
      <c r="SEN118" s="296"/>
      <c r="SEO118" s="296"/>
      <c r="SEP118" s="296"/>
      <c r="SEQ118" s="296"/>
      <c r="SER118" s="296"/>
      <c r="SES118" s="296"/>
      <c r="SET118" s="296"/>
      <c r="SEU118" s="296"/>
      <c r="SEV118" s="296"/>
      <c r="SEW118" s="296"/>
      <c r="SEX118" s="296"/>
      <c r="SEY118" s="296"/>
      <c r="SEZ118" s="296"/>
      <c r="SFA118" s="296"/>
      <c r="SFB118" s="296"/>
      <c r="SFC118" s="296"/>
      <c r="SFD118" s="296"/>
      <c r="SFE118" s="296"/>
      <c r="SFF118" s="296"/>
      <c r="SFG118" s="296"/>
      <c r="SFH118" s="296"/>
      <c r="SFI118" s="296"/>
      <c r="SFJ118" s="296"/>
      <c r="SFK118" s="296"/>
      <c r="SFL118" s="296"/>
      <c r="SFM118" s="296"/>
      <c r="SFN118" s="296"/>
      <c r="SFO118" s="296"/>
      <c r="SFP118" s="296"/>
      <c r="SFQ118" s="296"/>
      <c r="SFR118" s="296"/>
      <c r="SFS118" s="296"/>
      <c r="SFT118" s="296"/>
      <c r="SFU118" s="296"/>
      <c r="SFV118" s="296"/>
      <c r="SFW118" s="296"/>
      <c r="SFX118" s="296"/>
      <c r="SFY118" s="296"/>
      <c r="SFZ118" s="296"/>
      <c r="SGA118" s="296"/>
      <c r="SGB118" s="296"/>
      <c r="SGC118" s="296"/>
      <c r="SGD118" s="296"/>
      <c r="SGE118" s="296"/>
      <c r="SGF118" s="296"/>
      <c r="SGG118" s="296"/>
      <c r="SGH118" s="296"/>
      <c r="SGI118" s="296"/>
      <c r="SGJ118" s="296"/>
      <c r="SGK118" s="296"/>
      <c r="SGL118" s="296"/>
      <c r="SGM118" s="296"/>
      <c r="SGN118" s="296"/>
      <c r="SGO118" s="296"/>
      <c r="SGP118" s="296"/>
      <c r="SGQ118" s="296"/>
      <c r="SGR118" s="296"/>
      <c r="SGS118" s="296"/>
      <c r="SGT118" s="296"/>
      <c r="SGU118" s="296"/>
      <c r="SGV118" s="296"/>
      <c r="SGW118" s="296"/>
      <c r="SGX118" s="296"/>
      <c r="SGY118" s="296"/>
      <c r="SGZ118" s="296"/>
      <c r="SHA118" s="296"/>
      <c r="SHB118" s="296"/>
      <c r="SHC118" s="296"/>
      <c r="SHD118" s="296"/>
      <c r="SHE118" s="296"/>
      <c r="SHF118" s="296"/>
      <c r="SHG118" s="296"/>
      <c r="SHH118" s="296"/>
      <c r="SHI118" s="296"/>
      <c r="SHJ118" s="296"/>
      <c r="SHK118" s="296"/>
      <c r="SHL118" s="296"/>
      <c r="SHM118" s="296"/>
      <c r="SHN118" s="296"/>
      <c r="SHO118" s="296"/>
      <c r="SHP118" s="296"/>
      <c r="SHQ118" s="296"/>
      <c r="SHR118" s="296"/>
      <c r="SHS118" s="296"/>
      <c r="SHT118" s="296"/>
      <c r="SHU118" s="296"/>
      <c r="SHV118" s="296"/>
      <c r="SHW118" s="296"/>
      <c r="SHX118" s="296"/>
      <c r="SHY118" s="296"/>
      <c r="SHZ118" s="296"/>
      <c r="SIA118" s="296"/>
      <c r="SIB118" s="296"/>
      <c r="SIC118" s="296"/>
      <c r="SID118" s="296"/>
      <c r="SIE118" s="296"/>
      <c r="SIF118" s="296"/>
      <c r="SIG118" s="296"/>
      <c r="SIH118" s="296"/>
      <c r="SII118" s="296"/>
      <c r="SIJ118" s="296"/>
      <c r="SIK118" s="296"/>
      <c r="SIL118" s="296"/>
      <c r="SIM118" s="296"/>
      <c r="SIN118" s="296"/>
      <c r="SIO118" s="296"/>
      <c r="SIP118" s="296"/>
      <c r="SIQ118" s="296"/>
      <c r="SIR118" s="296"/>
      <c r="SIS118" s="296"/>
      <c r="SIT118" s="296"/>
      <c r="SIU118" s="296"/>
      <c r="SIV118" s="296"/>
      <c r="SIW118" s="296"/>
      <c r="SIX118" s="296"/>
      <c r="SIY118" s="296"/>
      <c r="SIZ118" s="296"/>
      <c r="SJA118" s="296"/>
      <c r="SJB118" s="296"/>
      <c r="SJC118" s="296"/>
      <c r="SJD118" s="296"/>
      <c r="SJE118" s="296"/>
      <c r="SJF118" s="296"/>
      <c r="SJG118" s="296"/>
      <c r="SJH118" s="296"/>
      <c r="SJI118" s="296"/>
      <c r="SJJ118" s="296"/>
      <c r="SJK118" s="296"/>
      <c r="SJL118" s="296"/>
      <c r="SJM118" s="296"/>
      <c r="SJN118" s="296"/>
      <c r="SJO118" s="296"/>
      <c r="SJP118" s="296"/>
      <c r="SJQ118" s="296"/>
      <c r="SJR118" s="296"/>
      <c r="SJS118" s="296"/>
      <c r="SJT118" s="296"/>
      <c r="SJU118" s="296"/>
      <c r="SJV118" s="296"/>
      <c r="SJW118" s="296"/>
      <c r="SJX118" s="296"/>
      <c r="SJY118" s="296"/>
      <c r="SJZ118" s="296"/>
      <c r="SKA118" s="296"/>
      <c r="SKB118" s="296"/>
      <c r="SKC118" s="296"/>
      <c r="SKD118" s="296"/>
      <c r="SKE118" s="296"/>
      <c r="SKF118" s="296"/>
      <c r="SKG118" s="296"/>
      <c r="SKH118" s="296"/>
      <c r="SKI118" s="296"/>
      <c r="SKJ118" s="296"/>
      <c r="SKK118" s="296"/>
      <c r="SKL118" s="296"/>
      <c r="SKM118" s="296"/>
      <c r="SKN118" s="296"/>
      <c r="SKO118" s="296"/>
      <c r="SKP118" s="296"/>
      <c r="SKQ118" s="296"/>
      <c r="SKR118" s="296"/>
      <c r="SKS118" s="296"/>
      <c r="SKT118" s="296"/>
      <c r="SKU118" s="296"/>
      <c r="SKV118" s="296"/>
      <c r="SKW118" s="296"/>
      <c r="SKX118" s="296"/>
      <c r="SKY118" s="296"/>
      <c r="SKZ118" s="296"/>
      <c r="SLA118" s="296"/>
      <c r="SLB118" s="296"/>
      <c r="SLC118" s="296"/>
      <c r="SLD118" s="296"/>
      <c r="SLE118" s="296"/>
      <c r="SLF118" s="296"/>
      <c r="SLG118" s="296"/>
      <c r="SLH118" s="296"/>
      <c r="SLI118" s="296"/>
      <c r="SLJ118" s="296"/>
      <c r="SLK118" s="296"/>
      <c r="SLL118" s="296"/>
      <c r="SLM118" s="296"/>
      <c r="SLN118" s="296"/>
      <c r="SLO118" s="296"/>
      <c r="SLP118" s="296"/>
      <c r="SLQ118" s="296"/>
      <c r="SLR118" s="296"/>
      <c r="SLS118" s="296"/>
      <c r="SLT118" s="296"/>
      <c r="SLU118" s="296"/>
      <c r="SLV118" s="296"/>
      <c r="SLW118" s="296"/>
      <c r="SLX118" s="296"/>
      <c r="SLY118" s="296"/>
      <c r="SLZ118" s="296"/>
      <c r="SMA118" s="296"/>
      <c r="SMB118" s="296"/>
      <c r="SMC118" s="296"/>
      <c r="SMD118" s="296"/>
      <c r="SME118" s="296"/>
      <c r="SMF118" s="296"/>
      <c r="SMG118" s="296"/>
      <c r="SMH118" s="296"/>
      <c r="SMI118" s="296"/>
      <c r="SMJ118" s="296"/>
      <c r="SMK118" s="296"/>
      <c r="SML118" s="296"/>
      <c r="SMM118" s="296"/>
      <c r="SMN118" s="296"/>
      <c r="SMO118" s="296"/>
      <c r="SMP118" s="296"/>
      <c r="SMQ118" s="296"/>
      <c r="SMR118" s="296"/>
      <c r="SMS118" s="296"/>
      <c r="SMT118" s="296"/>
      <c r="SMU118" s="296"/>
      <c r="SMV118" s="296"/>
      <c r="SMW118" s="296"/>
      <c r="SMX118" s="296"/>
      <c r="SMY118" s="296"/>
      <c r="SMZ118" s="296"/>
      <c r="SNA118" s="296"/>
      <c r="SNB118" s="296"/>
      <c r="SNC118" s="296"/>
      <c r="SND118" s="296"/>
      <c r="SNE118" s="296"/>
      <c r="SNF118" s="296"/>
      <c r="SNG118" s="296"/>
      <c r="SNH118" s="296"/>
      <c r="SNI118" s="296"/>
      <c r="SNJ118" s="296"/>
      <c r="SNK118" s="296"/>
      <c r="SNL118" s="296"/>
      <c r="SNM118" s="296"/>
      <c r="SNN118" s="296"/>
      <c r="SNO118" s="296"/>
      <c r="SNP118" s="296"/>
      <c r="SNQ118" s="296"/>
      <c r="SNR118" s="296"/>
      <c r="SNS118" s="296"/>
      <c r="SNT118" s="296"/>
      <c r="SNU118" s="296"/>
      <c r="SNV118" s="296"/>
      <c r="SNW118" s="296"/>
      <c r="SNX118" s="296"/>
      <c r="SNY118" s="296"/>
      <c r="SNZ118" s="296"/>
      <c r="SOA118" s="296"/>
      <c r="SOB118" s="296"/>
      <c r="SOC118" s="296"/>
      <c r="SOD118" s="296"/>
      <c r="SOE118" s="296"/>
      <c r="SOF118" s="296"/>
      <c r="SOG118" s="296"/>
      <c r="SOH118" s="296"/>
      <c r="SOI118" s="296"/>
      <c r="SOJ118" s="296"/>
      <c r="SOK118" s="296"/>
      <c r="SOL118" s="296"/>
      <c r="SOM118" s="296"/>
      <c r="SON118" s="296"/>
      <c r="SOO118" s="296"/>
      <c r="SOP118" s="296"/>
      <c r="SOQ118" s="296"/>
      <c r="SOR118" s="296"/>
      <c r="SOS118" s="296"/>
      <c r="SOT118" s="296"/>
      <c r="SOU118" s="296"/>
      <c r="SOV118" s="296"/>
      <c r="SOW118" s="296"/>
      <c r="SOX118" s="296"/>
      <c r="SOY118" s="296"/>
      <c r="SOZ118" s="296"/>
      <c r="SPA118" s="296"/>
      <c r="SPB118" s="296"/>
      <c r="SPC118" s="296"/>
      <c r="SPD118" s="296"/>
      <c r="SPE118" s="296"/>
      <c r="SPF118" s="296"/>
      <c r="SPG118" s="296"/>
      <c r="SPH118" s="296"/>
      <c r="SPI118" s="296"/>
      <c r="SPJ118" s="296"/>
      <c r="SPK118" s="296"/>
      <c r="SPL118" s="296"/>
      <c r="SPM118" s="296"/>
      <c r="SPN118" s="296"/>
      <c r="SPO118" s="296"/>
      <c r="SPP118" s="296"/>
      <c r="SPQ118" s="296"/>
      <c r="SPR118" s="296"/>
      <c r="SPS118" s="296"/>
      <c r="SPT118" s="296"/>
      <c r="SPU118" s="296"/>
      <c r="SPV118" s="296"/>
      <c r="SPW118" s="296"/>
      <c r="SPX118" s="296"/>
      <c r="SPY118" s="296"/>
      <c r="SPZ118" s="296"/>
      <c r="SQA118" s="296"/>
      <c r="SQB118" s="296"/>
      <c r="SQC118" s="296"/>
      <c r="SQD118" s="296"/>
      <c r="SQE118" s="296"/>
      <c r="SQF118" s="296"/>
      <c r="SQG118" s="296"/>
      <c r="SQH118" s="296"/>
      <c r="SQI118" s="296"/>
      <c r="SQJ118" s="296"/>
      <c r="SQK118" s="296"/>
      <c r="SQL118" s="296"/>
      <c r="SQM118" s="296"/>
      <c r="SQN118" s="296"/>
      <c r="SQO118" s="296"/>
      <c r="SQP118" s="296"/>
      <c r="SQQ118" s="296"/>
      <c r="SQR118" s="296"/>
      <c r="SQS118" s="296"/>
      <c r="SQT118" s="296"/>
      <c r="SQU118" s="296"/>
      <c r="SQV118" s="296"/>
      <c r="SQW118" s="296"/>
      <c r="SQX118" s="296"/>
      <c r="SQY118" s="296"/>
      <c r="SQZ118" s="296"/>
      <c r="SRA118" s="296"/>
      <c r="SRB118" s="296"/>
      <c r="SRC118" s="296"/>
      <c r="SRD118" s="296"/>
      <c r="SRE118" s="296"/>
      <c r="SRF118" s="296"/>
      <c r="SRG118" s="296"/>
      <c r="SRH118" s="296"/>
      <c r="SRI118" s="296"/>
      <c r="SRJ118" s="296"/>
      <c r="SRK118" s="296"/>
      <c r="SRL118" s="296"/>
      <c r="SRM118" s="296"/>
      <c r="SRN118" s="296"/>
      <c r="SRO118" s="296"/>
      <c r="SRP118" s="296"/>
      <c r="SRQ118" s="296"/>
      <c r="SRR118" s="296"/>
      <c r="SRS118" s="296"/>
      <c r="SRT118" s="296"/>
      <c r="SRU118" s="296"/>
      <c r="SRV118" s="296"/>
      <c r="SRW118" s="296"/>
      <c r="SRX118" s="296"/>
      <c r="SRY118" s="296"/>
      <c r="SRZ118" s="296"/>
      <c r="SSA118" s="296"/>
      <c r="SSB118" s="296"/>
      <c r="SSC118" s="296"/>
      <c r="SSD118" s="296"/>
      <c r="SSE118" s="296"/>
      <c r="SSF118" s="296"/>
      <c r="SSG118" s="296"/>
      <c r="SSH118" s="296"/>
      <c r="SSI118" s="296"/>
      <c r="SSJ118" s="296"/>
      <c r="SSK118" s="296"/>
      <c r="SSL118" s="296"/>
      <c r="SSM118" s="296"/>
      <c r="SSN118" s="296"/>
      <c r="SSO118" s="296"/>
      <c r="SSP118" s="296"/>
      <c r="SSQ118" s="296"/>
      <c r="SSR118" s="296"/>
      <c r="SSS118" s="296"/>
      <c r="SST118" s="296"/>
      <c r="SSU118" s="296"/>
      <c r="SSV118" s="296"/>
      <c r="SSW118" s="296"/>
      <c r="SSX118" s="296"/>
      <c r="SSY118" s="296"/>
      <c r="SSZ118" s="296"/>
      <c r="STA118" s="296"/>
      <c r="STB118" s="296"/>
      <c r="STC118" s="296"/>
      <c r="STD118" s="296"/>
      <c r="STE118" s="296"/>
      <c r="STF118" s="296"/>
      <c r="STG118" s="296"/>
      <c r="STH118" s="296"/>
      <c r="STI118" s="296"/>
      <c r="STJ118" s="296"/>
      <c r="STK118" s="296"/>
      <c r="STL118" s="296"/>
      <c r="STM118" s="296"/>
      <c r="STN118" s="296"/>
      <c r="STO118" s="296"/>
      <c r="STP118" s="296"/>
      <c r="STQ118" s="296"/>
      <c r="STR118" s="296"/>
      <c r="STS118" s="296"/>
      <c r="STT118" s="296"/>
      <c r="STU118" s="296"/>
      <c r="STV118" s="296"/>
      <c r="STW118" s="296"/>
      <c r="STX118" s="296"/>
      <c r="STY118" s="296"/>
      <c r="STZ118" s="296"/>
      <c r="SUA118" s="296"/>
      <c r="SUB118" s="296"/>
      <c r="SUC118" s="296"/>
      <c r="SUD118" s="296"/>
      <c r="SUE118" s="296"/>
      <c r="SUF118" s="296"/>
      <c r="SUG118" s="296"/>
      <c r="SUH118" s="296"/>
      <c r="SUI118" s="296"/>
      <c r="SUJ118" s="296"/>
      <c r="SUK118" s="296"/>
      <c r="SUL118" s="296"/>
      <c r="SUM118" s="296"/>
      <c r="SUN118" s="296"/>
      <c r="SUO118" s="296"/>
      <c r="SUP118" s="296"/>
      <c r="SUQ118" s="296"/>
      <c r="SUR118" s="296"/>
      <c r="SUS118" s="296"/>
      <c r="SUT118" s="296"/>
      <c r="SUU118" s="296"/>
      <c r="SUV118" s="296"/>
      <c r="SUW118" s="296"/>
      <c r="SUX118" s="296"/>
      <c r="SUY118" s="296"/>
      <c r="SUZ118" s="296"/>
      <c r="SVA118" s="296"/>
      <c r="SVB118" s="296"/>
      <c r="SVC118" s="296"/>
      <c r="SVD118" s="296"/>
      <c r="SVE118" s="296"/>
      <c r="SVF118" s="296"/>
      <c r="SVG118" s="296"/>
      <c r="SVH118" s="296"/>
      <c r="SVI118" s="296"/>
      <c r="SVJ118" s="296"/>
      <c r="SVK118" s="296"/>
      <c r="SVL118" s="296"/>
      <c r="SVM118" s="296"/>
      <c r="SVN118" s="296"/>
      <c r="SVO118" s="296"/>
      <c r="SVP118" s="296"/>
      <c r="SVQ118" s="296"/>
      <c r="SVR118" s="296"/>
      <c r="SVS118" s="296"/>
      <c r="SVT118" s="296"/>
      <c r="SVU118" s="296"/>
      <c r="SVV118" s="296"/>
      <c r="SVW118" s="296"/>
      <c r="SVX118" s="296"/>
      <c r="SVY118" s="296"/>
      <c r="SVZ118" s="296"/>
      <c r="SWA118" s="296"/>
      <c r="SWB118" s="296"/>
      <c r="SWC118" s="296"/>
      <c r="SWD118" s="296"/>
      <c r="SWE118" s="296"/>
      <c r="SWF118" s="296"/>
      <c r="SWG118" s="296"/>
      <c r="SWH118" s="296"/>
      <c r="SWI118" s="296"/>
      <c r="SWJ118" s="296"/>
      <c r="SWK118" s="296"/>
      <c r="SWL118" s="296"/>
      <c r="SWM118" s="296"/>
      <c r="SWN118" s="296"/>
      <c r="SWO118" s="296"/>
      <c r="SWP118" s="296"/>
      <c r="SWQ118" s="296"/>
      <c r="SWR118" s="296"/>
      <c r="SWS118" s="296"/>
      <c r="SWT118" s="296"/>
      <c r="SWU118" s="296"/>
      <c r="SWV118" s="296"/>
      <c r="SWW118" s="296"/>
      <c r="SWX118" s="296"/>
      <c r="SWY118" s="296"/>
      <c r="SWZ118" s="296"/>
      <c r="SXA118" s="296"/>
      <c r="SXB118" s="296"/>
      <c r="SXC118" s="296"/>
      <c r="SXD118" s="296"/>
      <c r="SXE118" s="296"/>
      <c r="SXF118" s="296"/>
      <c r="SXG118" s="296"/>
      <c r="SXH118" s="296"/>
      <c r="SXI118" s="296"/>
      <c r="SXJ118" s="296"/>
      <c r="SXK118" s="296"/>
      <c r="SXL118" s="296"/>
      <c r="SXM118" s="296"/>
      <c r="SXN118" s="296"/>
      <c r="SXO118" s="296"/>
      <c r="SXP118" s="296"/>
      <c r="SXQ118" s="296"/>
      <c r="SXR118" s="296"/>
      <c r="SXS118" s="296"/>
      <c r="SXT118" s="296"/>
      <c r="SXU118" s="296"/>
      <c r="SXV118" s="296"/>
      <c r="SXW118" s="296"/>
      <c r="SXX118" s="296"/>
      <c r="SXY118" s="296"/>
      <c r="SXZ118" s="296"/>
      <c r="SYA118" s="296"/>
      <c r="SYB118" s="296"/>
      <c r="SYC118" s="296"/>
      <c r="SYD118" s="296"/>
      <c r="SYE118" s="296"/>
      <c r="SYF118" s="296"/>
      <c r="SYG118" s="296"/>
      <c r="SYH118" s="296"/>
      <c r="SYI118" s="296"/>
      <c r="SYJ118" s="296"/>
      <c r="SYK118" s="296"/>
      <c r="SYL118" s="296"/>
      <c r="SYM118" s="296"/>
      <c r="SYN118" s="296"/>
      <c r="SYO118" s="296"/>
      <c r="SYP118" s="296"/>
      <c r="SYQ118" s="296"/>
      <c r="SYR118" s="296"/>
      <c r="SYS118" s="296"/>
      <c r="SYT118" s="296"/>
      <c r="SYU118" s="296"/>
      <c r="SYV118" s="296"/>
      <c r="SYW118" s="296"/>
      <c r="SYX118" s="296"/>
      <c r="SYY118" s="296"/>
      <c r="SYZ118" s="296"/>
      <c r="SZA118" s="296"/>
      <c r="SZB118" s="296"/>
      <c r="SZC118" s="296"/>
      <c r="SZD118" s="296"/>
      <c r="SZE118" s="296"/>
      <c r="SZF118" s="296"/>
      <c r="SZG118" s="296"/>
      <c r="SZH118" s="296"/>
      <c r="SZI118" s="296"/>
      <c r="SZJ118" s="296"/>
      <c r="SZK118" s="296"/>
      <c r="SZL118" s="296"/>
      <c r="SZM118" s="296"/>
      <c r="SZN118" s="296"/>
      <c r="SZO118" s="296"/>
      <c r="SZP118" s="296"/>
      <c r="SZQ118" s="296"/>
      <c r="SZR118" s="296"/>
      <c r="SZS118" s="296"/>
      <c r="SZT118" s="296"/>
      <c r="SZU118" s="296"/>
      <c r="SZV118" s="296"/>
      <c r="SZW118" s="296"/>
      <c r="SZX118" s="296"/>
      <c r="SZY118" s="296"/>
      <c r="SZZ118" s="296"/>
      <c r="TAA118" s="296"/>
      <c r="TAB118" s="296"/>
      <c r="TAC118" s="296"/>
      <c r="TAD118" s="296"/>
      <c r="TAE118" s="296"/>
      <c r="TAF118" s="296"/>
      <c r="TAG118" s="296"/>
      <c r="TAH118" s="296"/>
      <c r="TAI118" s="296"/>
      <c r="TAJ118" s="296"/>
      <c r="TAK118" s="296"/>
      <c r="TAL118" s="296"/>
      <c r="TAM118" s="296"/>
      <c r="TAN118" s="296"/>
      <c r="TAO118" s="296"/>
      <c r="TAP118" s="296"/>
      <c r="TAQ118" s="296"/>
      <c r="TAR118" s="296"/>
      <c r="TAS118" s="296"/>
      <c r="TAT118" s="296"/>
      <c r="TAU118" s="296"/>
      <c r="TAV118" s="296"/>
      <c r="TAW118" s="296"/>
      <c r="TAX118" s="296"/>
      <c r="TAY118" s="296"/>
      <c r="TAZ118" s="296"/>
      <c r="TBA118" s="296"/>
      <c r="TBB118" s="296"/>
      <c r="TBC118" s="296"/>
      <c r="TBD118" s="296"/>
      <c r="TBE118" s="296"/>
      <c r="TBF118" s="296"/>
      <c r="TBG118" s="296"/>
      <c r="TBH118" s="296"/>
      <c r="TBI118" s="296"/>
      <c r="TBJ118" s="296"/>
      <c r="TBK118" s="296"/>
      <c r="TBL118" s="296"/>
      <c r="TBM118" s="296"/>
      <c r="TBN118" s="296"/>
      <c r="TBO118" s="296"/>
      <c r="TBP118" s="296"/>
      <c r="TBQ118" s="296"/>
      <c r="TBR118" s="296"/>
      <c r="TBS118" s="296"/>
      <c r="TBT118" s="296"/>
      <c r="TBU118" s="296"/>
      <c r="TBV118" s="296"/>
      <c r="TBW118" s="296"/>
      <c r="TBX118" s="296"/>
      <c r="TBY118" s="296"/>
      <c r="TBZ118" s="296"/>
      <c r="TCA118" s="296"/>
      <c r="TCB118" s="296"/>
      <c r="TCC118" s="296"/>
      <c r="TCD118" s="296"/>
      <c r="TCE118" s="296"/>
      <c r="TCF118" s="296"/>
      <c r="TCG118" s="296"/>
      <c r="TCH118" s="296"/>
      <c r="TCI118" s="296"/>
      <c r="TCJ118" s="296"/>
      <c r="TCK118" s="296"/>
      <c r="TCL118" s="296"/>
      <c r="TCM118" s="296"/>
      <c r="TCN118" s="296"/>
      <c r="TCO118" s="296"/>
      <c r="TCP118" s="296"/>
      <c r="TCQ118" s="296"/>
      <c r="TCR118" s="296"/>
      <c r="TCS118" s="296"/>
      <c r="TCT118" s="296"/>
      <c r="TCU118" s="296"/>
      <c r="TCV118" s="296"/>
      <c r="TCW118" s="296"/>
      <c r="TCX118" s="296"/>
      <c r="TCY118" s="296"/>
      <c r="TCZ118" s="296"/>
      <c r="TDA118" s="296"/>
      <c r="TDB118" s="296"/>
      <c r="TDC118" s="296"/>
      <c r="TDD118" s="296"/>
      <c r="TDE118" s="296"/>
      <c r="TDF118" s="296"/>
      <c r="TDG118" s="296"/>
      <c r="TDH118" s="296"/>
      <c r="TDI118" s="296"/>
      <c r="TDJ118" s="296"/>
      <c r="TDK118" s="296"/>
      <c r="TDL118" s="296"/>
      <c r="TDM118" s="296"/>
      <c r="TDN118" s="296"/>
      <c r="TDO118" s="296"/>
      <c r="TDP118" s="296"/>
      <c r="TDQ118" s="296"/>
      <c r="TDR118" s="296"/>
      <c r="TDS118" s="296"/>
      <c r="TDT118" s="296"/>
      <c r="TDU118" s="296"/>
      <c r="TDV118" s="296"/>
      <c r="TDW118" s="296"/>
      <c r="TDX118" s="296"/>
      <c r="TDY118" s="296"/>
      <c r="TDZ118" s="296"/>
      <c r="TEA118" s="296"/>
      <c r="TEB118" s="296"/>
      <c r="TEC118" s="296"/>
      <c r="TED118" s="296"/>
      <c r="TEE118" s="296"/>
      <c r="TEF118" s="296"/>
      <c r="TEG118" s="296"/>
      <c r="TEH118" s="296"/>
      <c r="TEI118" s="296"/>
      <c r="TEJ118" s="296"/>
      <c r="TEK118" s="296"/>
      <c r="TEL118" s="296"/>
      <c r="TEM118" s="296"/>
      <c r="TEN118" s="296"/>
      <c r="TEO118" s="296"/>
      <c r="TEP118" s="296"/>
      <c r="TEQ118" s="296"/>
      <c r="TER118" s="296"/>
      <c r="TES118" s="296"/>
      <c r="TET118" s="296"/>
      <c r="TEU118" s="296"/>
      <c r="TEV118" s="296"/>
      <c r="TEW118" s="296"/>
      <c r="TEX118" s="296"/>
      <c r="TEY118" s="296"/>
      <c r="TEZ118" s="296"/>
      <c r="TFA118" s="296"/>
      <c r="TFB118" s="296"/>
      <c r="TFC118" s="296"/>
      <c r="TFD118" s="296"/>
      <c r="TFE118" s="296"/>
      <c r="TFF118" s="296"/>
      <c r="TFG118" s="296"/>
      <c r="TFH118" s="296"/>
      <c r="TFI118" s="296"/>
      <c r="TFJ118" s="296"/>
      <c r="TFK118" s="296"/>
      <c r="TFL118" s="296"/>
      <c r="TFM118" s="296"/>
      <c r="TFN118" s="296"/>
      <c r="TFO118" s="296"/>
      <c r="TFP118" s="296"/>
      <c r="TFQ118" s="296"/>
      <c r="TFR118" s="296"/>
      <c r="TFS118" s="296"/>
      <c r="TFT118" s="296"/>
      <c r="TFU118" s="296"/>
      <c r="TFV118" s="296"/>
      <c r="TFW118" s="296"/>
      <c r="TFX118" s="296"/>
      <c r="TFY118" s="296"/>
      <c r="TFZ118" s="296"/>
      <c r="TGA118" s="296"/>
      <c r="TGB118" s="296"/>
      <c r="TGC118" s="296"/>
      <c r="TGD118" s="296"/>
      <c r="TGE118" s="296"/>
      <c r="TGF118" s="296"/>
      <c r="TGG118" s="296"/>
      <c r="TGH118" s="296"/>
      <c r="TGI118" s="296"/>
      <c r="TGJ118" s="296"/>
      <c r="TGK118" s="296"/>
      <c r="TGL118" s="296"/>
      <c r="TGM118" s="296"/>
      <c r="TGN118" s="296"/>
      <c r="TGO118" s="296"/>
      <c r="TGP118" s="296"/>
      <c r="TGQ118" s="296"/>
      <c r="TGR118" s="296"/>
      <c r="TGS118" s="296"/>
      <c r="TGT118" s="296"/>
      <c r="TGU118" s="296"/>
      <c r="TGV118" s="296"/>
      <c r="TGW118" s="296"/>
      <c r="TGX118" s="296"/>
      <c r="TGY118" s="296"/>
      <c r="TGZ118" s="296"/>
      <c r="THA118" s="296"/>
      <c r="THB118" s="296"/>
      <c r="THC118" s="296"/>
      <c r="THD118" s="296"/>
      <c r="THE118" s="296"/>
      <c r="THF118" s="296"/>
      <c r="THG118" s="296"/>
      <c r="THH118" s="296"/>
      <c r="THI118" s="296"/>
      <c r="THJ118" s="296"/>
      <c r="THK118" s="296"/>
      <c r="THL118" s="296"/>
      <c r="THM118" s="296"/>
      <c r="THN118" s="296"/>
      <c r="THO118" s="296"/>
      <c r="THP118" s="296"/>
      <c r="THQ118" s="296"/>
      <c r="THR118" s="296"/>
      <c r="THS118" s="296"/>
      <c r="THT118" s="296"/>
      <c r="THU118" s="296"/>
      <c r="THV118" s="296"/>
      <c r="THW118" s="296"/>
      <c r="THX118" s="296"/>
      <c r="THY118" s="296"/>
      <c r="THZ118" s="296"/>
      <c r="TIA118" s="296"/>
      <c r="TIB118" s="296"/>
      <c r="TIC118" s="296"/>
      <c r="TID118" s="296"/>
      <c r="TIE118" s="296"/>
      <c r="TIF118" s="296"/>
      <c r="TIG118" s="296"/>
      <c r="TIH118" s="296"/>
      <c r="TII118" s="296"/>
      <c r="TIJ118" s="296"/>
      <c r="TIK118" s="296"/>
      <c r="TIL118" s="296"/>
      <c r="TIM118" s="296"/>
      <c r="TIN118" s="296"/>
      <c r="TIO118" s="296"/>
      <c r="TIP118" s="296"/>
      <c r="TIQ118" s="296"/>
      <c r="TIR118" s="296"/>
      <c r="TIS118" s="296"/>
      <c r="TIT118" s="296"/>
      <c r="TIU118" s="296"/>
      <c r="TIV118" s="296"/>
      <c r="TIW118" s="296"/>
      <c r="TIX118" s="296"/>
      <c r="TIY118" s="296"/>
      <c r="TIZ118" s="296"/>
      <c r="TJA118" s="296"/>
      <c r="TJB118" s="296"/>
      <c r="TJC118" s="296"/>
      <c r="TJD118" s="296"/>
      <c r="TJE118" s="296"/>
      <c r="TJF118" s="296"/>
      <c r="TJG118" s="296"/>
      <c r="TJH118" s="296"/>
      <c r="TJI118" s="296"/>
      <c r="TJJ118" s="296"/>
      <c r="TJK118" s="296"/>
      <c r="TJL118" s="296"/>
      <c r="TJM118" s="296"/>
      <c r="TJN118" s="296"/>
      <c r="TJO118" s="296"/>
      <c r="TJP118" s="296"/>
      <c r="TJQ118" s="296"/>
      <c r="TJR118" s="296"/>
      <c r="TJS118" s="296"/>
      <c r="TJT118" s="296"/>
      <c r="TJU118" s="296"/>
      <c r="TJV118" s="296"/>
      <c r="TJW118" s="296"/>
      <c r="TJX118" s="296"/>
      <c r="TJY118" s="296"/>
      <c r="TJZ118" s="296"/>
      <c r="TKA118" s="296"/>
      <c r="TKB118" s="296"/>
      <c r="TKC118" s="296"/>
      <c r="TKD118" s="296"/>
      <c r="TKE118" s="296"/>
      <c r="TKF118" s="296"/>
      <c r="TKG118" s="296"/>
      <c r="TKH118" s="296"/>
      <c r="TKI118" s="296"/>
      <c r="TKJ118" s="296"/>
      <c r="TKK118" s="296"/>
      <c r="TKL118" s="296"/>
      <c r="TKM118" s="296"/>
      <c r="TKN118" s="296"/>
      <c r="TKO118" s="296"/>
      <c r="TKP118" s="296"/>
      <c r="TKQ118" s="296"/>
      <c r="TKR118" s="296"/>
      <c r="TKS118" s="296"/>
      <c r="TKT118" s="296"/>
      <c r="TKU118" s="296"/>
      <c r="TKV118" s="296"/>
      <c r="TKW118" s="296"/>
      <c r="TKX118" s="296"/>
      <c r="TKY118" s="296"/>
      <c r="TKZ118" s="296"/>
      <c r="TLA118" s="296"/>
      <c r="TLB118" s="296"/>
      <c r="TLC118" s="296"/>
      <c r="TLD118" s="296"/>
      <c r="TLE118" s="296"/>
      <c r="TLF118" s="296"/>
      <c r="TLG118" s="296"/>
      <c r="TLH118" s="296"/>
      <c r="TLI118" s="296"/>
      <c r="TLJ118" s="296"/>
      <c r="TLK118" s="296"/>
      <c r="TLL118" s="296"/>
      <c r="TLM118" s="296"/>
      <c r="TLN118" s="296"/>
      <c r="TLO118" s="296"/>
      <c r="TLP118" s="296"/>
      <c r="TLQ118" s="296"/>
      <c r="TLR118" s="296"/>
      <c r="TLS118" s="296"/>
      <c r="TLT118" s="296"/>
      <c r="TLU118" s="296"/>
      <c r="TLV118" s="296"/>
      <c r="TLW118" s="296"/>
      <c r="TLX118" s="296"/>
      <c r="TLY118" s="296"/>
      <c r="TLZ118" s="296"/>
      <c r="TMA118" s="296"/>
      <c r="TMB118" s="296"/>
      <c r="TMC118" s="296"/>
      <c r="TMD118" s="296"/>
      <c r="TME118" s="296"/>
      <c r="TMF118" s="296"/>
      <c r="TMG118" s="296"/>
      <c r="TMH118" s="296"/>
      <c r="TMI118" s="296"/>
      <c r="TMJ118" s="296"/>
      <c r="TMK118" s="296"/>
      <c r="TML118" s="296"/>
      <c r="TMM118" s="296"/>
      <c r="TMN118" s="296"/>
      <c r="TMO118" s="296"/>
      <c r="TMP118" s="296"/>
      <c r="TMQ118" s="296"/>
      <c r="TMR118" s="296"/>
      <c r="TMS118" s="296"/>
      <c r="TMT118" s="296"/>
      <c r="TMU118" s="296"/>
      <c r="TMV118" s="296"/>
      <c r="TMW118" s="296"/>
      <c r="TMX118" s="296"/>
      <c r="TMY118" s="296"/>
      <c r="TMZ118" s="296"/>
      <c r="TNA118" s="296"/>
      <c r="TNB118" s="296"/>
      <c r="TNC118" s="296"/>
      <c r="TND118" s="296"/>
      <c r="TNE118" s="296"/>
      <c r="TNF118" s="296"/>
      <c r="TNG118" s="296"/>
      <c r="TNH118" s="296"/>
      <c r="TNI118" s="296"/>
      <c r="TNJ118" s="296"/>
      <c r="TNK118" s="296"/>
      <c r="TNL118" s="296"/>
      <c r="TNM118" s="296"/>
      <c r="TNN118" s="296"/>
      <c r="TNO118" s="296"/>
      <c r="TNP118" s="296"/>
      <c r="TNQ118" s="296"/>
      <c r="TNR118" s="296"/>
      <c r="TNS118" s="296"/>
      <c r="TNT118" s="296"/>
      <c r="TNU118" s="296"/>
      <c r="TNV118" s="296"/>
      <c r="TNW118" s="296"/>
      <c r="TNX118" s="296"/>
      <c r="TNY118" s="296"/>
      <c r="TNZ118" s="296"/>
      <c r="TOA118" s="296"/>
      <c r="TOB118" s="296"/>
      <c r="TOC118" s="296"/>
      <c r="TOD118" s="296"/>
      <c r="TOE118" s="296"/>
      <c r="TOF118" s="296"/>
      <c r="TOG118" s="296"/>
      <c r="TOH118" s="296"/>
      <c r="TOI118" s="296"/>
      <c r="TOJ118" s="296"/>
      <c r="TOK118" s="296"/>
      <c r="TOL118" s="296"/>
      <c r="TOM118" s="296"/>
      <c r="TON118" s="296"/>
      <c r="TOO118" s="296"/>
      <c r="TOP118" s="296"/>
      <c r="TOQ118" s="296"/>
      <c r="TOR118" s="296"/>
      <c r="TOS118" s="296"/>
      <c r="TOT118" s="296"/>
      <c r="TOU118" s="296"/>
      <c r="TOV118" s="296"/>
      <c r="TOW118" s="296"/>
      <c r="TOX118" s="296"/>
      <c r="TOY118" s="296"/>
      <c r="TOZ118" s="296"/>
      <c r="TPA118" s="296"/>
      <c r="TPB118" s="296"/>
      <c r="TPC118" s="296"/>
      <c r="TPD118" s="296"/>
      <c r="TPE118" s="296"/>
      <c r="TPF118" s="296"/>
      <c r="TPG118" s="296"/>
      <c r="TPH118" s="296"/>
      <c r="TPI118" s="296"/>
      <c r="TPJ118" s="296"/>
      <c r="TPK118" s="296"/>
      <c r="TPL118" s="296"/>
      <c r="TPM118" s="296"/>
      <c r="TPN118" s="296"/>
      <c r="TPO118" s="296"/>
      <c r="TPP118" s="296"/>
      <c r="TPQ118" s="296"/>
      <c r="TPR118" s="296"/>
      <c r="TPS118" s="296"/>
      <c r="TPT118" s="296"/>
      <c r="TPU118" s="296"/>
      <c r="TPV118" s="296"/>
      <c r="TPW118" s="296"/>
      <c r="TPX118" s="296"/>
      <c r="TPY118" s="296"/>
      <c r="TPZ118" s="296"/>
      <c r="TQA118" s="296"/>
      <c r="TQB118" s="296"/>
      <c r="TQC118" s="296"/>
      <c r="TQD118" s="296"/>
      <c r="TQE118" s="296"/>
      <c r="TQF118" s="296"/>
      <c r="TQG118" s="296"/>
      <c r="TQH118" s="296"/>
      <c r="TQI118" s="296"/>
      <c r="TQJ118" s="296"/>
      <c r="TQK118" s="296"/>
      <c r="TQL118" s="296"/>
      <c r="TQM118" s="296"/>
      <c r="TQN118" s="296"/>
      <c r="TQO118" s="296"/>
      <c r="TQP118" s="296"/>
      <c r="TQQ118" s="296"/>
      <c r="TQR118" s="296"/>
      <c r="TQS118" s="296"/>
      <c r="TQT118" s="296"/>
      <c r="TQU118" s="296"/>
      <c r="TQV118" s="296"/>
      <c r="TQW118" s="296"/>
      <c r="TQX118" s="296"/>
      <c r="TQY118" s="296"/>
      <c r="TQZ118" s="296"/>
      <c r="TRA118" s="296"/>
      <c r="TRB118" s="296"/>
      <c r="TRC118" s="296"/>
      <c r="TRD118" s="296"/>
      <c r="TRE118" s="296"/>
      <c r="TRF118" s="296"/>
      <c r="TRG118" s="296"/>
      <c r="TRH118" s="296"/>
      <c r="TRI118" s="296"/>
      <c r="TRJ118" s="296"/>
      <c r="TRK118" s="296"/>
      <c r="TRL118" s="296"/>
      <c r="TRM118" s="296"/>
      <c r="TRN118" s="296"/>
      <c r="TRO118" s="296"/>
      <c r="TRP118" s="296"/>
      <c r="TRQ118" s="296"/>
      <c r="TRR118" s="296"/>
      <c r="TRS118" s="296"/>
      <c r="TRT118" s="296"/>
      <c r="TRU118" s="296"/>
      <c r="TRV118" s="296"/>
      <c r="TRW118" s="296"/>
      <c r="TRX118" s="296"/>
      <c r="TRY118" s="296"/>
      <c r="TRZ118" s="296"/>
      <c r="TSA118" s="296"/>
      <c r="TSB118" s="296"/>
      <c r="TSC118" s="296"/>
      <c r="TSD118" s="296"/>
      <c r="TSE118" s="296"/>
      <c r="TSF118" s="296"/>
      <c r="TSG118" s="296"/>
      <c r="TSH118" s="296"/>
      <c r="TSI118" s="296"/>
      <c r="TSJ118" s="296"/>
      <c r="TSK118" s="296"/>
      <c r="TSL118" s="296"/>
      <c r="TSM118" s="296"/>
      <c r="TSN118" s="296"/>
      <c r="TSO118" s="296"/>
      <c r="TSP118" s="296"/>
      <c r="TSQ118" s="296"/>
      <c r="TSR118" s="296"/>
      <c r="TSS118" s="296"/>
      <c r="TST118" s="296"/>
      <c r="TSU118" s="296"/>
      <c r="TSV118" s="296"/>
      <c r="TSW118" s="296"/>
      <c r="TSX118" s="296"/>
      <c r="TSY118" s="296"/>
      <c r="TSZ118" s="296"/>
      <c r="TTA118" s="296"/>
      <c r="TTB118" s="296"/>
      <c r="TTC118" s="296"/>
      <c r="TTD118" s="296"/>
      <c r="TTE118" s="296"/>
      <c r="TTF118" s="296"/>
      <c r="TTG118" s="296"/>
      <c r="TTH118" s="296"/>
      <c r="TTI118" s="296"/>
      <c r="TTJ118" s="296"/>
      <c r="TTK118" s="296"/>
      <c r="TTL118" s="296"/>
      <c r="TTM118" s="296"/>
      <c r="TTN118" s="296"/>
      <c r="TTO118" s="296"/>
      <c r="TTP118" s="296"/>
      <c r="TTQ118" s="296"/>
      <c r="TTR118" s="296"/>
      <c r="TTS118" s="296"/>
      <c r="TTT118" s="296"/>
      <c r="TTU118" s="296"/>
      <c r="TTV118" s="296"/>
      <c r="TTW118" s="296"/>
      <c r="TTX118" s="296"/>
      <c r="TTY118" s="296"/>
      <c r="TTZ118" s="296"/>
      <c r="TUA118" s="296"/>
      <c r="TUB118" s="296"/>
      <c r="TUC118" s="296"/>
      <c r="TUD118" s="296"/>
      <c r="TUE118" s="296"/>
      <c r="TUF118" s="296"/>
      <c r="TUG118" s="296"/>
      <c r="TUH118" s="296"/>
      <c r="TUI118" s="296"/>
      <c r="TUJ118" s="296"/>
      <c r="TUK118" s="296"/>
      <c r="TUL118" s="296"/>
      <c r="TUM118" s="296"/>
      <c r="TUN118" s="296"/>
      <c r="TUO118" s="296"/>
      <c r="TUP118" s="296"/>
      <c r="TUQ118" s="296"/>
      <c r="TUR118" s="296"/>
      <c r="TUS118" s="296"/>
      <c r="TUT118" s="296"/>
      <c r="TUU118" s="296"/>
      <c r="TUV118" s="296"/>
      <c r="TUW118" s="296"/>
      <c r="TUX118" s="296"/>
      <c r="TUY118" s="296"/>
      <c r="TUZ118" s="296"/>
      <c r="TVA118" s="296"/>
      <c r="TVB118" s="296"/>
      <c r="TVC118" s="296"/>
      <c r="TVD118" s="296"/>
      <c r="TVE118" s="296"/>
      <c r="TVF118" s="296"/>
      <c r="TVG118" s="296"/>
      <c r="TVH118" s="296"/>
      <c r="TVI118" s="296"/>
      <c r="TVJ118" s="296"/>
      <c r="TVK118" s="296"/>
      <c r="TVL118" s="296"/>
      <c r="TVM118" s="296"/>
      <c r="TVN118" s="296"/>
      <c r="TVO118" s="296"/>
      <c r="TVP118" s="296"/>
      <c r="TVQ118" s="296"/>
      <c r="TVR118" s="296"/>
      <c r="TVS118" s="296"/>
      <c r="TVT118" s="296"/>
      <c r="TVU118" s="296"/>
      <c r="TVV118" s="296"/>
      <c r="TVW118" s="296"/>
      <c r="TVX118" s="296"/>
      <c r="TVY118" s="296"/>
      <c r="TVZ118" s="296"/>
      <c r="TWA118" s="296"/>
      <c r="TWB118" s="296"/>
      <c r="TWC118" s="296"/>
      <c r="TWD118" s="296"/>
      <c r="TWE118" s="296"/>
      <c r="TWF118" s="296"/>
      <c r="TWG118" s="296"/>
      <c r="TWH118" s="296"/>
      <c r="TWI118" s="296"/>
      <c r="TWJ118" s="296"/>
      <c r="TWK118" s="296"/>
      <c r="TWL118" s="296"/>
      <c r="TWM118" s="296"/>
      <c r="TWN118" s="296"/>
      <c r="TWO118" s="296"/>
      <c r="TWP118" s="296"/>
      <c r="TWQ118" s="296"/>
      <c r="TWR118" s="296"/>
      <c r="TWS118" s="296"/>
      <c r="TWT118" s="296"/>
      <c r="TWU118" s="296"/>
      <c r="TWV118" s="296"/>
      <c r="TWW118" s="296"/>
      <c r="TWX118" s="296"/>
      <c r="TWY118" s="296"/>
      <c r="TWZ118" s="296"/>
      <c r="TXA118" s="296"/>
      <c r="TXB118" s="296"/>
      <c r="TXC118" s="296"/>
      <c r="TXD118" s="296"/>
      <c r="TXE118" s="296"/>
      <c r="TXF118" s="296"/>
      <c r="TXG118" s="296"/>
      <c r="TXH118" s="296"/>
      <c r="TXI118" s="296"/>
      <c r="TXJ118" s="296"/>
      <c r="TXK118" s="296"/>
      <c r="TXL118" s="296"/>
      <c r="TXM118" s="296"/>
      <c r="TXN118" s="296"/>
      <c r="TXO118" s="296"/>
      <c r="TXP118" s="296"/>
      <c r="TXQ118" s="296"/>
      <c r="TXR118" s="296"/>
      <c r="TXS118" s="296"/>
      <c r="TXT118" s="296"/>
      <c r="TXU118" s="296"/>
      <c r="TXV118" s="296"/>
      <c r="TXW118" s="296"/>
      <c r="TXX118" s="296"/>
      <c r="TXY118" s="296"/>
      <c r="TXZ118" s="296"/>
      <c r="TYA118" s="296"/>
      <c r="TYB118" s="296"/>
      <c r="TYC118" s="296"/>
      <c r="TYD118" s="296"/>
      <c r="TYE118" s="296"/>
      <c r="TYF118" s="296"/>
      <c r="TYG118" s="296"/>
      <c r="TYH118" s="296"/>
      <c r="TYI118" s="296"/>
      <c r="TYJ118" s="296"/>
      <c r="TYK118" s="296"/>
      <c r="TYL118" s="296"/>
      <c r="TYM118" s="296"/>
      <c r="TYN118" s="296"/>
      <c r="TYO118" s="296"/>
      <c r="TYP118" s="296"/>
      <c r="TYQ118" s="296"/>
      <c r="TYR118" s="296"/>
      <c r="TYS118" s="296"/>
      <c r="TYT118" s="296"/>
      <c r="TYU118" s="296"/>
      <c r="TYV118" s="296"/>
      <c r="TYW118" s="296"/>
      <c r="TYX118" s="296"/>
      <c r="TYY118" s="296"/>
      <c r="TYZ118" s="296"/>
      <c r="TZA118" s="296"/>
      <c r="TZB118" s="296"/>
      <c r="TZC118" s="296"/>
      <c r="TZD118" s="296"/>
      <c r="TZE118" s="296"/>
      <c r="TZF118" s="296"/>
      <c r="TZG118" s="296"/>
      <c r="TZH118" s="296"/>
      <c r="TZI118" s="296"/>
      <c r="TZJ118" s="296"/>
      <c r="TZK118" s="296"/>
      <c r="TZL118" s="296"/>
      <c r="TZM118" s="296"/>
      <c r="TZN118" s="296"/>
      <c r="TZO118" s="296"/>
      <c r="TZP118" s="296"/>
      <c r="TZQ118" s="296"/>
      <c r="TZR118" s="296"/>
      <c r="TZS118" s="296"/>
      <c r="TZT118" s="296"/>
      <c r="TZU118" s="296"/>
      <c r="TZV118" s="296"/>
      <c r="TZW118" s="296"/>
      <c r="TZX118" s="296"/>
      <c r="TZY118" s="296"/>
      <c r="TZZ118" s="296"/>
      <c r="UAA118" s="296"/>
      <c r="UAB118" s="296"/>
      <c r="UAC118" s="296"/>
      <c r="UAD118" s="296"/>
      <c r="UAE118" s="296"/>
      <c r="UAF118" s="296"/>
      <c r="UAG118" s="296"/>
      <c r="UAH118" s="296"/>
      <c r="UAI118" s="296"/>
      <c r="UAJ118" s="296"/>
      <c r="UAK118" s="296"/>
      <c r="UAL118" s="296"/>
      <c r="UAM118" s="296"/>
      <c r="UAN118" s="296"/>
      <c r="UAO118" s="296"/>
      <c r="UAP118" s="296"/>
      <c r="UAQ118" s="296"/>
      <c r="UAR118" s="296"/>
      <c r="UAS118" s="296"/>
      <c r="UAT118" s="296"/>
      <c r="UAU118" s="296"/>
      <c r="UAV118" s="296"/>
      <c r="UAW118" s="296"/>
      <c r="UAX118" s="296"/>
      <c r="UAY118" s="296"/>
      <c r="UAZ118" s="296"/>
      <c r="UBA118" s="296"/>
      <c r="UBB118" s="296"/>
      <c r="UBC118" s="296"/>
      <c r="UBD118" s="296"/>
      <c r="UBE118" s="296"/>
      <c r="UBF118" s="296"/>
      <c r="UBG118" s="296"/>
      <c r="UBH118" s="296"/>
      <c r="UBI118" s="296"/>
      <c r="UBJ118" s="296"/>
      <c r="UBK118" s="296"/>
      <c r="UBL118" s="296"/>
      <c r="UBM118" s="296"/>
      <c r="UBN118" s="296"/>
      <c r="UBO118" s="296"/>
      <c r="UBP118" s="296"/>
      <c r="UBQ118" s="296"/>
      <c r="UBR118" s="296"/>
      <c r="UBS118" s="296"/>
      <c r="UBT118" s="296"/>
      <c r="UBU118" s="296"/>
      <c r="UBV118" s="296"/>
      <c r="UBW118" s="296"/>
      <c r="UBX118" s="296"/>
      <c r="UBY118" s="296"/>
      <c r="UBZ118" s="296"/>
      <c r="UCA118" s="296"/>
      <c r="UCB118" s="296"/>
      <c r="UCC118" s="296"/>
      <c r="UCD118" s="296"/>
      <c r="UCE118" s="296"/>
      <c r="UCF118" s="296"/>
      <c r="UCG118" s="296"/>
      <c r="UCH118" s="296"/>
      <c r="UCI118" s="296"/>
      <c r="UCJ118" s="296"/>
      <c r="UCK118" s="296"/>
      <c r="UCL118" s="296"/>
      <c r="UCM118" s="296"/>
      <c r="UCN118" s="296"/>
      <c r="UCO118" s="296"/>
      <c r="UCP118" s="296"/>
      <c r="UCQ118" s="296"/>
      <c r="UCR118" s="296"/>
      <c r="UCS118" s="296"/>
      <c r="UCT118" s="296"/>
      <c r="UCU118" s="296"/>
      <c r="UCV118" s="296"/>
      <c r="UCW118" s="296"/>
      <c r="UCX118" s="296"/>
      <c r="UCY118" s="296"/>
      <c r="UCZ118" s="296"/>
      <c r="UDA118" s="296"/>
      <c r="UDB118" s="296"/>
      <c r="UDC118" s="296"/>
      <c r="UDD118" s="296"/>
      <c r="UDE118" s="296"/>
      <c r="UDF118" s="296"/>
      <c r="UDG118" s="296"/>
      <c r="UDH118" s="296"/>
      <c r="UDI118" s="296"/>
      <c r="UDJ118" s="296"/>
      <c r="UDK118" s="296"/>
      <c r="UDL118" s="296"/>
      <c r="UDM118" s="296"/>
      <c r="UDN118" s="296"/>
      <c r="UDO118" s="296"/>
      <c r="UDP118" s="296"/>
      <c r="UDQ118" s="296"/>
      <c r="UDR118" s="296"/>
      <c r="UDS118" s="296"/>
      <c r="UDT118" s="296"/>
      <c r="UDU118" s="296"/>
      <c r="UDV118" s="296"/>
      <c r="UDW118" s="296"/>
      <c r="UDX118" s="296"/>
      <c r="UDY118" s="296"/>
      <c r="UDZ118" s="296"/>
      <c r="UEA118" s="296"/>
      <c r="UEB118" s="296"/>
      <c r="UEC118" s="296"/>
      <c r="UED118" s="296"/>
      <c r="UEE118" s="296"/>
      <c r="UEF118" s="296"/>
      <c r="UEG118" s="296"/>
      <c r="UEH118" s="296"/>
      <c r="UEI118" s="296"/>
      <c r="UEJ118" s="296"/>
      <c r="UEK118" s="296"/>
      <c r="UEL118" s="296"/>
      <c r="UEM118" s="296"/>
      <c r="UEN118" s="296"/>
      <c r="UEO118" s="296"/>
      <c r="UEP118" s="296"/>
      <c r="UEQ118" s="296"/>
      <c r="UER118" s="296"/>
      <c r="UES118" s="296"/>
      <c r="UET118" s="296"/>
      <c r="UEU118" s="296"/>
      <c r="UEV118" s="296"/>
      <c r="UEW118" s="296"/>
      <c r="UEX118" s="296"/>
      <c r="UEY118" s="296"/>
      <c r="UEZ118" s="296"/>
      <c r="UFA118" s="296"/>
      <c r="UFB118" s="296"/>
      <c r="UFC118" s="296"/>
      <c r="UFD118" s="296"/>
      <c r="UFE118" s="296"/>
      <c r="UFF118" s="296"/>
      <c r="UFG118" s="296"/>
      <c r="UFH118" s="296"/>
      <c r="UFI118" s="296"/>
      <c r="UFJ118" s="296"/>
      <c r="UFK118" s="296"/>
      <c r="UFL118" s="296"/>
      <c r="UFM118" s="296"/>
      <c r="UFN118" s="296"/>
      <c r="UFO118" s="296"/>
      <c r="UFP118" s="296"/>
      <c r="UFQ118" s="296"/>
      <c r="UFR118" s="296"/>
      <c r="UFS118" s="296"/>
      <c r="UFT118" s="296"/>
      <c r="UFU118" s="296"/>
      <c r="UFV118" s="296"/>
      <c r="UFW118" s="296"/>
      <c r="UFX118" s="296"/>
      <c r="UFY118" s="296"/>
      <c r="UFZ118" s="296"/>
      <c r="UGA118" s="296"/>
      <c r="UGB118" s="296"/>
      <c r="UGC118" s="296"/>
      <c r="UGD118" s="296"/>
      <c r="UGE118" s="296"/>
      <c r="UGF118" s="296"/>
      <c r="UGG118" s="296"/>
      <c r="UGH118" s="296"/>
      <c r="UGI118" s="296"/>
      <c r="UGJ118" s="296"/>
      <c r="UGK118" s="296"/>
      <c r="UGL118" s="296"/>
      <c r="UGM118" s="296"/>
      <c r="UGN118" s="296"/>
      <c r="UGO118" s="296"/>
      <c r="UGP118" s="296"/>
      <c r="UGQ118" s="296"/>
      <c r="UGR118" s="296"/>
      <c r="UGS118" s="296"/>
      <c r="UGT118" s="296"/>
      <c r="UGU118" s="296"/>
      <c r="UGV118" s="296"/>
      <c r="UGW118" s="296"/>
      <c r="UGX118" s="296"/>
      <c r="UGY118" s="296"/>
      <c r="UGZ118" s="296"/>
      <c r="UHA118" s="296"/>
      <c r="UHB118" s="296"/>
      <c r="UHC118" s="296"/>
      <c r="UHD118" s="296"/>
      <c r="UHE118" s="296"/>
      <c r="UHF118" s="296"/>
      <c r="UHG118" s="296"/>
      <c r="UHH118" s="296"/>
      <c r="UHI118" s="296"/>
      <c r="UHJ118" s="296"/>
      <c r="UHK118" s="296"/>
      <c r="UHL118" s="296"/>
      <c r="UHM118" s="296"/>
      <c r="UHN118" s="296"/>
      <c r="UHO118" s="296"/>
      <c r="UHP118" s="296"/>
      <c r="UHQ118" s="296"/>
      <c r="UHR118" s="296"/>
      <c r="UHS118" s="296"/>
      <c r="UHT118" s="296"/>
      <c r="UHU118" s="296"/>
      <c r="UHV118" s="296"/>
      <c r="UHW118" s="296"/>
      <c r="UHX118" s="296"/>
      <c r="UHY118" s="296"/>
      <c r="UHZ118" s="296"/>
      <c r="UIA118" s="296"/>
      <c r="UIB118" s="296"/>
      <c r="UIC118" s="296"/>
      <c r="UID118" s="296"/>
      <c r="UIE118" s="296"/>
      <c r="UIF118" s="296"/>
      <c r="UIG118" s="296"/>
      <c r="UIH118" s="296"/>
      <c r="UII118" s="296"/>
      <c r="UIJ118" s="296"/>
      <c r="UIK118" s="296"/>
      <c r="UIL118" s="296"/>
      <c r="UIM118" s="296"/>
      <c r="UIN118" s="296"/>
      <c r="UIO118" s="296"/>
      <c r="UIP118" s="296"/>
      <c r="UIQ118" s="296"/>
      <c r="UIR118" s="296"/>
      <c r="UIS118" s="296"/>
      <c r="UIT118" s="296"/>
      <c r="UIU118" s="296"/>
      <c r="UIV118" s="296"/>
      <c r="UIW118" s="296"/>
      <c r="UIX118" s="296"/>
      <c r="UIY118" s="296"/>
      <c r="UIZ118" s="296"/>
      <c r="UJA118" s="296"/>
      <c r="UJB118" s="296"/>
      <c r="UJC118" s="296"/>
      <c r="UJD118" s="296"/>
      <c r="UJE118" s="296"/>
      <c r="UJF118" s="296"/>
      <c r="UJG118" s="296"/>
      <c r="UJH118" s="296"/>
      <c r="UJI118" s="296"/>
      <c r="UJJ118" s="296"/>
      <c r="UJK118" s="296"/>
      <c r="UJL118" s="296"/>
      <c r="UJM118" s="296"/>
      <c r="UJN118" s="296"/>
      <c r="UJO118" s="296"/>
      <c r="UJP118" s="296"/>
      <c r="UJQ118" s="296"/>
      <c r="UJR118" s="296"/>
      <c r="UJS118" s="296"/>
      <c r="UJT118" s="296"/>
      <c r="UJU118" s="296"/>
      <c r="UJV118" s="296"/>
      <c r="UJW118" s="296"/>
      <c r="UJX118" s="296"/>
      <c r="UJY118" s="296"/>
      <c r="UJZ118" s="296"/>
      <c r="UKA118" s="296"/>
      <c r="UKB118" s="296"/>
      <c r="UKC118" s="296"/>
      <c r="UKD118" s="296"/>
      <c r="UKE118" s="296"/>
      <c r="UKF118" s="296"/>
      <c r="UKG118" s="296"/>
      <c r="UKH118" s="296"/>
      <c r="UKI118" s="296"/>
      <c r="UKJ118" s="296"/>
      <c r="UKK118" s="296"/>
      <c r="UKL118" s="296"/>
      <c r="UKM118" s="296"/>
      <c r="UKN118" s="296"/>
      <c r="UKO118" s="296"/>
      <c r="UKP118" s="296"/>
      <c r="UKQ118" s="296"/>
      <c r="UKR118" s="296"/>
      <c r="UKS118" s="296"/>
      <c r="UKT118" s="296"/>
      <c r="UKU118" s="296"/>
      <c r="UKV118" s="296"/>
      <c r="UKW118" s="296"/>
      <c r="UKX118" s="296"/>
      <c r="UKY118" s="296"/>
      <c r="UKZ118" s="296"/>
      <c r="ULA118" s="296"/>
      <c r="ULB118" s="296"/>
      <c r="ULC118" s="296"/>
      <c r="ULD118" s="296"/>
      <c r="ULE118" s="296"/>
      <c r="ULF118" s="296"/>
      <c r="ULG118" s="296"/>
      <c r="ULH118" s="296"/>
      <c r="ULI118" s="296"/>
      <c r="ULJ118" s="296"/>
      <c r="ULK118" s="296"/>
      <c r="ULL118" s="296"/>
      <c r="ULM118" s="296"/>
      <c r="ULN118" s="296"/>
      <c r="ULO118" s="296"/>
      <c r="ULP118" s="296"/>
      <c r="ULQ118" s="296"/>
      <c r="ULR118" s="296"/>
      <c r="ULS118" s="296"/>
      <c r="ULT118" s="296"/>
      <c r="ULU118" s="296"/>
      <c r="ULV118" s="296"/>
      <c r="ULW118" s="296"/>
      <c r="ULX118" s="296"/>
      <c r="ULY118" s="296"/>
      <c r="ULZ118" s="296"/>
      <c r="UMA118" s="296"/>
      <c r="UMB118" s="296"/>
      <c r="UMC118" s="296"/>
      <c r="UMD118" s="296"/>
      <c r="UME118" s="296"/>
      <c r="UMF118" s="296"/>
      <c r="UMG118" s="296"/>
      <c r="UMH118" s="296"/>
      <c r="UMI118" s="296"/>
      <c r="UMJ118" s="296"/>
      <c r="UMK118" s="296"/>
      <c r="UML118" s="296"/>
      <c r="UMM118" s="296"/>
      <c r="UMN118" s="296"/>
      <c r="UMO118" s="296"/>
      <c r="UMP118" s="296"/>
      <c r="UMQ118" s="296"/>
      <c r="UMR118" s="296"/>
      <c r="UMS118" s="296"/>
      <c r="UMT118" s="296"/>
      <c r="UMU118" s="296"/>
      <c r="UMV118" s="296"/>
      <c r="UMW118" s="296"/>
      <c r="UMX118" s="296"/>
      <c r="UMY118" s="296"/>
      <c r="UMZ118" s="296"/>
      <c r="UNA118" s="296"/>
      <c r="UNB118" s="296"/>
      <c r="UNC118" s="296"/>
      <c r="UND118" s="296"/>
      <c r="UNE118" s="296"/>
      <c r="UNF118" s="296"/>
      <c r="UNG118" s="296"/>
      <c r="UNH118" s="296"/>
      <c r="UNI118" s="296"/>
      <c r="UNJ118" s="296"/>
      <c r="UNK118" s="296"/>
      <c r="UNL118" s="296"/>
      <c r="UNM118" s="296"/>
      <c r="UNN118" s="296"/>
      <c r="UNO118" s="296"/>
      <c r="UNP118" s="296"/>
      <c r="UNQ118" s="296"/>
      <c r="UNR118" s="296"/>
      <c r="UNS118" s="296"/>
      <c r="UNT118" s="296"/>
      <c r="UNU118" s="296"/>
      <c r="UNV118" s="296"/>
      <c r="UNW118" s="296"/>
      <c r="UNX118" s="296"/>
      <c r="UNY118" s="296"/>
      <c r="UNZ118" s="296"/>
      <c r="UOA118" s="296"/>
      <c r="UOB118" s="296"/>
      <c r="UOC118" s="296"/>
      <c r="UOD118" s="296"/>
      <c r="UOE118" s="296"/>
      <c r="UOF118" s="296"/>
      <c r="UOG118" s="296"/>
      <c r="UOH118" s="296"/>
      <c r="UOI118" s="296"/>
      <c r="UOJ118" s="296"/>
      <c r="UOK118" s="296"/>
      <c r="UOL118" s="296"/>
      <c r="UOM118" s="296"/>
      <c r="UON118" s="296"/>
      <c r="UOO118" s="296"/>
      <c r="UOP118" s="296"/>
      <c r="UOQ118" s="296"/>
      <c r="UOR118" s="296"/>
      <c r="UOS118" s="296"/>
      <c r="UOT118" s="296"/>
      <c r="UOU118" s="296"/>
      <c r="UOV118" s="296"/>
      <c r="UOW118" s="296"/>
      <c r="UOX118" s="296"/>
      <c r="UOY118" s="296"/>
      <c r="UOZ118" s="296"/>
      <c r="UPA118" s="296"/>
      <c r="UPB118" s="296"/>
      <c r="UPC118" s="296"/>
      <c r="UPD118" s="296"/>
      <c r="UPE118" s="296"/>
      <c r="UPF118" s="296"/>
      <c r="UPG118" s="296"/>
      <c r="UPH118" s="296"/>
      <c r="UPI118" s="296"/>
      <c r="UPJ118" s="296"/>
      <c r="UPK118" s="296"/>
      <c r="UPL118" s="296"/>
      <c r="UPM118" s="296"/>
      <c r="UPN118" s="296"/>
      <c r="UPO118" s="296"/>
      <c r="UPP118" s="296"/>
      <c r="UPQ118" s="296"/>
      <c r="UPR118" s="296"/>
      <c r="UPS118" s="296"/>
      <c r="UPT118" s="296"/>
      <c r="UPU118" s="296"/>
      <c r="UPV118" s="296"/>
      <c r="UPW118" s="296"/>
      <c r="UPX118" s="296"/>
      <c r="UPY118" s="296"/>
      <c r="UPZ118" s="296"/>
      <c r="UQA118" s="296"/>
      <c r="UQB118" s="296"/>
      <c r="UQC118" s="296"/>
      <c r="UQD118" s="296"/>
      <c r="UQE118" s="296"/>
      <c r="UQF118" s="296"/>
      <c r="UQG118" s="296"/>
      <c r="UQH118" s="296"/>
      <c r="UQI118" s="296"/>
      <c r="UQJ118" s="296"/>
      <c r="UQK118" s="296"/>
      <c r="UQL118" s="296"/>
      <c r="UQM118" s="296"/>
      <c r="UQN118" s="296"/>
      <c r="UQO118" s="296"/>
      <c r="UQP118" s="296"/>
      <c r="UQQ118" s="296"/>
      <c r="UQR118" s="296"/>
      <c r="UQS118" s="296"/>
      <c r="UQT118" s="296"/>
      <c r="UQU118" s="296"/>
      <c r="UQV118" s="296"/>
      <c r="UQW118" s="296"/>
      <c r="UQX118" s="296"/>
      <c r="UQY118" s="296"/>
      <c r="UQZ118" s="296"/>
      <c r="URA118" s="296"/>
      <c r="URB118" s="296"/>
      <c r="URC118" s="296"/>
      <c r="URD118" s="296"/>
      <c r="URE118" s="296"/>
      <c r="URF118" s="296"/>
      <c r="URG118" s="296"/>
      <c r="URH118" s="296"/>
      <c r="URI118" s="296"/>
      <c r="URJ118" s="296"/>
      <c r="URK118" s="296"/>
      <c r="URL118" s="296"/>
      <c r="URM118" s="296"/>
      <c r="URN118" s="296"/>
      <c r="URO118" s="296"/>
      <c r="URP118" s="296"/>
      <c r="URQ118" s="296"/>
      <c r="URR118" s="296"/>
      <c r="URS118" s="296"/>
      <c r="URT118" s="296"/>
      <c r="URU118" s="296"/>
      <c r="URV118" s="296"/>
      <c r="URW118" s="296"/>
      <c r="URX118" s="296"/>
      <c r="URY118" s="296"/>
      <c r="URZ118" s="296"/>
      <c r="USA118" s="296"/>
      <c r="USB118" s="296"/>
      <c r="USC118" s="296"/>
      <c r="USD118" s="296"/>
      <c r="USE118" s="296"/>
      <c r="USF118" s="296"/>
      <c r="USG118" s="296"/>
      <c r="USH118" s="296"/>
      <c r="USI118" s="296"/>
      <c r="USJ118" s="296"/>
      <c r="USK118" s="296"/>
      <c r="USL118" s="296"/>
      <c r="USM118" s="296"/>
      <c r="USN118" s="296"/>
      <c r="USO118" s="296"/>
      <c r="USP118" s="296"/>
      <c r="USQ118" s="296"/>
      <c r="USR118" s="296"/>
      <c r="USS118" s="296"/>
      <c r="UST118" s="296"/>
      <c r="USU118" s="296"/>
      <c r="USV118" s="296"/>
      <c r="USW118" s="296"/>
      <c r="USX118" s="296"/>
      <c r="USY118" s="296"/>
      <c r="USZ118" s="296"/>
      <c r="UTA118" s="296"/>
      <c r="UTB118" s="296"/>
      <c r="UTC118" s="296"/>
      <c r="UTD118" s="296"/>
      <c r="UTE118" s="296"/>
      <c r="UTF118" s="296"/>
      <c r="UTG118" s="296"/>
      <c r="UTH118" s="296"/>
      <c r="UTI118" s="296"/>
      <c r="UTJ118" s="296"/>
      <c r="UTK118" s="296"/>
      <c r="UTL118" s="296"/>
      <c r="UTM118" s="296"/>
      <c r="UTN118" s="296"/>
      <c r="UTO118" s="296"/>
      <c r="UTP118" s="296"/>
      <c r="UTQ118" s="296"/>
      <c r="UTR118" s="296"/>
      <c r="UTS118" s="296"/>
      <c r="UTT118" s="296"/>
      <c r="UTU118" s="296"/>
      <c r="UTV118" s="296"/>
      <c r="UTW118" s="296"/>
      <c r="UTX118" s="296"/>
      <c r="UTY118" s="296"/>
      <c r="UTZ118" s="296"/>
      <c r="UUA118" s="296"/>
      <c r="UUB118" s="296"/>
      <c r="UUC118" s="296"/>
      <c r="UUD118" s="296"/>
      <c r="UUE118" s="296"/>
      <c r="UUF118" s="296"/>
      <c r="UUG118" s="296"/>
      <c r="UUH118" s="296"/>
      <c r="UUI118" s="296"/>
      <c r="UUJ118" s="296"/>
      <c r="UUK118" s="296"/>
      <c r="UUL118" s="296"/>
      <c r="UUM118" s="296"/>
      <c r="UUN118" s="296"/>
      <c r="UUO118" s="296"/>
      <c r="UUP118" s="296"/>
      <c r="UUQ118" s="296"/>
      <c r="UUR118" s="296"/>
      <c r="UUS118" s="296"/>
      <c r="UUT118" s="296"/>
      <c r="UUU118" s="296"/>
      <c r="UUV118" s="296"/>
      <c r="UUW118" s="296"/>
      <c r="UUX118" s="296"/>
      <c r="UUY118" s="296"/>
      <c r="UUZ118" s="296"/>
      <c r="UVA118" s="296"/>
      <c r="UVB118" s="296"/>
      <c r="UVC118" s="296"/>
      <c r="UVD118" s="296"/>
      <c r="UVE118" s="296"/>
      <c r="UVF118" s="296"/>
      <c r="UVG118" s="296"/>
      <c r="UVH118" s="296"/>
      <c r="UVI118" s="296"/>
      <c r="UVJ118" s="296"/>
      <c r="UVK118" s="296"/>
      <c r="UVL118" s="296"/>
      <c r="UVM118" s="296"/>
      <c r="UVN118" s="296"/>
      <c r="UVO118" s="296"/>
      <c r="UVP118" s="296"/>
      <c r="UVQ118" s="296"/>
      <c r="UVR118" s="296"/>
      <c r="UVS118" s="296"/>
      <c r="UVT118" s="296"/>
      <c r="UVU118" s="296"/>
      <c r="UVV118" s="296"/>
      <c r="UVW118" s="296"/>
      <c r="UVX118" s="296"/>
      <c r="UVY118" s="296"/>
      <c r="UVZ118" s="296"/>
      <c r="UWA118" s="296"/>
      <c r="UWB118" s="296"/>
      <c r="UWC118" s="296"/>
      <c r="UWD118" s="296"/>
      <c r="UWE118" s="296"/>
      <c r="UWF118" s="296"/>
      <c r="UWG118" s="296"/>
      <c r="UWH118" s="296"/>
      <c r="UWI118" s="296"/>
      <c r="UWJ118" s="296"/>
      <c r="UWK118" s="296"/>
      <c r="UWL118" s="296"/>
      <c r="UWM118" s="296"/>
      <c r="UWN118" s="296"/>
      <c r="UWO118" s="296"/>
      <c r="UWP118" s="296"/>
      <c r="UWQ118" s="296"/>
      <c r="UWR118" s="296"/>
      <c r="UWS118" s="296"/>
      <c r="UWT118" s="296"/>
      <c r="UWU118" s="296"/>
      <c r="UWV118" s="296"/>
      <c r="UWW118" s="296"/>
      <c r="UWX118" s="296"/>
      <c r="UWY118" s="296"/>
      <c r="UWZ118" s="296"/>
      <c r="UXA118" s="296"/>
      <c r="UXB118" s="296"/>
      <c r="UXC118" s="296"/>
      <c r="UXD118" s="296"/>
      <c r="UXE118" s="296"/>
      <c r="UXF118" s="296"/>
      <c r="UXG118" s="296"/>
      <c r="UXH118" s="296"/>
      <c r="UXI118" s="296"/>
      <c r="UXJ118" s="296"/>
      <c r="UXK118" s="296"/>
      <c r="UXL118" s="296"/>
      <c r="UXM118" s="296"/>
      <c r="UXN118" s="296"/>
      <c r="UXO118" s="296"/>
      <c r="UXP118" s="296"/>
      <c r="UXQ118" s="296"/>
      <c r="UXR118" s="296"/>
      <c r="UXS118" s="296"/>
      <c r="UXT118" s="296"/>
      <c r="UXU118" s="296"/>
      <c r="UXV118" s="296"/>
      <c r="UXW118" s="296"/>
      <c r="UXX118" s="296"/>
      <c r="UXY118" s="296"/>
      <c r="UXZ118" s="296"/>
      <c r="UYA118" s="296"/>
      <c r="UYB118" s="296"/>
      <c r="UYC118" s="296"/>
      <c r="UYD118" s="296"/>
      <c r="UYE118" s="296"/>
      <c r="UYF118" s="296"/>
      <c r="UYG118" s="296"/>
      <c r="UYH118" s="296"/>
      <c r="UYI118" s="296"/>
      <c r="UYJ118" s="296"/>
      <c r="UYK118" s="296"/>
      <c r="UYL118" s="296"/>
      <c r="UYM118" s="296"/>
      <c r="UYN118" s="296"/>
      <c r="UYO118" s="296"/>
      <c r="UYP118" s="296"/>
      <c r="UYQ118" s="296"/>
      <c r="UYR118" s="296"/>
      <c r="UYS118" s="296"/>
      <c r="UYT118" s="296"/>
      <c r="UYU118" s="296"/>
      <c r="UYV118" s="296"/>
      <c r="UYW118" s="296"/>
      <c r="UYX118" s="296"/>
      <c r="UYY118" s="296"/>
      <c r="UYZ118" s="296"/>
      <c r="UZA118" s="296"/>
      <c r="UZB118" s="296"/>
      <c r="UZC118" s="296"/>
      <c r="UZD118" s="296"/>
      <c r="UZE118" s="296"/>
      <c r="UZF118" s="296"/>
      <c r="UZG118" s="296"/>
      <c r="UZH118" s="296"/>
      <c r="UZI118" s="296"/>
      <c r="UZJ118" s="296"/>
      <c r="UZK118" s="296"/>
      <c r="UZL118" s="296"/>
      <c r="UZM118" s="296"/>
      <c r="UZN118" s="296"/>
      <c r="UZO118" s="296"/>
      <c r="UZP118" s="296"/>
      <c r="UZQ118" s="296"/>
      <c r="UZR118" s="296"/>
      <c r="UZS118" s="296"/>
      <c r="UZT118" s="296"/>
      <c r="UZU118" s="296"/>
      <c r="UZV118" s="296"/>
      <c r="UZW118" s="296"/>
      <c r="UZX118" s="296"/>
      <c r="UZY118" s="296"/>
      <c r="UZZ118" s="296"/>
      <c r="VAA118" s="296"/>
      <c r="VAB118" s="296"/>
      <c r="VAC118" s="296"/>
      <c r="VAD118" s="296"/>
      <c r="VAE118" s="296"/>
      <c r="VAF118" s="296"/>
      <c r="VAG118" s="296"/>
      <c r="VAH118" s="296"/>
      <c r="VAI118" s="296"/>
      <c r="VAJ118" s="296"/>
      <c r="VAK118" s="296"/>
      <c r="VAL118" s="296"/>
      <c r="VAM118" s="296"/>
      <c r="VAN118" s="296"/>
      <c r="VAO118" s="296"/>
      <c r="VAP118" s="296"/>
      <c r="VAQ118" s="296"/>
      <c r="VAR118" s="296"/>
      <c r="VAS118" s="296"/>
      <c r="VAT118" s="296"/>
      <c r="VAU118" s="296"/>
      <c r="VAV118" s="296"/>
      <c r="VAW118" s="296"/>
      <c r="VAX118" s="296"/>
      <c r="VAY118" s="296"/>
      <c r="VAZ118" s="296"/>
      <c r="VBA118" s="296"/>
      <c r="VBB118" s="296"/>
      <c r="VBC118" s="296"/>
      <c r="VBD118" s="296"/>
      <c r="VBE118" s="296"/>
      <c r="VBF118" s="296"/>
      <c r="VBG118" s="296"/>
      <c r="VBH118" s="296"/>
      <c r="VBI118" s="296"/>
      <c r="VBJ118" s="296"/>
      <c r="VBK118" s="296"/>
      <c r="VBL118" s="296"/>
      <c r="VBM118" s="296"/>
      <c r="VBN118" s="296"/>
      <c r="VBO118" s="296"/>
      <c r="VBP118" s="296"/>
      <c r="VBQ118" s="296"/>
      <c r="VBR118" s="296"/>
      <c r="VBS118" s="296"/>
      <c r="VBT118" s="296"/>
      <c r="VBU118" s="296"/>
      <c r="VBV118" s="296"/>
      <c r="VBW118" s="296"/>
      <c r="VBX118" s="296"/>
      <c r="VBY118" s="296"/>
      <c r="VBZ118" s="296"/>
      <c r="VCA118" s="296"/>
      <c r="VCB118" s="296"/>
      <c r="VCC118" s="296"/>
      <c r="VCD118" s="296"/>
      <c r="VCE118" s="296"/>
      <c r="VCF118" s="296"/>
      <c r="VCG118" s="296"/>
      <c r="VCH118" s="296"/>
      <c r="VCI118" s="296"/>
      <c r="VCJ118" s="296"/>
      <c r="VCK118" s="296"/>
      <c r="VCL118" s="296"/>
      <c r="VCM118" s="296"/>
      <c r="VCN118" s="296"/>
      <c r="VCO118" s="296"/>
      <c r="VCP118" s="296"/>
      <c r="VCQ118" s="296"/>
      <c r="VCR118" s="296"/>
      <c r="VCS118" s="296"/>
      <c r="VCT118" s="296"/>
      <c r="VCU118" s="296"/>
      <c r="VCV118" s="296"/>
      <c r="VCW118" s="296"/>
      <c r="VCX118" s="296"/>
      <c r="VCY118" s="296"/>
      <c r="VCZ118" s="296"/>
      <c r="VDA118" s="296"/>
      <c r="VDB118" s="296"/>
      <c r="VDC118" s="296"/>
      <c r="VDD118" s="296"/>
      <c r="VDE118" s="296"/>
      <c r="VDF118" s="296"/>
      <c r="VDG118" s="296"/>
      <c r="VDH118" s="296"/>
      <c r="VDI118" s="296"/>
      <c r="VDJ118" s="296"/>
      <c r="VDK118" s="296"/>
      <c r="VDL118" s="296"/>
      <c r="VDM118" s="296"/>
      <c r="VDN118" s="296"/>
      <c r="VDO118" s="296"/>
      <c r="VDP118" s="296"/>
      <c r="VDQ118" s="296"/>
      <c r="VDR118" s="296"/>
      <c r="VDS118" s="296"/>
      <c r="VDT118" s="296"/>
      <c r="VDU118" s="296"/>
      <c r="VDV118" s="296"/>
      <c r="VDW118" s="296"/>
      <c r="VDX118" s="296"/>
      <c r="VDY118" s="296"/>
      <c r="VDZ118" s="296"/>
      <c r="VEA118" s="296"/>
      <c r="VEB118" s="296"/>
      <c r="VEC118" s="296"/>
      <c r="VED118" s="296"/>
      <c r="VEE118" s="296"/>
      <c r="VEF118" s="296"/>
      <c r="VEG118" s="296"/>
      <c r="VEH118" s="296"/>
      <c r="VEI118" s="296"/>
      <c r="VEJ118" s="296"/>
      <c r="VEK118" s="296"/>
      <c r="VEL118" s="296"/>
      <c r="VEM118" s="296"/>
      <c r="VEN118" s="296"/>
      <c r="VEO118" s="296"/>
      <c r="VEP118" s="296"/>
      <c r="VEQ118" s="296"/>
      <c r="VER118" s="296"/>
      <c r="VES118" s="296"/>
      <c r="VET118" s="296"/>
      <c r="VEU118" s="296"/>
      <c r="VEV118" s="296"/>
      <c r="VEW118" s="296"/>
      <c r="VEX118" s="296"/>
      <c r="VEY118" s="296"/>
      <c r="VEZ118" s="296"/>
      <c r="VFA118" s="296"/>
      <c r="VFB118" s="296"/>
      <c r="VFC118" s="296"/>
      <c r="VFD118" s="296"/>
      <c r="VFE118" s="296"/>
      <c r="VFF118" s="296"/>
      <c r="VFG118" s="296"/>
      <c r="VFH118" s="296"/>
      <c r="VFI118" s="296"/>
      <c r="VFJ118" s="296"/>
      <c r="VFK118" s="296"/>
      <c r="VFL118" s="296"/>
      <c r="VFM118" s="296"/>
      <c r="VFN118" s="296"/>
      <c r="VFO118" s="296"/>
      <c r="VFP118" s="296"/>
      <c r="VFQ118" s="296"/>
      <c r="VFR118" s="296"/>
      <c r="VFS118" s="296"/>
      <c r="VFT118" s="296"/>
      <c r="VFU118" s="296"/>
      <c r="VFV118" s="296"/>
      <c r="VFW118" s="296"/>
      <c r="VFX118" s="296"/>
      <c r="VFY118" s="296"/>
      <c r="VFZ118" s="296"/>
      <c r="VGA118" s="296"/>
      <c r="VGB118" s="296"/>
      <c r="VGC118" s="296"/>
      <c r="VGD118" s="296"/>
      <c r="VGE118" s="296"/>
      <c r="VGF118" s="296"/>
      <c r="VGG118" s="296"/>
      <c r="VGH118" s="296"/>
      <c r="VGI118" s="296"/>
      <c r="VGJ118" s="296"/>
      <c r="VGK118" s="296"/>
      <c r="VGL118" s="296"/>
      <c r="VGM118" s="296"/>
      <c r="VGN118" s="296"/>
      <c r="VGO118" s="296"/>
      <c r="VGP118" s="296"/>
      <c r="VGQ118" s="296"/>
      <c r="VGR118" s="296"/>
      <c r="VGS118" s="296"/>
      <c r="VGT118" s="296"/>
      <c r="VGU118" s="296"/>
      <c r="VGV118" s="296"/>
      <c r="VGW118" s="296"/>
      <c r="VGX118" s="296"/>
      <c r="VGY118" s="296"/>
      <c r="VGZ118" s="296"/>
      <c r="VHA118" s="296"/>
      <c r="VHB118" s="296"/>
      <c r="VHC118" s="296"/>
      <c r="VHD118" s="296"/>
      <c r="VHE118" s="296"/>
      <c r="VHF118" s="296"/>
      <c r="VHG118" s="296"/>
      <c r="VHH118" s="296"/>
      <c r="VHI118" s="296"/>
      <c r="VHJ118" s="296"/>
      <c r="VHK118" s="296"/>
      <c r="VHL118" s="296"/>
      <c r="VHM118" s="296"/>
      <c r="VHN118" s="296"/>
      <c r="VHO118" s="296"/>
      <c r="VHP118" s="296"/>
      <c r="VHQ118" s="296"/>
      <c r="VHR118" s="296"/>
      <c r="VHS118" s="296"/>
      <c r="VHT118" s="296"/>
      <c r="VHU118" s="296"/>
      <c r="VHV118" s="296"/>
      <c r="VHW118" s="296"/>
      <c r="VHX118" s="296"/>
      <c r="VHY118" s="296"/>
      <c r="VHZ118" s="296"/>
      <c r="VIA118" s="296"/>
      <c r="VIB118" s="296"/>
      <c r="VIC118" s="296"/>
      <c r="VID118" s="296"/>
      <c r="VIE118" s="296"/>
      <c r="VIF118" s="296"/>
      <c r="VIG118" s="296"/>
      <c r="VIH118" s="296"/>
      <c r="VII118" s="296"/>
      <c r="VIJ118" s="296"/>
      <c r="VIK118" s="296"/>
      <c r="VIL118" s="296"/>
      <c r="VIM118" s="296"/>
      <c r="VIN118" s="296"/>
      <c r="VIO118" s="296"/>
      <c r="VIP118" s="296"/>
      <c r="VIQ118" s="296"/>
      <c r="VIR118" s="296"/>
      <c r="VIS118" s="296"/>
      <c r="VIT118" s="296"/>
      <c r="VIU118" s="296"/>
      <c r="VIV118" s="296"/>
      <c r="VIW118" s="296"/>
      <c r="VIX118" s="296"/>
      <c r="VIY118" s="296"/>
      <c r="VIZ118" s="296"/>
      <c r="VJA118" s="296"/>
      <c r="VJB118" s="296"/>
      <c r="VJC118" s="296"/>
      <c r="VJD118" s="296"/>
      <c r="VJE118" s="296"/>
      <c r="VJF118" s="296"/>
      <c r="VJG118" s="296"/>
      <c r="VJH118" s="296"/>
      <c r="VJI118" s="296"/>
      <c r="VJJ118" s="296"/>
      <c r="VJK118" s="296"/>
      <c r="VJL118" s="296"/>
      <c r="VJM118" s="296"/>
      <c r="VJN118" s="296"/>
      <c r="VJO118" s="296"/>
      <c r="VJP118" s="296"/>
      <c r="VJQ118" s="296"/>
      <c r="VJR118" s="296"/>
      <c r="VJS118" s="296"/>
      <c r="VJT118" s="296"/>
      <c r="VJU118" s="296"/>
      <c r="VJV118" s="296"/>
      <c r="VJW118" s="296"/>
      <c r="VJX118" s="296"/>
      <c r="VJY118" s="296"/>
      <c r="VJZ118" s="296"/>
      <c r="VKA118" s="296"/>
      <c r="VKB118" s="296"/>
      <c r="VKC118" s="296"/>
      <c r="VKD118" s="296"/>
      <c r="VKE118" s="296"/>
      <c r="VKF118" s="296"/>
      <c r="VKG118" s="296"/>
      <c r="VKH118" s="296"/>
      <c r="VKI118" s="296"/>
      <c r="VKJ118" s="296"/>
      <c r="VKK118" s="296"/>
      <c r="VKL118" s="296"/>
      <c r="VKM118" s="296"/>
      <c r="VKN118" s="296"/>
      <c r="VKO118" s="296"/>
      <c r="VKP118" s="296"/>
      <c r="VKQ118" s="296"/>
      <c r="VKR118" s="296"/>
      <c r="VKS118" s="296"/>
      <c r="VKT118" s="296"/>
      <c r="VKU118" s="296"/>
      <c r="VKV118" s="296"/>
      <c r="VKW118" s="296"/>
      <c r="VKX118" s="296"/>
      <c r="VKY118" s="296"/>
      <c r="VKZ118" s="296"/>
      <c r="VLA118" s="296"/>
      <c r="VLB118" s="296"/>
      <c r="VLC118" s="296"/>
      <c r="VLD118" s="296"/>
      <c r="VLE118" s="296"/>
      <c r="VLF118" s="296"/>
      <c r="VLG118" s="296"/>
      <c r="VLH118" s="296"/>
      <c r="VLI118" s="296"/>
      <c r="VLJ118" s="296"/>
      <c r="VLK118" s="296"/>
      <c r="VLL118" s="296"/>
      <c r="VLM118" s="296"/>
      <c r="VLN118" s="296"/>
      <c r="VLO118" s="296"/>
      <c r="VLP118" s="296"/>
      <c r="VLQ118" s="296"/>
      <c r="VLR118" s="296"/>
      <c r="VLS118" s="296"/>
      <c r="VLT118" s="296"/>
      <c r="VLU118" s="296"/>
      <c r="VLV118" s="296"/>
      <c r="VLW118" s="296"/>
      <c r="VLX118" s="296"/>
      <c r="VLY118" s="296"/>
      <c r="VLZ118" s="296"/>
      <c r="VMA118" s="296"/>
      <c r="VMB118" s="296"/>
      <c r="VMC118" s="296"/>
      <c r="VMD118" s="296"/>
      <c r="VME118" s="296"/>
      <c r="VMF118" s="296"/>
      <c r="VMG118" s="296"/>
      <c r="VMH118" s="296"/>
      <c r="VMI118" s="296"/>
      <c r="VMJ118" s="296"/>
      <c r="VMK118" s="296"/>
      <c r="VML118" s="296"/>
      <c r="VMM118" s="296"/>
      <c r="VMN118" s="296"/>
      <c r="VMO118" s="296"/>
      <c r="VMP118" s="296"/>
      <c r="VMQ118" s="296"/>
      <c r="VMR118" s="296"/>
      <c r="VMS118" s="296"/>
      <c r="VMT118" s="296"/>
      <c r="VMU118" s="296"/>
      <c r="VMV118" s="296"/>
      <c r="VMW118" s="296"/>
      <c r="VMX118" s="296"/>
      <c r="VMY118" s="296"/>
      <c r="VMZ118" s="296"/>
      <c r="VNA118" s="296"/>
      <c r="VNB118" s="296"/>
      <c r="VNC118" s="296"/>
      <c r="VND118" s="296"/>
      <c r="VNE118" s="296"/>
      <c r="VNF118" s="296"/>
      <c r="VNG118" s="296"/>
      <c r="VNH118" s="296"/>
      <c r="VNI118" s="296"/>
      <c r="VNJ118" s="296"/>
      <c r="VNK118" s="296"/>
      <c r="VNL118" s="296"/>
      <c r="VNM118" s="296"/>
      <c r="VNN118" s="296"/>
      <c r="VNO118" s="296"/>
      <c r="VNP118" s="296"/>
      <c r="VNQ118" s="296"/>
      <c r="VNR118" s="296"/>
      <c r="VNS118" s="296"/>
      <c r="VNT118" s="296"/>
      <c r="VNU118" s="296"/>
      <c r="VNV118" s="296"/>
      <c r="VNW118" s="296"/>
      <c r="VNX118" s="296"/>
      <c r="VNY118" s="296"/>
      <c r="VNZ118" s="296"/>
      <c r="VOA118" s="296"/>
      <c r="VOB118" s="296"/>
      <c r="VOC118" s="296"/>
      <c r="VOD118" s="296"/>
      <c r="VOE118" s="296"/>
      <c r="VOF118" s="296"/>
      <c r="VOG118" s="296"/>
      <c r="VOH118" s="296"/>
      <c r="VOI118" s="296"/>
      <c r="VOJ118" s="296"/>
      <c r="VOK118" s="296"/>
      <c r="VOL118" s="296"/>
      <c r="VOM118" s="296"/>
      <c r="VON118" s="296"/>
      <c r="VOO118" s="296"/>
      <c r="VOP118" s="296"/>
      <c r="VOQ118" s="296"/>
      <c r="VOR118" s="296"/>
      <c r="VOS118" s="296"/>
      <c r="VOT118" s="296"/>
      <c r="VOU118" s="296"/>
      <c r="VOV118" s="296"/>
      <c r="VOW118" s="296"/>
      <c r="VOX118" s="296"/>
      <c r="VOY118" s="296"/>
      <c r="VOZ118" s="296"/>
      <c r="VPA118" s="296"/>
      <c r="VPB118" s="296"/>
      <c r="VPC118" s="296"/>
      <c r="VPD118" s="296"/>
      <c r="VPE118" s="296"/>
      <c r="VPF118" s="296"/>
      <c r="VPG118" s="296"/>
      <c r="VPH118" s="296"/>
      <c r="VPI118" s="296"/>
      <c r="VPJ118" s="296"/>
      <c r="VPK118" s="296"/>
      <c r="VPL118" s="296"/>
      <c r="VPM118" s="296"/>
      <c r="VPN118" s="296"/>
      <c r="VPO118" s="296"/>
      <c r="VPP118" s="296"/>
      <c r="VPQ118" s="296"/>
      <c r="VPR118" s="296"/>
      <c r="VPS118" s="296"/>
      <c r="VPT118" s="296"/>
      <c r="VPU118" s="296"/>
      <c r="VPV118" s="296"/>
      <c r="VPW118" s="296"/>
      <c r="VPX118" s="296"/>
      <c r="VPY118" s="296"/>
      <c r="VPZ118" s="296"/>
      <c r="VQA118" s="296"/>
      <c r="VQB118" s="296"/>
      <c r="VQC118" s="296"/>
      <c r="VQD118" s="296"/>
      <c r="VQE118" s="296"/>
      <c r="VQF118" s="296"/>
      <c r="VQG118" s="296"/>
      <c r="VQH118" s="296"/>
      <c r="VQI118" s="296"/>
      <c r="VQJ118" s="296"/>
      <c r="VQK118" s="296"/>
      <c r="VQL118" s="296"/>
      <c r="VQM118" s="296"/>
      <c r="VQN118" s="296"/>
      <c r="VQO118" s="296"/>
      <c r="VQP118" s="296"/>
      <c r="VQQ118" s="296"/>
      <c r="VQR118" s="296"/>
      <c r="VQS118" s="296"/>
      <c r="VQT118" s="296"/>
      <c r="VQU118" s="296"/>
      <c r="VQV118" s="296"/>
      <c r="VQW118" s="296"/>
      <c r="VQX118" s="296"/>
      <c r="VQY118" s="296"/>
      <c r="VQZ118" s="296"/>
      <c r="VRA118" s="296"/>
      <c r="VRB118" s="296"/>
      <c r="VRC118" s="296"/>
      <c r="VRD118" s="296"/>
      <c r="VRE118" s="296"/>
      <c r="VRF118" s="296"/>
      <c r="VRG118" s="296"/>
      <c r="VRH118" s="296"/>
      <c r="VRI118" s="296"/>
      <c r="VRJ118" s="296"/>
      <c r="VRK118" s="296"/>
      <c r="VRL118" s="296"/>
      <c r="VRM118" s="296"/>
      <c r="VRN118" s="296"/>
      <c r="VRO118" s="296"/>
      <c r="VRP118" s="296"/>
      <c r="VRQ118" s="296"/>
      <c r="VRR118" s="296"/>
      <c r="VRS118" s="296"/>
      <c r="VRT118" s="296"/>
      <c r="VRU118" s="296"/>
      <c r="VRV118" s="296"/>
      <c r="VRW118" s="296"/>
      <c r="VRX118" s="296"/>
      <c r="VRY118" s="296"/>
      <c r="VRZ118" s="296"/>
      <c r="VSA118" s="296"/>
      <c r="VSB118" s="296"/>
      <c r="VSC118" s="296"/>
      <c r="VSD118" s="296"/>
      <c r="VSE118" s="296"/>
      <c r="VSF118" s="296"/>
      <c r="VSG118" s="296"/>
      <c r="VSH118" s="296"/>
      <c r="VSI118" s="296"/>
      <c r="VSJ118" s="296"/>
      <c r="VSK118" s="296"/>
      <c r="VSL118" s="296"/>
      <c r="VSM118" s="296"/>
      <c r="VSN118" s="296"/>
      <c r="VSO118" s="296"/>
      <c r="VSP118" s="296"/>
      <c r="VSQ118" s="296"/>
      <c r="VSR118" s="296"/>
      <c r="VSS118" s="296"/>
      <c r="VST118" s="296"/>
      <c r="VSU118" s="296"/>
      <c r="VSV118" s="296"/>
      <c r="VSW118" s="296"/>
      <c r="VSX118" s="296"/>
      <c r="VSY118" s="296"/>
      <c r="VSZ118" s="296"/>
      <c r="VTA118" s="296"/>
      <c r="VTB118" s="296"/>
      <c r="VTC118" s="296"/>
      <c r="VTD118" s="296"/>
      <c r="VTE118" s="296"/>
      <c r="VTF118" s="296"/>
      <c r="VTG118" s="296"/>
      <c r="VTH118" s="296"/>
      <c r="VTI118" s="296"/>
      <c r="VTJ118" s="296"/>
      <c r="VTK118" s="296"/>
      <c r="VTL118" s="296"/>
      <c r="VTM118" s="296"/>
      <c r="VTN118" s="296"/>
      <c r="VTO118" s="296"/>
      <c r="VTP118" s="296"/>
      <c r="VTQ118" s="296"/>
      <c r="VTR118" s="296"/>
      <c r="VTS118" s="296"/>
      <c r="VTT118" s="296"/>
      <c r="VTU118" s="296"/>
      <c r="VTV118" s="296"/>
      <c r="VTW118" s="296"/>
      <c r="VTX118" s="296"/>
      <c r="VTY118" s="296"/>
      <c r="VTZ118" s="296"/>
      <c r="VUA118" s="296"/>
      <c r="VUB118" s="296"/>
      <c r="VUC118" s="296"/>
      <c r="VUD118" s="296"/>
      <c r="VUE118" s="296"/>
      <c r="VUF118" s="296"/>
      <c r="VUG118" s="296"/>
      <c r="VUH118" s="296"/>
      <c r="VUI118" s="296"/>
      <c r="VUJ118" s="296"/>
      <c r="VUK118" s="296"/>
      <c r="VUL118" s="296"/>
      <c r="VUM118" s="296"/>
      <c r="VUN118" s="296"/>
      <c r="VUO118" s="296"/>
      <c r="VUP118" s="296"/>
      <c r="VUQ118" s="296"/>
      <c r="VUR118" s="296"/>
      <c r="VUS118" s="296"/>
      <c r="VUT118" s="296"/>
      <c r="VUU118" s="296"/>
      <c r="VUV118" s="296"/>
      <c r="VUW118" s="296"/>
      <c r="VUX118" s="296"/>
      <c r="VUY118" s="296"/>
      <c r="VUZ118" s="296"/>
      <c r="VVA118" s="296"/>
      <c r="VVB118" s="296"/>
      <c r="VVC118" s="296"/>
      <c r="VVD118" s="296"/>
      <c r="VVE118" s="296"/>
      <c r="VVF118" s="296"/>
      <c r="VVG118" s="296"/>
      <c r="VVH118" s="296"/>
      <c r="VVI118" s="296"/>
      <c r="VVJ118" s="296"/>
      <c r="VVK118" s="296"/>
      <c r="VVL118" s="296"/>
      <c r="VVM118" s="296"/>
      <c r="VVN118" s="296"/>
      <c r="VVO118" s="296"/>
      <c r="VVP118" s="296"/>
      <c r="VVQ118" s="296"/>
      <c r="VVR118" s="296"/>
      <c r="VVS118" s="296"/>
      <c r="VVT118" s="296"/>
      <c r="VVU118" s="296"/>
      <c r="VVV118" s="296"/>
      <c r="VVW118" s="296"/>
      <c r="VVX118" s="296"/>
      <c r="VVY118" s="296"/>
      <c r="VVZ118" s="296"/>
      <c r="VWA118" s="296"/>
      <c r="VWB118" s="296"/>
      <c r="VWC118" s="296"/>
      <c r="VWD118" s="296"/>
      <c r="VWE118" s="296"/>
      <c r="VWF118" s="296"/>
      <c r="VWG118" s="296"/>
      <c r="VWH118" s="296"/>
      <c r="VWI118" s="296"/>
      <c r="VWJ118" s="296"/>
      <c r="VWK118" s="296"/>
      <c r="VWL118" s="296"/>
      <c r="VWM118" s="296"/>
      <c r="VWN118" s="296"/>
      <c r="VWO118" s="296"/>
      <c r="VWP118" s="296"/>
      <c r="VWQ118" s="296"/>
      <c r="VWR118" s="296"/>
      <c r="VWS118" s="296"/>
      <c r="VWT118" s="296"/>
      <c r="VWU118" s="296"/>
      <c r="VWV118" s="296"/>
      <c r="VWW118" s="296"/>
      <c r="VWX118" s="296"/>
      <c r="VWY118" s="296"/>
      <c r="VWZ118" s="296"/>
      <c r="VXA118" s="296"/>
      <c r="VXB118" s="296"/>
      <c r="VXC118" s="296"/>
      <c r="VXD118" s="296"/>
      <c r="VXE118" s="296"/>
      <c r="VXF118" s="296"/>
      <c r="VXG118" s="296"/>
      <c r="VXH118" s="296"/>
      <c r="VXI118" s="296"/>
      <c r="VXJ118" s="296"/>
      <c r="VXK118" s="296"/>
      <c r="VXL118" s="296"/>
      <c r="VXM118" s="296"/>
      <c r="VXN118" s="296"/>
      <c r="VXO118" s="296"/>
      <c r="VXP118" s="296"/>
      <c r="VXQ118" s="296"/>
      <c r="VXR118" s="296"/>
      <c r="VXS118" s="296"/>
      <c r="VXT118" s="296"/>
      <c r="VXU118" s="296"/>
      <c r="VXV118" s="296"/>
      <c r="VXW118" s="296"/>
      <c r="VXX118" s="296"/>
      <c r="VXY118" s="296"/>
      <c r="VXZ118" s="296"/>
      <c r="VYA118" s="296"/>
      <c r="VYB118" s="296"/>
      <c r="VYC118" s="296"/>
      <c r="VYD118" s="296"/>
      <c r="VYE118" s="296"/>
      <c r="VYF118" s="296"/>
      <c r="VYG118" s="296"/>
      <c r="VYH118" s="296"/>
      <c r="VYI118" s="296"/>
      <c r="VYJ118" s="296"/>
      <c r="VYK118" s="296"/>
      <c r="VYL118" s="296"/>
      <c r="VYM118" s="296"/>
      <c r="VYN118" s="296"/>
      <c r="VYO118" s="296"/>
      <c r="VYP118" s="296"/>
      <c r="VYQ118" s="296"/>
      <c r="VYR118" s="296"/>
      <c r="VYS118" s="296"/>
      <c r="VYT118" s="296"/>
      <c r="VYU118" s="296"/>
      <c r="VYV118" s="296"/>
      <c r="VYW118" s="296"/>
      <c r="VYX118" s="296"/>
      <c r="VYY118" s="296"/>
      <c r="VYZ118" s="296"/>
      <c r="VZA118" s="296"/>
      <c r="VZB118" s="296"/>
      <c r="VZC118" s="296"/>
      <c r="VZD118" s="296"/>
      <c r="VZE118" s="296"/>
      <c r="VZF118" s="296"/>
      <c r="VZG118" s="296"/>
      <c r="VZH118" s="296"/>
      <c r="VZI118" s="296"/>
      <c r="VZJ118" s="296"/>
      <c r="VZK118" s="296"/>
      <c r="VZL118" s="296"/>
      <c r="VZM118" s="296"/>
      <c r="VZN118" s="296"/>
      <c r="VZO118" s="296"/>
      <c r="VZP118" s="296"/>
      <c r="VZQ118" s="296"/>
      <c r="VZR118" s="296"/>
      <c r="VZS118" s="296"/>
      <c r="VZT118" s="296"/>
      <c r="VZU118" s="296"/>
      <c r="VZV118" s="296"/>
      <c r="VZW118" s="296"/>
      <c r="VZX118" s="296"/>
      <c r="VZY118" s="296"/>
      <c r="VZZ118" s="296"/>
      <c r="WAA118" s="296"/>
      <c r="WAB118" s="296"/>
      <c r="WAC118" s="296"/>
      <c r="WAD118" s="296"/>
      <c r="WAE118" s="296"/>
      <c r="WAF118" s="296"/>
      <c r="WAG118" s="296"/>
      <c r="WAH118" s="296"/>
      <c r="WAI118" s="296"/>
      <c r="WAJ118" s="296"/>
      <c r="WAK118" s="296"/>
      <c r="WAL118" s="296"/>
      <c r="WAM118" s="296"/>
      <c r="WAN118" s="296"/>
      <c r="WAO118" s="296"/>
      <c r="WAP118" s="296"/>
      <c r="WAQ118" s="296"/>
      <c r="WAR118" s="296"/>
      <c r="WAS118" s="296"/>
      <c r="WAT118" s="296"/>
      <c r="WAU118" s="296"/>
      <c r="WAV118" s="296"/>
      <c r="WAW118" s="296"/>
      <c r="WAX118" s="296"/>
      <c r="WAY118" s="296"/>
      <c r="WAZ118" s="296"/>
      <c r="WBA118" s="296"/>
      <c r="WBB118" s="296"/>
      <c r="WBC118" s="296"/>
      <c r="WBD118" s="296"/>
      <c r="WBE118" s="296"/>
      <c r="WBF118" s="296"/>
      <c r="WBG118" s="296"/>
      <c r="WBH118" s="296"/>
      <c r="WBI118" s="296"/>
      <c r="WBJ118" s="296"/>
      <c r="WBK118" s="296"/>
      <c r="WBL118" s="296"/>
      <c r="WBM118" s="296"/>
      <c r="WBN118" s="296"/>
      <c r="WBO118" s="296"/>
      <c r="WBP118" s="296"/>
      <c r="WBQ118" s="296"/>
      <c r="WBR118" s="296"/>
      <c r="WBS118" s="296"/>
      <c r="WBT118" s="296"/>
      <c r="WBU118" s="296"/>
      <c r="WBV118" s="296"/>
      <c r="WBW118" s="296"/>
      <c r="WBX118" s="296"/>
      <c r="WBY118" s="296"/>
      <c r="WBZ118" s="296"/>
      <c r="WCA118" s="296"/>
      <c r="WCB118" s="296"/>
      <c r="WCC118" s="296"/>
      <c r="WCD118" s="296"/>
      <c r="WCE118" s="296"/>
      <c r="WCF118" s="296"/>
      <c r="WCG118" s="296"/>
      <c r="WCH118" s="296"/>
      <c r="WCI118" s="296"/>
      <c r="WCJ118" s="296"/>
      <c r="WCK118" s="296"/>
      <c r="WCL118" s="296"/>
      <c r="WCM118" s="296"/>
      <c r="WCN118" s="296"/>
      <c r="WCO118" s="296"/>
      <c r="WCP118" s="296"/>
      <c r="WCQ118" s="296"/>
      <c r="WCR118" s="296"/>
      <c r="WCS118" s="296"/>
      <c r="WCT118" s="296"/>
      <c r="WCU118" s="296"/>
      <c r="WCV118" s="296"/>
      <c r="WCW118" s="296"/>
      <c r="WCX118" s="296"/>
      <c r="WCY118" s="296"/>
      <c r="WCZ118" s="296"/>
      <c r="WDA118" s="296"/>
      <c r="WDB118" s="296"/>
      <c r="WDC118" s="296"/>
      <c r="WDD118" s="296"/>
      <c r="WDE118" s="296"/>
      <c r="WDF118" s="296"/>
      <c r="WDG118" s="296"/>
      <c r="WDH118" s="296"/>
      <c r="WDI118" s="296"/>
      <c r="WDJ118" s="296"/>
      <c r="WDK118" s="296"/>
      <c r="WDL118" s="296"/>
      <c r="WDM118" s="296"/>
      <c r="WDN118" s="296"/>
      <c r="WDO118" s="296"/>
      <c r="WDP118" s="296"/>
      <c r="WDQ118" s="296"/>
      <c r="WDR118" s="296"/>
      <c r="WDS118" s="296"/>
      <c r="WDT118" s="296"/>
      <c r="WDU118" s="296"/>
      <c r="WDV118" s="296"/>
      <c r="WDW118" s="296"/>
      <c r="WDX118" s="296"/>
      <c r="WDY118" s="296"/>
      <c r="WDZ118" s="296"/>
      <c r="WEA118" s="296"/>
      <c r="WEB118" s="296"/>
      <c r="WEC118" s="296"/>
      <c r="WED118" s="296"/>
      <c r="WEE118" s="296"/>
      <c r="WEF118" s="296"/>
      <c r="WEG118" s="296"/>
      <c r="WEH118" s="296"/>
      <c r="WEI118" s="296"/>
      <c r="WEJ118" s="296"/>
      <c r="WEK118" s="296"/>
      <c r="WEL118" s="296"/>
      <c r="WEM118" s="296"/>
      <c r="WEN118" s="296"/>
      <c r="WEO118" s="296"/>
      <c r="WEP118" s="296"/>
      <c r="WEQ118" s="296"/>
      <c r="WER118" s="296"/>
      <c r="WES118" s="296"/>
      <c r="WET118" s="296"/>
      <c r="WEU118" s="296"/>
      <c r="WEV118" s="296"/>
      <c r="WEW118" s="296"/>
      <c r="WEX118" s="296"/>
      <c r="WEY118" s="296"/>
      <c r="WEZ118" s="296"/>
      <c r="WFA118" s="296"/>
      <c r="WFB118" s="296"/>
      <c r="WFC118" s="296"/>
      <c r="WFD118" s="296"/>
      <c r="WFE118" s="296"/>
      <c r="WFF118" s="296"/>
      <c r="WFG118" s="296"/>
      <c r="WFH118" s="296"/>
      <c r="WFI118" s="296"/>
      <c r="WFJ118" s="296"/>
      <c r="WFK118" s="296"/>
      <c r="WFL118" s="296"/>
      <c r="WFM118" s="296"/>
      <c r="WFN118" s="296"/>
      <c r="WFO118" s="296"/>
      <c r="WFP118" s="296"/>
      <c r="WFQ118" s="296"/>
      <c r="WFR118" s="296"/>
      <c r="WFS118" s="296"/>
      <c r="WFT118" s="296"/>
      <c r="WFU118" s="296"/>
      <c r="WFV118" s="296"/>
      <c r="WFW118" s="296"/>
      <c r="WFX118" s="296"/>
      <c r="WFY118" s="296"/>
      <c r="WFZ118" s="296"/>
      <c r="WGA118" s="296"/>
      <c r="WGB118" s="296"/>
      <c r="WGC118" s="296"/>
      <c r="WGD118" s="296"/>
      <c r="WGE118" s="296"/>
      <c r="WGF118" s="296"/>
      <c r="WGG118" s="296"/>
      <c r="WGH118" s="296"/>
      <c r="WGI118" s="296"/>
      <c r="WGJ118" s="296"/>
      <c r="WGK118" s="296"/>
      <c r="WGL118" s="296"/>
      <c r="WGM118" s="296"/>
      <c r="WGN118" s="296"/>
      <c r="WGO118" s="296"/>
      <c r="WGP118" s="296"/>
      <c r="WGQ118" s="296"/>
      <c r="WGR118" s="296"/>
      <c r="WGS118" s="296"/>
      <c r="WGT118" s="296"/>
      <c r="WGU118" s="296"/>
      <c r="WGV118" s="296"/>
      <c r="WGW118" s="296"/>
      <c r="WGX118" s="296"/>
      <c r="WGY118" s="296"/>
      <c r="WGZ118" s="296"/>
      <c r="WHA118" s="296"/>
      <c r="WHB118" s="296"/>
      <c r="WHC118" s="296"/>
      <c r="WHD118" s="296"/>
      <c r="WHE118" s="296"/>
      <c r="WHF118" s="296"/>
      <c r="WHG118" s="296"/>
      <c r="WHH118" s="296"/>
      <c r="WHI118" s="296"/>
      <c r="WHJ118" s="296"/>
      <c r="WHK118" s="296"/>
      <c r="WHL118" s="296"/>
      <c r="WHM118" s="296"/>
      <c r="WHN118" s="296"/>
      <c r="WHO118" s="296"/>
      <c r="WHP118" s="296"/>
      <c r="WHQ118" s="296"/>
      <c r="WHR118" s="296"/>
      <c r="WHS118" s="296"/>
      <c r="WHT118" s="296"/>
      <c r="WHU118" s="296"/>
      <c r="WHV118" s="296"/>
      <c r="WHW118" s="296"/>
      <c r="WHX118" s="296"/>
      <c r="WHY118" s="296"/>
      <c r="WHZ118" s="296"/>
      <c r="WIA118" s="296"/>
      <c r="WIB118" s="296"/>
      <c r="WIC118" s="296"/>
      <c r="WID118" s="296"/>
      <c r="WIE118" s="296"/>
      <c r="WIF118" s="296"/>
      <c r="WIG118" s="296"/>
      <c r="WIH118" s="296"/>
      <c r="WII118" s="296"/>
      <c r="WIJ118" s="296"/>
      <c r="WIK118" s="296"/>
      <c r="WIL118" s="296"/>
      <c r="WIM118" s="296"/>
      <c r="WIN118" s="296"/>
      <c r="WIO118" s="296"/>
      <c r="WIP118" s="296"/>
      <c r="WIQ118" s="296"/>
      <c r="WIR118" s="296"/>
      <c r="WIS118" s="296"/>
      <c r="WIT118" s="296"/>
      <c r="WIU118" s="296"/>
      <c r="WIV118" s="296"/>
      <c r="WIW118" s="296"/>
      <c r="WIX118" s="296"/>
      <c r="WIY118" s="296"/>
      <c r="WIZ118" s="296"/>
      <c r="WJA118" s="296"/>
      <c r="WJB118" s="296"/>
      <c r="WJC118" s="296"/>
      <c r="WJD118" s="296"/>
      <c r="WJE118" s="296"/>
      <c r="WJF118" s="296"/>
      <c r="WJG118" s="296"/>
      <c r="WJH118" s="296"/>
      <c r="WJI118" s="296"/>
      <c r="WJJ118" s="296"/>
      <c r="WJK118" s="296"/>
      <c r="WJL118" s="296"/>
      <c r="WJM118" s="296"/>
      <c r="WJN118" s="296"/>
      <c r="WJO118" s="296"/>
      <c r="WJP118" s="296"/>
      <c r="WJQ118" s="296"/>
      <c r="WJR118" s="296"/>
      <c r="WJS118" s="296"/>
      <c r="WJT118" s="296"/>
      <c r="WJU118" s="296"/>
      <c r="WJV118" s="296"/>
      <c r="WJW118" s="296"/>
      <c r="WJX118" s="296"/>
      <c r="WJY118" s="296"/>
      <c r="WJZ118" s="296"/>
      <c r="WKA118" s="296"/>
      <c r="WKB118" s="296"/>
      <c r="WKC118" s="296"/>
      <c r="WKD118" s="296"/>
      <c r="WKE118" s="296"/>
      <c r="WKF118" s="296"/>
      <c r="WKG118" s="296"/>
      <c r="WKH118" s="296"/>
      <c r="WKI118" s="296"/>
      <c r="WKJ118" s="296"/>
      <c r="WKK118" s="296"/>
      <c r="WKL118" s="296"/>
      <c r="WKM118" s="296"/>
      <c r="WKN118" s="296"/>
      <c r="WKO118" s="296"/>
      <c r="WKP118" s="296"/>
      <c r="WKQ118" s="296"/>
      <c r="WKR118" s="296"/>
      <c r="WKS118" s="296"/>
      <c r="WKT118" s="296"/>
      <c r="WKU118" s="296"/>
      <c r="WKV118" s="296"/>
      <c r="WKW118" s="296"/>
      <c r="WKX118" s="296"/>
      <c r="WKY118" s="296"/>
      <c r="WKZ118" s="296"/>
      <c r="WLA118" s="296"/>
      <c r="WLB118" s="296"/>
      <c r="WLC118" s="296"/>
      <c r="WLD118" s="296"/>
      <c r="WLE118" s="296"/>
      <c r="WLF118" s="296"/>
      <c r="WLG118" s="296"/>
      <c r="WLH118" s="296"/>
      <c r="WLI118" s="296"/>
      <c r="WLJ118" s="296"/>
      <c r="WLK118" s="296"/>
      <c r="WLL118" s="296"/>
      <c r="WLM118" s="296"/>
      <c r="WLN118" s="296"/>
      <c r="WLO118" s="296"/>
      <c r="WLP118" s="296"/>
      <c r="WLQ118" s="296"/>
      <c r="WLR118" s="296"/>
      <c r="WLS118" s="296"/>
      <c r="WLT118" s="296"/>
      <c r="WLU118" s="296"/>
      <c r="WLV118" s="296"/>
      <c r="WLW118" s="296"/>
      <c r="WLX118" s="296"/>
      <c r="WLY118" s="296"/>
      <c r="WLZ118" s="296"/>
      <c r="WMA118" s="296"/>
      <c r="WMB118" s="296"/>
      <c r="WMC118" s="296"/>
      <c r="WMD118" s="296"/>
      <c r="WME118" s="296"/>
      <c r="WMF118" s="296"/>
      <c r="WMG118" s="296"/>
      <c r="WMH118" s="296"/>
      <c r="WMI118" s="296"/>
      <c r="WMJ118" s="296"/>
      <c r="WMK118" s="296"/>
      <c r="WML118" s="296"/>
      <c r="WMM118" s="296"/>
      <c r="WMN118" s="296"/>
      <c r="WMO118" s="296"/>
      <c r="WMP118" s="296"/>
      <c r="WMQ118" s="296"/>
      <c r="WMR118" s="296"/>
      <c r="WMS118" s="296"/>
      <c r="WMT118" s="296"/>
      <c r="WMU118" s="296"/>
      <c r="WMV118" s="296"/>
      <c r="WMW118" s="296"/>
      <c r="WMX118" s="296"/>
      <c r="WMY118" s="296"/>
      <c r="WMZ118" s="296"/>
      <c r="WNA118" s="296"/>
      <c r="WNB118" s="296"/>
      <c r="WNC118" s="296"/>
      <c r="WND118" s="296"/>
      <c r="WNE118" s="296"/>
      <c r="WNF118" s="296"/>
      <c r="WNG118" s="296"/>
      <c r="WNH118" s="296"/>
      <c r="WNI118" s="296"/>
      <c r="WNJ118" s="296"/>
      <c r="WNK118" s="296"/>
      <c r="WNL118" s="296"/>
      <c r="WNM118" s="296"/>
      <c r="WNN118" s="296"/>
      <c r="WNO118" s="296"/>
      <c r="WNP118" s="296"/>
      <c r="WNQ118" s="296"/>
      <c r="WNR118" s="296"/>
      <c r="WNS118" s="296"/>
      <c r="WNT118" s="296"/>
      <c r="WNU118" s="296"/>
      <c r="WNV118" s="296"/>
      <c r="WNW118" s="296"/>
      <c r="WNX118" s="296"/>
      <c r="WNY118" s="296"/>
      <c r="WNZ118" s="296"/>
      <c r="WOA118" s="296"/>
      <c r="WOB118" s="296"/>
      <c r="WOC118" s="296"/>
      <c r="WOD118" s="296"/>
      <c r="WOE118" s="296"/>
      <c r="WOF118" s="296"/>
      <c r="WOG118" s="296"/>
      <c r="WOH118" s="296"/>
      <c r="WOI118" s="296"/>
      <c r="WOJ118" s="296"/>
      <c r="WOK118" s="296"/>
      <c r="WOL118" s="296"/>
      <c r="WOM118" s="296"/>
      <c r="WON118" s="296"/>
      <c r="WOO118" s="296"/>
      <c r="WOP118" s="296"/>
      <c r="WOQ118" s="296"/>
      <c r="WOR118" s="296"/>
      <c r="WOS118" s="296"/>
      <c r="WOT118" s="296"/>
      <c r="WOU118" s="296"/>
      <c r="WOV118" s="296"/>
      <c r="WOW118" s="296"/>
      <c r="WOX118" s="296"/>
      <c r="WOY118" s="296"/>
      <c r="WOZ118" s="296"/>
      <c r="WPA118" s="296"/>
      <c r="WPB118" s="296"/>
      <c r="WPC118" s="296"/>
      <c r="WPD118" s="296"/>
      <c r="WPE118" s="296"/>
      <c r="WPF118" s="296"/>
      <c r="WPG118" s="296"/>
      <c r="WPH118" s="296"/>
      <c r="WPI118" s="296"/>
      <c r="WPJ118" s="296"/>
      <c r="WPK118" s="296"/>
      <c r="WPL118" s="296"/>
      <c r="WPM118" s="296"/>
      <c r="WPN118" s="296"/>
      <c r="WPO118" s="296"/>
      <c r="WPP118" s="296"/>
      <c r="WPQ118" s="296"/>
      <c r="WPR118" s="296"/>
      <c r="WPS118" s="296"/>
      <c r="WPT118" s="296"/>
      <c r="WPU118" s="296"/>
      <c r="WPV118" s="296"/>
      <c r="WPW118" s="296"/>
      <c r="WPX118" s="296"/>
      <c r="WPY118" s="296"/>
      <c r="WPZ118" s="296"/>
      <c r="WQA118" s="296"/>
      <c r="WQB118" s="296"/>
      <c r="WQC118" s="296"/>
      <c r="WQD118" s="296"/>
      <c r="WQE118" s="296"/>
      <c r="WQF118" s="296"/>
      <c r="WQG118" s="296"/>
      <c r="WQH118" s="296"/>
      <c r="WQI118" s="296"/>
      <c r="WQJ118" s="296"/>
      <c r="WQK118" s="296"/>
      <c r="WQL118" s="296"/>
      <c r="WQM118" s="296"/>
      <c r="WQN118" s="296"/>
      <c r="WQO118" s="296"/>
      <c r="WQP118" s="296"/>
      <c r="WQQ118" s="296"/>
      <c r="WQR118" s="296"/>
      <c r="WQS118" s="296"/>
      <c r="WQT118" s="296"/>
      <c r="WQU118" s="296"/>
      <c r="WQV118" s="296"/>
      <c r="WQW118" s="296"/>
      <c r="WQX118" s="296"/>
      <c r="WQY118" s="296"/>
      <c r="WQZ118" s="296"/>
      <c r="WRA118" s="296"/>
      <c r="WRB118" s="296"/>
      <c r="WRC118" s="296"/>
      <c r="WRD118" s="296"/>
      <c r="WRE118" s="296"/>
      <c r="WRF118" s="296"/>
      <c r="WRG118" s="296"/>
      <c r="WRH118" s="296"/>
      <c r="WRI118" s="296"/>
      <c r="WRJ118" s="296"/>
      <c r="WRK118" s="296"/>
      <c r="WRL118" s="296"/>
      <c r="WRM118" s="296"/>
      <c r="WRN118" s="296"/>
      <c r="WRO118" s="296"/>
      <c r="WRP118" s="296"/>
      <c r="WRQ118" s="296"/>
      <c r="WRR118" s="296"/>
      <c r="WRS118" s="296"/>
      <c r="WRT118" s="296"/>
      <c r="WRU118" s="296"/>
      <c r="WRV118" s="296"/>
      <c r="WRW118" s="296"/>
      <c r="WRX118" s="296"/>
      <c r="WRY118" s="296"/>
      <c r="WRZ118" s="296"/>
      <c r="WSA118" s="296"/>
      <c r="WSB118" s="296"/>
      <c r="WSC118" s="296"/>
      <c r="WSD118" s="296"/>
      <c r="WSE118" s="296"/>
      <c r="WSF118" s="296"/>
      <c r="WSG118" s="296"/>
      <c r="WSH118" s="296"/>
      <c r="WSI118" s="296"/>
      <c r="WSJ118" s="296"/>
      <c r="WSK118" s="296"/>
      <c r="WSL118" s="296"/>
      <c r="WSM118" s="296"/>
      <c r="WSN118" s="296"/>
      <c r="WSO118" s="296"/>
      <c r="WSP118" s="296"/>
      <c r="WSQ118" s="296"/>
      <c r="WSR118" s="296"/>
      <c r="WSS118" s="296"/>
      <c r="WST118" s="296"/>
      <c r="WSU118" s="296"/>
      <c r="WSV118" s="296"/>
      <c r="WSW118" s="296"/>
      <c r="WSX118" s="296"/>
      <c r="WSY118" s="296"/>
      <c r="WSZ118" s="296"/>
      <c r="WTA118" s="296"/>
      <c r="WTB118" s="296"/>
      <c r="WTC118" s="296"/>
      <c r="WTD118" s="296"/>
      <c r="WTE118" s="296"/>
      <c r="WTF118" s="296"/>
      <c r="WTG118" s="296"/>
      <c r="WTH118" s="296"/>
      <c r="WTI118" s="296"/>
      <c r="WTJ118" s="296"/>
      <c r="WTK118" s="296"/>
      <c r="WTL118" s="296"/>
      <c r="WTM118" s="296"/>
      <c r="WTN118" s="296"/>
      <c r="WTO118" s="296"/>
      <c r="WTP118" s="296"/>
      <c r="WTQ118" s="296"/>
      <c r="WTR118" s="296"/>
      <c r="WTS118" s="296"/>
      <c r="WTT118" s="296"/>
      <c r="WTU118" s="296"/>
      <c r="WTV118" s="296"/>
      <c r="WTW118" s="296"/>
      <c r="WTX118" s="296"/>
      <c r="WTY118" s="296"/>
      <c r="WTZ118" s="296"/>
      <c r="WUA118" s="296"/>
      <c r="WUB118" s="296"/>
      <c r="WUC118" s="296"/>
      <c r="WUD118" s="296"/>
      <c r="WUE118" s="296"/>
      <c r="WUF118" s="296"/>
      <c r="WUG118" s="296"/>
      <c r="WUH118" s="296"/>
      <c r="WUI118" s="296"/>
      <c r="WUJ118" s="296"/>
      <c r="WUK118" s="296"/>
      <c r="WUL118" s="296"/>
      <c r="WUM118" s="296"/>
      <c r="WUN118" s="296"/>
      <c r="WUO118" s="296"/>
      <c r="WUP118" s="296"/>
      <c r="WUQ118" s="296"/>
      <c r="WUR118" s="296"/>
      <c r="WUS118" s="296"/>
      <c r="WUT118" s="296"/>
      <c r="WUU118" s="296"/>
      <c r="WUV118" s="296"/>
      <c r="WUW118" s="296"/>
      <c r="WUX118" s="296"/>
      <c r="WUY118" s="296"/>
      <c r="WUZ118" s="296"/>
      <c r="WVA118" s="296"/>
      <c r="WVB118" s="296"/>
      <c r="WVC118" s="296"/>
      <c r="WVD118" s="296"/>
      <c r="WVE118" s="296"/>
      <c r="WVF118" s="296"/>
      <c r="WVG118" s="296"/>
      <c r="WVH118" s="296"/>
      <c r="WVI118" s="296"/>
      <c r="WVJ118" s="296"/>
      <c r="WVK118" s="296"/>
      <c r="WVL118" s="296"/>
      <c r="WVM118" s="296"/>
      <c r="WVN118" s="296"/>
      <c r="WVO118" s="296"/>
      <c r="WVP118" s="296"/>
      <c r="WVQ118" s="296"/>
      <c r="WVR118" s="296"/>
      <c r="WVS118" s="296"/>
      <c r="WVT118" s="296"/>
      <c r="WVU118" s="296"/>
      <c r="WVV118" s="296"/>
      <c r="WVW118" s="296"/>
      <c r="WVX118" s="296"/>
      <c r="WVY118" s="296"/>
      <c r="WVZ118" s="296"/>
      <c r="WWA118" s="296"/>
      <c r="WWB118" s="296"/>
      <c r="WWC118" s="296"/>
      <c r="WWD118" s="296"/>
      <c r="WWE118" s="296"/>
      <c r="WWF118" s="296"/>
      <c r="WWG118" s="296"/>
      <c r="WWH118" s="296"/>
      <c r="WWI118" s="296"/>
      <c r="WWJ118" s="296"/>
      <c r="WWK118" s="296"/>
      <c r="WWL118" s="296"/>
      <c r="WWM118" s="296"/>
      <c r="WWN118" s="296"/>
      <c r="WWO118" s="296"/>
      <c r="WWP118" s="296"/>
      <c r="WWQ118" s="296"/>
      <c r="WWR118" s="296"/>
      <c r="WWS118" s="296"/>
      <c r="WWT118" s="296"/>
      <c r="WWU118" s="296"/>
      <c r="WWV118" s="296"/>
      <c r="WWW118" s="296"/>
      <c r="WWX118" s="296"/>
      <c r="WWY118" s="296"/>
      <c r="WWZ118" s="296"/>
      <c r="WXA118" s="296"/>
      <c r="WXB118" s="296"/>
      <c r="WXC118" s="296"/>
      <c r="WXD118" s="296"/>
      <c r="WXE118" s="296"/>
      <c r="WXF118" s="296"/>
      <c r="WXG118" s="296"/>
      <c r="WXH118" s="296"/>
      <c r="WXI118" s="296"/>
      <c r="WXJ118" s="296"/>
      <c r="WXK118" s="296"/>
      <c r="WXL118" s="296"/>
      <c r="WXM118" s="296"/>
      <c r="WXN118" s="296"/>
      <c r="WXO118" s="296"/>
      <c r="WXP118" s="296"/>
      <c r="WXQ118" s="296"/>
      <c r="WXR118" s="296"/>
      <c r="WXS118" s="296"/>
      <c r="WXT118" s="296"/>
      <c r="WXU118" s="296"/>
      <c r="WXV118" s="296"/>
      <c r="WXW118" s="296"/>
      <c r="WXX118" s="296"/>
      <c r="WXY118" s="296"/>
      <c r="WXZ118" s="296"/>
      <c r="WYA118" s="296"/>
      <c r="WYB118" s="296"/>
      <c r="WYC118" s="296"/>
      <c r="WYD118" s="296"/>
      <c r="WYE118" s="296"/>
      <c r="WYF118" s="296"/>
      <c r="WYG118" s="296"/>
      <c r="WYH118" s="296"/>
      <c r="WYI118" s="296"/>
      <c r="WYJ118" s="296"/>
      <c r="WYK118" s="296"/>
      <c r="WYL118" s="296"/>
      <c r="WYM118" s="296"/>
      <c r="WYN118" s="296"/>
      <c r="WYO118" s="296"/>
      <c r="WYP118" s="296"/>
      <c r="WYQ118" s="296"/>
      <c r="WYR118" s="296"/>
      <c r="WYS118" s="296"/>
      <c r="WYT118" s="296"/>
      <c r="WYU118" s="296"/>
      <c r="WYV118" s="296"/>
      <c r="WYW118" s="296"/>
      <c r="WYX118" s="296"/>
      <c r="WYY118" s="296"/>
      <c r="WYZ118" s="296"/>
      <c r="WZA118" s="296"/>
      <c r="WZB118" s="296"/>
      <c r="WZC118" s="296"/>
      <c r="WZD118" s="296"/>
      <c r="WZE118" s="296"/>
      <c r="WZF118" s="296"/>
      <c r="WZG118" s="296"/>
      <c r="WZH118" s="296"/>
      <c r="WZI118" s="296"/>
      <c r="WZJ118" s="296"/>
      <c r="WZK118" s="296"/>
      <c r="WZL118" s="296"/>
      <c r="WZM118" s="296"/>
      <c r="WZN118" s="296"/>
      <c r="WZO118" s="296"/>
      <c r="WZP118" s="296"/>
      <c r="WZQ118" s="296"/>
      <c r="WZR118" s="296"/>
      <c r="WZS118" s="296"/>
      <c r="WZT118" s="296"/>
      <c r="WZU118" s="296"/>
      <c r="WZV118" s="296"/>
      <c r="WZW118" s="296"/>
      <c r="WZX118" s="296"/>
      <c r="WZY118" s="296"/>
      <c r="WZZ118" s="296"/>
      <c r="XAA118" s="296"/>
      <c r="XAB118" s="296"/>
      <c r="XAC118" s="296"/>
      <c r="XAD118" s="296"/>
      <c r="XAE118" s="296"/>
      <c r="XAF118" s="296"/>
      <c r="XAG118" s="296"/>
      <c r="XAH118" s="296"/>
      <c r="XAI118" s="296"/>
      <c r="XAJ118" s="296"/>
      <c r="XAK118" s="296"/>
      <c r="XAL118" s="296"/>
      <c r="XAM118" s="296"/>
      <c r="XAN118" s="296"/>
      <c r="XAO118" s="296"/>
      <c r="XAP118" s="296"/>
      <c r="XAQ118" s="296"/>
      <c r="XAR118" s="296"/>
      <c r="XAS118" s="296"/>
      <c r="XAT118" s="296"/>
      <c r="XAU118" s="296"/>
      <c r="XAV118" s="296"/>
      <c r="XAW118" s="296"/>
      <c r="XAX118" s="296"/>
      <c r="XAY118" s="296"/>
      <c r="XAZ118" s="296"/>
      <c r="XBA118" s="296"/>
      <c r="XBB118" s="296"/>
      <c r="XBC118" s="296"/>
      <c r="XBD118" s="296"/>
      <c r="XBE118" s="296"/>
      <c r="XBF118" s="296"/>
      <c r="XBG118" s="296"/>
      <c r="XBH118" s="296"/>
      <c r="XBI118" s="296"/>
      <c r="XBJ118" s="296"/>
      <c r="XBK118" s="296"/>
      <c r="XBL118" s="296"/>
      <c r="XBM118" s="296"/>
      <c r="XBN118" s="296"/>
      <c r="XBO118" s="296"/>
      <c r="XBP118" s="296"/>
      <c r="XBQ118" s="296"/>
      <c r="XBR118" s="296"/>
      <c r="XBS118" s="296"/>
      <c r="XBT118" s="296"/>
      <c r="XBU118" s="296"/>
      <c r="XBV118" s="296"/>
      <c r="XBW118" s="296"/>
      <c r="XBX118" s="296"/>
      <c r="XBY118" s="296"/>
      <c r="XBZ118" s="296"/>
      <c r="XCA118" s="296"/>
      <c r="XCB118" s="296"/>
      <c r="XCC118" s="296"/>
      <c r="XCD118" s="296"/>
      <c r="XCE118" s="296"/>
      <c r="XCF118" s="296"/>
      <c r="XCG118" s="296"/>
      <c r="XCH118" s="296"/>
      <c r="XCI118" s="296"/>
      <c r="XCJ118" s="296"/>
      <c r="XCK118" s="296"/>
      <c r="XCL118" s="296"/>
      <c r="XCM118" s="296"/>
      <c r="XCN118" s="296"/>
      <c r="XCO118" s="296"/>
      <c r="XCP118" s="296"/>
      <c r="XCQ118" s="296"/>
      <c r="XCR118" s="296"/>
      <c r="XCS118" s="296"/>
      <c r="XCT118" s="296"/>
      <c r="XCU118" s="296"/>
      <c r="XCV118" s="296"/>
      <c r="XCW118" s="296"/>
      <c r="XCX118" s="296"/>
      <c r="XCY118" s="296"/>
      <c r="XCZ118" s="296"/>
      <c r="XDA118" s="296"/>
      <c r="XDB118" s="296"/>
      <c r="XDC118" s="296"/>
      <c r="XDD118" s="296"/>
      <c r="XDE118" s="296"/>
      <c r="XDF118" s="296"/>
      <c r="XDG118" s="296"/>
      <c r="XDH118" s="296"/>
      <c r="XDI118" s="296"/>
      <c r="XDJ118" s="296"/>
      <c r="XDK118" s="296"/>
      <c r="XDL118" s="296"/>
      <c r="XDM118" s="296"/>
      <c r="XDN118" s="296"/>
      <c r="XDO118" s="296"/>
      <c r="XDP118" s="296"/>
      <c r="XDQ118" s="296"/>
      <c r="XDR118" s="296"/>
      <c r="XDS118" s="296"/>
      <c r="XDT118" s="296"/>
      <c r="XDU118" s="296"/>
      <c r="XDV118" s="296"/>
      <c r="XDW118" s="296"/>
      <c r="XDX118" s="296"/>
      <c r="XDY118" s="296"/>
      <c r="XDZ118" s="296"/>
      <c r="XEA118" s="296"/>
      <c r="XEB118" s="296"/>
      <c r="XEC118" s="296"/>
      <c r="XED118" s="296"/>
      <c r="XEE118" s="296"/>
      <c r="XEF118" s="296"/>
      <c r="XEG118" s="296"/>
      <c r="XEH118" s="296"/>
      <c r="XEI118" s="296"/>
      <c r="XEJ118" s="296"/>
      <c r="XEK118" s="296"/>
      <c r="XEL118" s="296"/>
      <c r="XEM118" s="296"/>
      <c r="XEN118" s="296"/>
      <c r="XEO118" s="296"/>
      <c r="XEP118" s="296"/>
      <c r="XEQ118" s="296"/>
      <c r="XER118" s="296"/>
      <c r="XES118" s="296"/>
      <c r="XET118" s="296"/>
      <c r="XEU118" s="296"/>
      <c r="XEV118" s="296"/>
      <c r="XEW118" s="296"/>
      <c r="XEX118" s="296"/>
      <c r="XEY118" s="296"/>
      <c r="XEZ118" s="296"/>
      <c r="XFA118" s="296"/>
    </row>
    <row r="119" spans="1:16381" s="289" customFormat="1" ht="12" customHeight="1">
      <c r="A119" s="337" t="s">
        <v>697</v>
      </c>
      <c r="B119" s="374" t="s">
        <v>698</v>
      </c>
      <c r="C119" s="338">
        <v>4.37</v>
      </c>
      <c r="D119" s="338">
        <v>4.38</v>
      </c>
      <c r="E119" s="301">
        <v>954.82</v>
      </c>
      <c r="F119" s="301">
        <v>944.6400000000001</v>
      </c>
      <c r="G119" s="301">
        <v>975.23000000000013</v>
      </c>
      <c r="H119" s="301">
        <v>884.6</v>
      </c>
      <c r="I119" s="301">
        <v>874.77</v>
      </c>
      <c r="J119" s="301">
        <v>876.21</v>
      </c>
      <c r="K119" s="301">
        <v>871.84</v>
      </c>
      <c r="L119" s="301">
        <v>871.84</v>
      </c>
      <c r="M119" s="301">
        <v>878.28</v>
      </c>
      <c r="N119" s="301">
        <v>859.3599999999999</v>
      </c>
      <c r="O119" s="301">
        <v>853.54000000000008</v>
      </c>
      <c r="P119" s="301">
        <v>845.87</v>
      </c>
      <c r="Q119" s="301">
        <f t="shared" si="31"/>
        <v>10691.000000000002</v>
      </c>
      <c r="R119" s="338"/>
      <c r="S119" s="339">
        <f t="shared" si="45"/>
        <v>218.49427917620139</v>
      </c>
      <c r="T119" s="339">
        <f t="shared" si="45"/>
        <v>216.16475972540047</v>
      </c>
      <c r="U119" s="339">
        <f t="shared" si="45"/>
        <v>223.16475972540047</v>
      </c>
      <c r="V119" s="339">
        <f t="shared" si="45"/>
        <v>202.42562929061785</v>
      </c>
      <c r="W119" s="339">
        <f t="shared" si="45"/>
        <v>200.1762013729977</v>
      </c>
      <c r="X119" s="339">
        <f t="shared" si="45"/>
        <v>200.50572082379864</v>
      </c>
      <c r="Y119" s="339">
        <f t="shared" si="45"/>
        <v>199.50572082379864</v>
      </c>
      <c r="Z119" s="339">
        <f t="shared" si="45"/>
        <v>199.50572082379864</v>
      </c>
      <c r="AA119" s="339">
        <f t="shared" si="46"/>
        <v>200.52054794520546</v>
      </c>
      <c r="AB119" s="339">
        <f t="shared" si="46"/>
        <v>196.20091324200911</v>
      </c>
      <c r="AC119" s="339">
        <f t="shared" si="46"/>
        <v>194.87214611872147</v>
      </c>
      <c r="AD119" s="339">
        <f t="shared" si="46"/>
        <v>193.12100456621005</v>
      </c>
      <c r="AE119" s="329">
        <f t="shared" si="34"/>
        <v>203.72145030284665</v>
      </c>
      <c r="AF119" s="296"/>
      <c r="AJ119" s="319"/>
      <c r="AK119" s="335"/>
      <c r="AN119" s="292"/>
      <c r="AO119" s="341">
        <f t="shared" si="36"/>
        <v>4.6946359414636065</v>
      </c>
      <c r="AP119" s="342">
        <f t="shared" si="37"/>
        <v>11476.77651166603</v>
      </c>
      <c r="AQ119" s="342">
        <f t="shared" si="38"/>
        <v>785.77651166602845</v>
      </c>
      <c r="AR119" s="343">
        <v>4.6435564250545616</v>
      </c>
      <c r="AS119" s="295">
        <f t="shared" si="39"/>
        <v>5.1079516409044956E-2</v>
      </c>
      <c r="AV119" s="290">
        <f t="shared" si="40"/>
        <v>4.7229945557139033</v>
      </c>
      <c r="AW119" s="291">
        <f t="shared" si="41"/>
        <v>11546.103607949823</v>
      </c>
      <c r="AX119" s="291">
        <f t="shared" si="42"/>
        <v>69.327096283792343</v>
      </c>
    </row>
    <row r="120" spans="1:16381" s="289" customFormat="1" ht="12" customHeight="1">
      <c r="A120" s="337" t="s">
        <v>699</v>
      </c>
      <c r="B120" s="374" t="s">
        <v>700</v>
      </c>
      <c r="C120" s="338">
        <v>1.43</v>
      </c>
      <c r="D120" s="338">
        <f>C120</f>
        <v>1.43</v>
      </c>
      <c r="E120" s="301">
        <v>7.15</v>
      </c>
      <c r="F120" s="301">
        <v>7.15</v>
      </c>
      <c r="G120" s="301">
        <v>7.15</v>
      </c>
      <c r="H120" s="301">
        <v>7.15</v>
      </c>
      <c r="I120" s="301">
        <v>7.15</v>
      </c>
      <c r="J120" s="301">
        <v>7.15</v>
      </c>
      <c r="K120" s="301">
        <v>7.15</v>
      </c>
      <c r="L120" s="301">
        <v>7.15</v>
      </c>
      <c r="M120" s="301">
        <v>7.15</v>
      </c>
      <c r="N120" s="301">
        <v>7.15</v>
      </c>
      <c r="O120" s="301">
        <v>7.15</v>
      </c>
      <c r="P120" s="301">
        <v>7.15</v>
      </c>
      <c r="Q120" s="301">
        <f t="shared" ref="Q120:Q142" si="48">SUM(E120:P120)</f>
        <v>85.800000000000011</v>
      </c>
      <c r="R120" s="338"/>
      <c r="S120" s="339">
        <f t="shared" si="45"/>
        <v>5.0000000000000009</v>
      </c>
      <c r="T120" s="339">
        <f t="shared" si="45"/>
        <v>5.0000000000000009</v>
      </c>
      <c r="U120" s="339">
        <f t="shared" si="45"/>
        <v>5.0000000000000009</v>
      </c>
      <c r="V120" s="339">
        <f t="shared" si="45"/>
        <v>5.0000000000000009</v>
      </c>
      <c r="W120" s="339">
        <f t="shared" si="45"/>
        <v>5.0000000000000009</v>
      </c>
      <c r="X120" s="339">
        <f t="shared" si="45"/>
        <v>5.0000000000000009</v>
      </c>
      <c r="Y120" s="339">
        <f t="shared" si="45"/>
        <v>5.0000000000000009</v>
      </c>
      <c r="Z120" s="339">
        <f t="shared" si="45"/>
        <v>5.0000000000000009</v>
      </c>
      <c r="AA120" s="339">
        <f t="shared" si="46"/>
        <v>5.0000000000000009</v>
      </c>
      <c r="AB120" s="339">
        <f t="shared" si="46"/>
        <v>5.0000000000000009</v>
      </c>
      <c r="AC120" s="339">
        <f t="shared" si="46"/>
        <v>5.0000000000000009</v>
      </c>
      <c r="AD120" s="339">
        <f t="shared" si="46"/>
        <v>5.0000000000000009</v>
      </c>
      <c r="AE120" s="329">
        <f t="shared" si="34"/>
        <v>5.0000000000000009</v>
      </c>
      <c r="AF120" s="296"/>
      <c r="AJ120" s="319"/>
      <c r="AK120" s="335"/>
      <c r="AN120" s="292"/>
      <c r="AO120" s="341">
        <f t="shared" si="36"/>
        <v>1.5327236064595791</v>
      </c>
      <c r="AP120" s="342">
        <f t="shared" si="37"/>
        <v>91.963416387574753</v>
      </c>
      <c r="AQ120" s="342">
        <f t="shared" si="38"/>
        <v>6.1634163875747419</v>
      </c>
      <c r="AR120" s="343">
        <v>1.5160469606913294</v>
      </c>
      <c r="AS120" s="295">
        <f t="shared" si="39"/>
        <v>1.6676645768249676E-2</v>
      </c>
      <c r="AV120" s="290">
        <f t="shared" si="40"/>
        <v>1.5419822407924384</v>
      </c>
      <c r="AW120" s="291">
        <f t="shared" si="41"/>
        <v>92.518934447546329</v>
      </c>
      <c r="AX120" s="291">
        <f t="shared" si="42"/>
        <v>0.55551805997157544</v>
      </c>
    </row>
    <row r="121" spans="1:16381" s="289" customFormat="1" ht="12" customHeight="1">
      <c r="A121" s="337" t="s">
        <v>701</v>
      </c>
      <c r="B121" s="374" t="s">
        <v>702</v>
      </c>
      <c r="C121" s="338">
        <v>3.38</v>
      </c>
      <c r="D121" s="338">
        <f>C121</f>
        <v>3.38</v>
      </c>
      <c r="E121" s="301">
        <v>6.76</v>
      </c>
      <c r="F121" s="301">
        <v>6.76</v>
      </c>
      <c r="G121" s="301">
        <v>6.76</v>
      </c>
      <c r="H121" s="301">
        <v>6.76</v>
      </c>
      <c r="I121" s="301">
        <v>6.76</v>
      </c>
      <c r="J121" s="301">
        <v>6.76</v>
      </c>
      <c r="K121" s="301">
        <v>6.76</v>
      </c>
      <c r="L121" s="301">
        <v>6.76</v>
      </c>
      <c r="M121" s="301">
        <v>6.76</v>
      </c>
      <c r="N121" s="301">
        <v>6.76</v>
      </c>
      <c r="O121" s="301">
        <v>6.76</v>
      </c>
      <c r="P121" s="301">
        <v>6.76</v>
      </c>
      <c r="Q121" s="301">
        <f t="shared" si="48"/>
        <v>81.12</v>
      </c>
      <c r="R121" s="338"/>
      <c r="S121" s="339">
        <f t="shared" si="45"/>
        <v>2</v>
      </c>
      <c r="T121" s="339">
        <f t="shared" si="45"/>
        <v>2</v>
      </c>
      <c r="U121" s="339">
        <f t="shared" si="45"/>
        <v>2</v>
      </c>
      <c r="V121" s="339">
        <f t="shared" si="45"/>
        <v>2</v>
      </c>
      <c r="W121" s="339">
        <f t="shared" si="45"/>
        <v>2</v>
      </c>
      <c r="X121" s="339">
        <f t="shared" si="45"/>
        <v>2</v>
      </c>
      <c r="Y121" s="339">
        <f t="shared" si="45"/>
        <v>2</v>
      </c>
      <c r="Z121" s="339">
        <f t="shared" si="45"/>
        <v>2</v>
      </c>
      <c r="AA121" s="339">
        <f t="shared" si="46"/>
        <v>2</v>
      </c>
      <c r="AB121" s="339">
        <f t="shared" si="46"/>
        <v>2</v>
      </c>
      <c r="AC121" s="339">
        <f t="shared" si="46"/>
        <v>2</v>
      </c>
      <c r="AD121" s="339">
        <f t="shared" si="46"/>
        <v>2</v>
      </c>
      <c r="AE121" s="329">
        <f t="shared" si="34"/>
        <v>2</v>
      </c>
      <c r="AF121" s="296"/>
      <c r="AJ121" s="319"/>
      <c r="AK121" s="335"/>
      <c r="AN121" s="292"/>
      <c r="AO121" s="341">
        <f t="shared" si="36"/>
        <v>3.6228012516317327</v>
      </c>
      <c r="AP121" s="342">
        <f t="shared" si="37"/>
        <v>86.947230039161582</v>
      </c>
      <c r="AQ121" s="342">
        <f t="shared" si="38"/>
        <v>5.8272300391615772</v>
      </c>
      <c r="AR121" s="343">
        <v>3.5833837252704153</v>
      </c>
      <c r="AS121" s="295">
        <f t="shared" si="39"/>
        <v>3.9417526361317456E-2</v>
      </c>
      <c r="AV121" s="290">
        <f t="shared" si="40"/>
        <v>3.6446852964184915</v>
      </c>
      <c r="AW121" s="291">
        <f t="shared" si="41"/>
        <v>87.472447114043803</v>
      </c>
      <c r="AX121" s="291">
        <f t="shared" si="42"/>
        <v>0.52521707488222091</v>
      </c>
    </row>
    <row r="122" spans="1:16381" s="289" customFormat="1" ht="12" customHeight="1">
      <c r="A122" s="337" t="s">
        <v>703</v>
      </c>
      <c r="B122" s="374" t="s">
        <v>704</v>
      </c>
      <c r="C122" s="338">
        <v>0.65</v>
      </c>
      <c r="D122" s="338">
        <v>0.65</v>
      </c>
      <c r="E122" s="301">
        <v>1.3</v>
      </c>
      <c r="F122" s="301">
        <v>1.3</v>
      </c>
      <c r="G122" s="301">
        <v>1.3</v>
      </c>
      <c r="H122" s="301">
        <v>1.3</v>
      </c>
      <c r="I122" s="301">
        <v>1.3</v>
      </c>
      <c r="J122" s="301">
        <v>1.3</v>
      </c>
      <c r="K122" s="301">
        <v>1.3</v>
      </c>
      <c r="L122" s="301">
        <v>1.3</v>
      </c>
      <c r="M122" s="301">
        <v>1.3</v>
      </c>
      <c r="N122" s="301">
        <v>1.3</v>
      </c>
      <c r="O122" s="301">
        <v>1.3</v>
      </c>
      <c r="P122" s="301">
        <v>1.3</v>
      </c>
      <c r="Q122" s="301">
        <f t="shared" si="48"/>
        <v>15.600000000000003</v>
      </c>
      <c r="R122" s="338"/>
      <c r="S122" s="339">
        <f t="shared" si="45"/>
        <v>2</v>
      </c>
      <c r="T122" s="339">
        <f t="shared" si="45"/>
        <v>2</v>
      </c>
      <c r="U122" s="339">
        <f t="shared" si="45"/>
        <v>2</v>
      </c>
      <c r="V122" s="339">
        <f t="shared" si="45"/>
        <v>2</v>
      </c>
      <c r="W122" s="339">
        <f t="shared" si="45"/>
        <v>2</v>
      </c>
      <c r="X122" s="339">
        <f t="shared" si="45"/>
        <v>2</v>
      </c>
      <c r="Y122" s="339">
        <f t="shared" si="45"/>
        <v>2</v>
      </c>
      <c r="Z122" s="339">
        <f t="shared" si="45"/>
        <v>2</v>
      </c>
      <c r="AA122" s="339">
        <f t="shared" si="46"/>
        <v>2</v>
      </c>
      <c r="AB122" s="339">
        <f t="shared" si="46"/>
        <v>2</v>
      </c>
      <c r="AC122" s="339">
        <f t="shared" si="46"/>
        <v>2</v>
      </c>
      <c r="AD122" s="339">
        <f t="shared" si="46"/>
        <v>2</v>
      </c>
      <c r="AE122" s="329">
        <f t="shared" ref="AE122:AE142" si="49">SUM(S122:AD122)/12</f>
        <v>2</v>
      </c>
      <c r="AF122" s="296"/>
      <c r="AJ122" s="319"/>
      <c r="AK122" s="335"/>
      <c r="AN122" s="292"/>
      <c r="AO122" s="341">
        <f t="shared" ref="AO122:AO142" si="50">+IFERROR(D122*(1+$AS$1),0)</f>
        <v>0.69669254839071781</v>
      </c>
      <c r="AP122" s="342">
        <f t="shared" ref="AP122:AP142" si="51">+AO122*AE122*12</f>
        <v>16.720621161377228</v>
      </c>
      <c r="AQ122" s="342">
        <f t="shared" ref="AQ122:AQ142" si="52">+AP122-Q122</f>
        <v>1.1206211613772243</v>
      </c>
      <c r="AR122" s="343">
        <v>0.68911225485969529</v>
      </c>
      <c r="AS122" s="295">
        <f t="shared" ref="AS122:AS142" si="53">AO122-AR122</f>
        <v>7.5802935310225195E-3</v>
      </c>
      <c r="AV122" s="290">
        <f t="shared" ref="AV122:AV142" si="54">AO122*(1+$AW$4)</f>
        <v>0.70090101854201758</v>
      </c>
      <c r="AW122" s="291">
        <f t="shared" ref="AW122:AW142" si="55">AV122*AE122*12</f>
        <v>16.821624445008421</v>
      </c>
      <c r="AX122" s="291">
        <f t="shared" ref="AX122:AX142" si="56">AW122-AP122</f>
        <v>0.1010032836311936</v>
      </c>
    </row>
    <row r="123" spans="1:16381" s="289" customFormat="1" ht="12" customHeight="1">
      <c r="A123" s="337" t="s">
        <v>705</v>
      </c>
      <c r="B123" s="374" t="s">
        <v>706</v>
      </c>
      <c r="C123" s="338">
        <v>33.229999999999997</v>
      </c>
      <c r="D123" s="338">
        <v>33.33</v>
      </c>
      <c r="E123" s="301">
        <v>0</v>
      </c>
      <c r="F123" s="301">
        <v>0</v>
      </c>
      <c r="G123" s="301">
        <v>0</v>
      </c>
      <c r="H123" s="301">
        <v>0</v>
      </c>
      <c r="I123" s="301">
        <v>0</v>
      </c>
      <c r="J123" s="301">
        <v>0</v>
      </c>
      <c r="K123" s="301">
        <v>8.57</v>
      </c>
      <c r="L123" s="301">
        <v>0</v>
      </c>
      <c r="M123" s="301">
        <v>0</v>
      </c>
      <c r="N123" s="301">
        <v>8.59</v>
      </c>
      <c r="O123" s="301">
        <v>0</v>
      </c>
      <c r="P123" s="301">
        <v>0</v>
      </c>
      <c r="Q123" s="301">
        <f t="shared" si="48"/>
        <v>17.16</v>
      </c>
      <c r="R123" s="338"/>
      <c r="S123" s="339">
        <f t="shared" si="45"/>
        <v>0</v>
      </c>
      <c r="T123" s="339">
        <f t="shared" si="45"/>
        <v>0</v>
      </c>
      <c r="U123" s="339">
        <f t="shared" si="45"/>
        <v>0</v>
      </c>
      <c r="V123" s="339">
        <f t="shared" si="45"/>
        <v>0</v>
      </c>
      <c r="W123" s="339">
        <f t="shared" si="45"/>
        <v>0</v>
      </c>
      <c r="X123" s="339">
        <f t="shared" si="45"/>
        <v>0</v>
      </c>
      <c r="Y123" s="339">
        <f t="shared" si="45"/>
        <v>0.25789948841408367</v>
      </c>
      <c r="Z123" s="339">
        <f t="shared" si="45"/>
        <v>0</v>
      </c>
      <c r="AA123" s="339">
        <f t="shared" si="46"/>
        <v>0</v>
      </c>
      <c r="AB123" s="339">
        <f t="shared" si="46"/>
        <v>0.25772577257725776</v>
      </c>
      <c r="AC123" s="339">
        <f t="shared" si="46"/>
        <v>0</v>
      </c>
      <c r="AD123" s="339">
        <f t="shared" si="46"/>
        <v>0</v>
      </c>
      <c r="AE123" s="329">
        <f t="shared" si="49"/>
        <v>4.2968771749278455E-2</v>
      </c>
      <c r="AF123" s="296"/>
      <c r="AJ123" s="319"/>
      <c r="AK123" s="335"/>
      <c r="AN123" s="292"/>
      <c r="AO123" s="341">
        <f t="shared" si="50"/>
        <v>35.724250212096344</v>
      </c>
      <c r="AP123" s="342">
        <f t="shared" si="51"/>
        <v>18.420325839332165</v>
      </c>
      <c r="AQ123" s="342">
        <f t="shared" si="52"/>
        <v>1.2603258393321646</v>
      </c>
      <c r="AR123" s="343">
        <v>35.335556083805599</v>
      </c>
      <c r="AS123" s="295">
        <f t="shared" si="53"/>
        <v>0.38869412829074435</v>
      </c>
      <c r="AV123" s="290">
        <f t="shared" si="54"/>
        <v>35.940047612316064</v>
      </c>
      <c r="AW123" s="291">
        <f t="shared" si="55"/>
        <v>18.531596430141708</v>
      </c>
      <c r="AX123" s="291">
        <f t="shared" si="56"/>
        <v>0.11127059080954282</v>
      </c>
    </row>
    <row r="124" spans="1:16381" s="289" customFormat="1" ht="12" customHeight="1">
      <c r="A124" s="337" t="s">
        <v>707</v>
      </c>
      <c r="B124" s="374" t="s">
        <v>708</v>
      </c>
      <c r="C124" s="338">
        <v>37.869999999999997</v>
      </c>
      <c r="D124" s="338">
        <v>37.869999999999997</v>
      </c>
      <c r="E124" s="301">
        <v>0</v>
      </c>
      <c r="F124" s="301">
        <v>0</v>
      </c>
      <c r="G124" s="301">
        <v>0</v>
      </c>
      <c r="H124" s="301">
        <v>0</v>
      </c>
      <c r="I124" s="301">
        <v>0</v>
      </c>
      <c r="J124" s="301">
        <v>0</v>
      </c>
      <c r="K124" s="301">
        <v>28.75</v>
      </c>
      <c r="L124" s="301">
        <v>0</v>
      </c>
      <c r="M124" s="301">
        <v>0</v>
      </c>
      <c r="N124" s="301">
        <v>0</v>
      </c>
      <c r="O124" s="301">
        <v>0</v>
      </c>
      <c r="P124" s="301">
        <v>0</v>
      </c>
      <c r="Q124" s="301">
        <f t="shared" si="48"/>
        <v>28.75</v>
      </c>
      <c r="R124" s="338"/>
      <c r="S124" s="339">
        <f t="shared" si="45"/>
        <v>0</v>
      </c>
      <c r="T124" s="339">
        <f t="shared" si="45"/>
        <v>0</v>
      </c>
      <c r="U124" s="339">
        <f t="shared" si="45"/>
        <v>0</v>
      </c>
      <c r="V124" s="339">
        <f t="shared" si="45"/>
        <v>0</v>
      </c>
      <c r="W124" s="339">
        <f t="shared" si="45"/>
        <v>0</v>
      </c>
      <c r="X124" s="339">
        <f t="shared" si="45"/>
        <v>0</v>
      </c>
      <c r="Y124" s="339">
        <f t="shared" si="45"/>
        <v>0.759176128861896</v>
      </c>
      <c r="Z124" s="339">
        <f t="shared" si="45"/>
        <v>0</v>
      </c>
      <c r="AA124" s="339">
        <f t="shared" si="46"/>
        <v>0</v>
      </c>
      <c r="AB124" s="339">
        <f t="shared" si="46"/>
        <v>0</v>
      </c>
      <c r="AC124" s="339">
        <f t="shared" si="46"/>
        <v>0</v>
      </c>
      <c r="AD124" s="339">
        <f t="shared" si="46"/>
        <v>0</v>
      </c>
      <c r="AE124" s="329">
        <f t="shared" si="49"/>
        <v>6.3264677405157996E-2</v>
      </c>
      <c r="AF124" s="376"/>
      <c r="AG124" s="292"/>
      <c r="AJ124" s="319"/>
      <c r="AK124" s="335"/>
      <c r="AN124" s="292"/>
      <c r="AO124" s="341">
        <f t="shared" si="50"/>
        <v>40.590379703933053</v>
      </c>
      <c r="AP124" s="342">
        <f t="shared" si="51"/>
        <v>30.815247332666363</v>
      </c>
      <c r="AQ124" s="342">
        <f t="shared" si="52"/>
        <v>2.0652473326663632</v>
      </c>
      <c r="AR124" s="343">
        <v>40.148740140825623</v>
      </c>
      <c r="AS124" s="295">
        <f t="shared" si="53"/>
        <v>0.44163956310742947</v>
      </c>
      <c r="AV124" s="290">
        <f t="shared" si="54"/>
        <v>40.835571649517242</v>
      </c>
      <c r="AW124" s="291">
        <f t="shared" si="55"/>
        <v>31.001391204743086</v>
      </c>
      <c r="AX124" s="291">
        <f t="shared" si="56"/>
        <v>0.18614387207672323</v>
      </c>
    </row>
    <row r="125" spans="1:16381" s="289" customFormat="1" ht="12" customHeight="1">
      <c r="A125" s="337" t="s">
        <v>709</v>
      </c>
      <c r="B125" s="374" t="s">
        <v>710</v>
      </c>
      <c r="C125" s="338">
        <v>9.68</v>
      </c>
      <c r="D125" s="338">
        <f>C125</f>
        <v>9.68</v>
      </c>
      <c r="E125" s="301">
        <v>0</v>
      </c>
      <c r="F125" s="301">
        <v>0</v>
      </c>
      <c r="G125" s="301">
        <v>9.68</v>
      </c>
      <c r="H125" s="301">
        <v>0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  <c r="O125" s="301">
        <v>0</v>
      </c>
      <c r="P125" s="301">
        <v>0</v>
      </c>
      <c r="Q125" s="301">
        <f t="shared" si="48"/>
        <v>9.68</v>
      </c>
      <c r="R125" s="338"/>
      <c r="S125" s="339">
        <f t="shared" si="45"/>
        <v>0</v>
      </c>
      <c r="T125" s="339">
        <f t="shared" si="45"/>
        <v>0</v>
      </c>
      <c r="U125" s="339">
        <f t="shared" si="45"/>
        <v>1</v>
      </c>
      <c r="V125" s="339">
        <f t="shared" si="45"/>
        <v>0</v>
      </c>
      <c r="W125" s="339">
        <f t="shared" si="45"/>
        <v>0</v>
      </c>
      <c r="X125" s="339">
        <f t="shared" si="45"/>
        <v>0</v>
      </c>
      <c r="Y125" s="339">
        <f t="shared" si="45"/>
        <v>0</v>
      </c>
      <c r="Z125" s="339">
        <f t="shared" si="45"/>
        <v>0</v>
      </c>
      <c r="AA125" s="339">
        <f t="shared" si="46"/>
        <v>0</v>
      </c>
      <c r="AB125" s="339">
        <f t="shared" si="46"/>
        <v>0</v>
      </c>
      <c r="AC125" s="339">
        <f t="shared" si="46"/>
        <v>0</v>
      </c>
      <c r="AD125" s="339">
        <f t="shared" si="46"/>
        <v>0</v>
      </c>
      <c r="AE125" s="329">
        <f t="shared" si="49"/>
        <v>8.3333333333333329E-2</v>
      </c>
      <c r="AF125" s="376"/>
      <c r="AG125" s="292"/>
      <c r="AJ125" s="319"/>
      <c r="AK125" s="335"/>
      <c r="AN125" s="292"/>
      <c r="AO125" s="341">
        <f t="shared" si="50"/>
        <v>10.375359797572536</v>
      </c>
      <c r="AP125" s="342">
        <f t="shared" si="51"/>
        <v>10.375359797572536</v>
      </c>
      <c r="AQ125" s="342">
        <f t="shared" si="52"/>
        <v>0.69535979757253585</v>
      </c>
      <c r="AR125" s="343">
        <v>10.262471733910537</v>
      </c>
      <c r="AS125" s="295">
        <f t="shared" si="53"/>
        <v>0.11288806366199822</v>
      </c>
      <c r="AV125" s="290">
        <f t="shared" si="54"/>
        <v>10.438033629979584</v>
      </c>
      <c r="AW125" s="291">
        <f t="shared" si="55"/>
        <v>10.438033629979584</v>
      </c>
      <c r="AX125" s="291">
        <f t="shared" si="56"/>
        <v>6.267383240704838E-2</v>
      </c>
    </row>
    <row r="126" spans="1:16381" s="289" customFormat="1" ht="12" customHeight="1">
      <c r="A126" s="337" t="s">
        <v>711</v>
      </c>
      <c r="B126" s="374" t="s">
        <v>712</v>
      </c>
      <c r="C126" s="338">
        <v>34.75</v>
      </c>
      <c r="D126" s="338">
        <v>34.75</v>
      </c>
      <c r="E126" s="301">
        <v>57.5</v>
      </c>
      <c r="F126" s="301">
        <v>0</v>
      </c>
      <c r="G126" s="301">
        <v>0</v>
      </c>
      <c r="H126" s="301">
        <v>0</v>
      </c>
      <c r="I126" s="301">
        <v>0</v>
      </c>
      <c r="J126" s="301">
        <v>0</v>
      </c>
      <c r="K126" s="301">
        <v>0</v>
      </c>
      <c r="L126" s="301">
        <v>0</v>
      </c>
      <c r="M126" s="301">
        <v>0</v>
      </c>
      <c r="N126" s="301">
        <v>0</v>
      </c>
      <c r="O126" s="301">
        <v>0</v>
      </c>
      <c r="P126" s="301">
        <v>0</v>
      </c>
      <c r="Q126" s="301">
        <f t="shared" si="48"/>
        <v>57.5</v>
      </c>
      <c r="R126" s="338"/>
      <c r="S126" s="339">
        <f t="shared" si="45"/>
        <v>1.6546762589928057</v>
      </c>
      <c r="T126" s="339">
        <f t="shared" si="45"/>
        <v>0</v>
      </c>
      <c r="U126" s="339">
        <f t="shared" si="45"/>
        <v>0</v>
      </c>
      <c r="V126" s="339">
        <f t="shared" si="45"/>
        <v>0</v>
      </c>
      <c r="W126" s="339">
        <f t="shared" si="45"/>
        <v>0</v>
      </c>
      <c r="X126" s="339">
        <f t="shared" si="45"/>
        <v>0</v>
      </c>
      <c r="Y126" s="339">
        <f t="shared" si="45"/>
        <v>0</v>
      </c>
      <c r="Z126" s="339">
        <f t="shared" si="45"/>
        <v>0</v>
      </c>
      <c r="AA126" s="339">
        <f t="shared" si="46"/>
        <v>0</v>
      </c>
      <c r="AB126" s="339">
        <f t="shared" si="46"/>
        <v>0</v>
      </c>
      <c r="AC126" s="339">
        <f t="shared" si="46"/>
        <v>0</v>
      </c>
      <c r="AD126" s="339">
        <f t="shared" si="46"/>
        <v>0</v>
      </c>
      <c r="AE126" s="329">
        <f t="shared" si="49"/>
        <v>0.13788968824940048</v>
      </c>
      <c r="AF126" s="376"/>
      <c r="AG126" s="292"/>
      <c r="AJ126" s="319"/>
      <c r="AK126" s="335"/>
      <c r="AN126" s="292"/>
      <c r="AO126" s="341">
        <f t="shared" si="50"/>
        <v>37.246255471657605</v>
      </c>
      <c r="AP126" s="342">
        <f t="shared" si="51"/>
        <v>61.630494665332726</v>
      </c>
      <c r="AQ126" s="342">
        <f t="shared" si="52"/>
        <v>4.1304946653327264</v>
      </c>
      <c r="AR126" s="343">
        <v>36.841001317499092</v>
      </c>
      <c r="AS126" s="295">
        <f t="shared" si="53"/>
        <v>0.40525415415851285</v>
      </c>
      <c r="AV126" s="290">
        <f t="shared" si="54"/>
        <v>37.471246760515555</v>
      </c>
      <c r="AW126" s="291">
        <f t="shared" si="55"/>
        <v>62.002782409486173</v>
      </c>
      <c r="AX126" s="291">
        <f t="shared" si="56"/>
        <v>0.37228774415344645</v>
      </c>
    </row>
    <row r="127" spans="1:16381" s="289" customFormat="1" ht="12" customHeight="1">
      <c r="A127" s="337" t="s">
        <v>713</v>
      </c>
      <c r="B127" s="374" t="s">
        <v>714</v>
      </c>
      <c r="C127" s="338">
        <v>20.21</v>
      </c>
      <c r="D127" s="338">
        <v>20.260000000000002</v>
      </c>
      <c r="E127" s="301">
        <v>161.68</v>
      </c>
      <c r="F127" s="301">
        <v>222.31</v>
      </c>
      <c r="G127" s="301">
        <v>323.36</v>
      </c>
      <c r="H127" s="301">
        <v>343.57</v>
      </c>
      <c r="I127" s="301">
        <v>242.52</v>
      </c>
      <c r="J127" s="301">
        <v>242.52</v>
      </c>
      <c r="K127" s="301">
        <v>343.57</v>
      </c>
      <c r="L127" s="301">
        <v>60.63</v>
      </c>
      <c r="M127" s="301">
        <v>222.81</v>
      </c>
      <c r="N127" s="301">
        <v>182.34</v>
      </c>
      <c r="O127" s="301">
        <v>60.78</v>
      </c>
      <c r="P127" s="301">
        <v>60.78</v>
      </c>
      <c r="Q127" s="301">
        <f t="shared" si="48"/>
        <v>2466.8700000000008</v>
      </c>
      <c r="R127" s="338"/>
      <c r="S127" s="339">
        <f t="shared" si="45"/>
        <v>8</v>
      </c>
      <c r="T127" s="339">
        <f t="shared" si="45"/>
        <v>11</v>
      </c>
      <c r="U127" s="339">
        <f t="shared" si="45"/>
        <v>16</v>
      </c>
      <c r="V127" s="339">
        <f t="shared" si="45"/>
        <v>17</v>
      </c>
      <c r="W127" s="339">
        <f t="shared" si="45"/>
        <v>12</v>
      </c>
      <c r="X127" s="339">
        <f t="shared" si="45"/>
        <v>12</v>
      </c>
      <c r="Y127" s="339">
        <f t="shared" si="45"/>
        <v>17</v>
      </c>
      <c r="Z127" s="339">
        <f t="shared" si="45"/>
        <v>3</v>
      </c>
      <c r="AA127" s="339">
        <f t="shared" si="46"/>
        <v>10.997532082922014</v>
      </c>
      <c r="AB127" s="339">
        <f t="shared" si="46"/>
        <v>9</v>
      </c>
      <c r="AC127" s="339">
        <f t="shared" si="46"/>
        <v>3</v>
      </c>
      <c r="AD127" s="339">
        <f t="shared" si="46"/>
        <v>3</v>
      </c>
      <c r="AE127" s="329">
        <f t="shared" si="49"/>
        <v>10.166461006910168</v>
      </c>
      <c r="AF127" s="296"/>
      <c r="AJ127" s="319"/>
      <c r="AK127" s="335"/>
      <c r="AN127" s="292"/>
      <c r="AO127" s="341">
        <f t="shared" si="50"/>
        <v>21.715370815993762</v>
      </c>
      <c r="AP127" s="342">
        <f t="shared" si="51"/>
        <v>2649.2216478167475</v>
      </c>
      <c r="AQ127" s="342">
        <f t="shared" si="52"/>
        <v>182.35164781674666</v>
      </c>
      <c r="AR127" s="343">
        <v>21.479098897626809</v>
      </c>
      <c r="AS127" s="295">
        <f t="shared" si="53"/>
        <v>0.2362719183669526</v>
      </c>
      <c r="AV127" s="290">
        <f t="shared" si="54"/>
        <v>21.846545593325043</v>
      </c>
      <c r="AW127" s="291">
        <f t="shared" si="55"/>
        <v>2665.2246469226907</v>
      </c>
      <c r="AX127" s="291">
        <f t="shared" si="56"/>
        <v>16.002999105943218</v>
      </c>
    </row>
    <row r="128" spans="1:16381" s="289" customFormat="1" ht="12" customHeight="1">
      <c r="A128" s="337" t="s">
        <v>715</v>
      </c>
      <c r="B128" s="374" t="s">
        <v>716</v>
      </c>
      <c r="C128" s="338">
        <v>24.91</v>
      </c>
      <c r="D128" s="338">
        <v>24.98</v>
      </c>
      <c r="E128" s="301">
        <v>0</v>
      </c>
      <c r="F128" s="301">
        <v>0</v>
      </c>
      <c r="G128" s="301">
        <v>0</v>
      </c>
      <c r="H128" s="301">
        <v>0</v>
      </c>
      <c r="I128" s="301">
        <v>24.91</v>
      </c>
      <c r="J128" s="301">
        <v>0</v>
      </c>
      <c r="K128" s="301">
        <v>49.82</v>
      </c>
      <c r="L128" s="301">
        <v>0</v>
      </c>
      <c r="M128" s="301">
        <v>0</v>
      </c>
      <c r="N128" s="301">
        <v>0</v>
      </c>
      <c r="O128" s="301">
        <v>0</v>
      </c>
      <c r="P128" s="301">
        <v>0</v>
      </c>
      <c r="Q128" s="301">
        <f t="shared" si="48"/>
        <v>74.73</v>
      </c>
      <c r="R128" s="338"/>
      <c r="S128" s="339">
        <f t="shared" ref="S128:Z142" si="57">IFERROR(E128/$C128,0)</f>
        <v>0</v>
      </c>
      <c r="T128" s="339">
        <f t="shared" si="57"/>
        <v>0</v>
      </c>
      <c r="U128" s="339">
        <f t="shared" si="57"/>
        <v>0</v>
      </c>
      <c r="V128" s="339">
        <f t="shared" si="57"/>
        <v>0</v>
      </c>
      <c r="W128" s="339">
        <f t="shared" si="57"/>
        <v>1</v>
      </c>
      <c r="X128" s="339">
        <f t="shared" si="57"/>
        <v>0</v>
      </c>
      <c r="Y128" s="339">
        <f t="shared" si="57"/>
        <v>2</v>
      </c>
      <c r="Z128" s="339">
        <f t="shared" si="57"/>
        <v>0</v>
      </c>
      <c r="AA128" s="339">
        <f t="shared" si="46"/>
        <v>0</v>
      </c>
      <c r="AB128" s="339">
        <f t="shared" si="46"/>
        <v>0</v>
      </c>
      <c r="AC128" s="339">
        <f t="shared" si="46"/>
        <v>0</v>
      </c>
      <c r="AD128" s="339">
        <f t="shared" si="46"/>
        <v>0</v>
      </c>
      <c r="AE128" s="329">
        <f t="shared" si="49"/>
        <v>0.25</v>
      </c>
      <c r="AF128" s="296"/>
      <c r="AJ128" s="319"/>
      <c r="AK128" s="335"/>
      <c r="AN128" s="292"/>
      <c r="AO128" s="341">
        <f t="shared" si="50"/>
        <v>26.774430552000201</v>
      </c>
      <c r="AP128" s="342">
        <f t="shared" si="51"/>
        <v>80.323291656000606</v>
      </c>
      <c r="AQ128" s="342">
        <f t="shared" si="52"/>
        <v>5.5932916560006021</v>
      </c>
      <c r="AR128" s="343">
        <v>26.48311404060798</v>
      </c>
      <c r="AS128" s="295">
        <f t="shared" si="53"/>
        <v>0.29131651139222114</v>
      </c>
      <c r="AV128" s="290">
        <f t="shared" si="54"/>
        <v>26.936165297199381</v>
      </c>
      <c r="AW128" s="291">
        <f t="shared" si="55"/>
        <v>80.808495891598142</v>
      </c>
      <c r="AX128" s="291">
        <f t="shared" si="56"/>
        <v>0.48520423559753567</v>
      </c>
    </row>
    <row r="129" spans="1:16381" s="289" customFormat="1" ht="12" customHeight="1">
      <c r="A129" s="337" t="s">
        <v>717</v>
      </c>
      <c r="B129" s="374" t="s">
        <v>718</v>
      </c>
      <c r="C129" s="338">
        <v>24.91</v>
      </c>
      <c r="D129" s="338">
        <v>24.98</v>
      </c>
      <c r="E129" s="301">
        <v>24.91</v>
      </c>
      <c r="F129" s="301">
        <v>0</v>
      </c>
      <c r="G129" s="301">
        <v>24.91</v>
      </c>
      <c r="H129" s="301">
        <v>0</v>
      </c>
      <c r="I129" s="301">
        <v>24.91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  <c r="O129" s="301">
        <v>0</v>
      </c>
      <c r="P129" s="301">
        <v>0</v>
      </c>
      <c r="Q129" s="301">
        <f t="shared" si="48"/>
        <v>74.73</v>
      </c>
      <c r="R129" s="338"/>
      <c r="S129" s="339">
        <f t="shared" si="57"/>
        <v>1</v>
      </c>
      <c r="T129" s="339">
        <f t="shared" si="57"/>
        <v>0</v>
      </c>
      <c r="U129" s="339">
        <f t="shared" si="57"/>
        <v>1</v>
      </c>
      <c r="V129" s="339">
        <f t="shared" si="57"/>
        <v>0</v>
      </c>
      <c r="W129" s="339">
        <f t="shared" si="57"/>
        <v>1</v>
      </c>
      <c r="X129" s="339">
        <f t="shared" si="57"/>
        <v>0</v>
      </c>
      <c r="Y129" s="339">
        <f t="shared" si="57"/>
        <v>0</v>
      </c>
      <c r="Z129" s="339">
        <f t="shared" si="57"/>
        <v>0</v>
      </c>
      <c r="AA129" s="339">
        <f t="shared" si="46"/>
        <v>0</v>
      </c>
      <c r="AB129" s="339">
        <f t="shared" si="46"/>
        <v>0</v>
      </c>
      <c r="AC129" s="339">
        <f t="shared" si="46"/>
        <v>0</v>
      </c>
      <c r="AD129" s="339">
        <f t="shared" si="46"/>
        <v>0</v>
      </c>
      <c r="AE129" s="329">
        <f t="shared" si="49"/>
        <v>0.25</v>
      </c>
      <c r="AF129" s="296"/>
      <c r="AJ129" s="319"/>
      <c r="AK129" s="385"/>
      <c r="AN129" s="292"/>
      <c r="AO129" s="341">
        <f t="shared" si="50"/>
        <v>26.774430552000201</v>
      </c>
      <c r="AP129" s="342">
        <f t="shared" si="51"/>
        <v>80.323291656000606</v>
      </c>
      <c r="AQ129" s="342">
        <f t="shared" si="52"/>
        <v>5.5932916560006021</v>
      </c>
      <c r="AR129" s="343">
        <v>26.48311404060798</v>
      </c>
      <c r="AS129" s="295">
        <f t="shared" si="53"/>
        <v>0.29131651139222114</v>
      </c>
      <c r="AV129" s="290">
        <f t="shared" si="54"/>
        <v>26.936165297199381</v>
      </c>
      <c r="AW129" s="291">
        <f t="shared" si="55"/>
        <v>80.808495891598142</v>
      </c>
      <c r="AX129" s="291">
        <f t="shared" si="56"/>
        <v>0.48520423559753567</v>
      </c>
    </row>
    <row r="130" spans="1:16381" s="289" customFormat="1" ht="12" customHeight="1">
      <c r="A130" s="337" t="s">
        <v>719</v>
      </c>
      <c r="B130" s="374" t="s">
        <v>720</v>
      </c>
      <c r="C130" s="338">
        <v>28.95</v>
      </c>
      <c r="D130" s="338">
        <v>29.03</v>
      </c>
      <c r="E130" s="301">
        <v>28.95</v>
      </c>
      <c r="F130" s="301">
        <v>28.95</v>
      </c>
      <c r="G130" s="301">
        <v>57.9</v>
      </c>
      <c r="H130" s="301">
        <v>0</v>
      </c>
      <c r="I130" s="301">
        <v>0</v>
      </c>
      <c r="J130" s="301">
        <v>0</v>
      </c>
      <c r="K130" s="301">
        <v>28.95</v>
      </c>
      <c r="L130" s="301">
        <v>0</v>
      </c>
      <c r="M130" s="301">
        <v>29.03</v>
      </c>
      <c r="N130" s="301">
        <v>29.03</v>
      </c>
      <c r="O130" s="301">
        <v>29.03</v>
      </c>
      <c r="P130" s="301">
        <v>29.03</v>
      </c>
      <c r="Q130" s="301">
        <f t="shared" si="48"/>
        <v>260.87</v>
      </c>
      <c r="R130" s="338"/>
      <c r="S130" s="339">
        <f t="shared" si="57"/>
        <v>1</v>
      </c>
      <c r="T130" s="339">
        <f t="shared" si="57"/>
        <v>1</v>
      </c>
      <c r="U130" s="339">
        <f t="shared" si="57"/>
        <v>2</v>
      </c>
      <c r="V130" s="339">
        <f t="shared" si="57"/>
        <v>0</v>
      </c>
      <c r="W130" s="339">
        <f t="shared" si="57"/>
        <v>0</v>
      </c>
      <c r="X130" s="339">
        <f t="shared" si="57"/>
        <v>0</v>
      </c>
      <c r="Y130" s="339">
        <f t="shared" si="57"/>
        <v>1</v>
      </c>
      <c r="Z130" s="339">
        <f t="shared" si="57"/>
        <v>0</v>
      </c>
      <c r="AA130" s="339">
        <f t="shared" si="46"/>
        <v>1</v>
      </c>
      <c r="AB130" s="339">
        <f t="shared" si="46"/>
        <v>1</v>
      </c>
      <c r="AC130" s="339">
        <f t="shared" si="46"/>
        <v>1</v>
      </c>
      <c r="AD130" s="339">
        <f t="shared" si="46"/>
        <v>1</v>
      </c>
      <c r="AE130" s="329">
        <f t="shared" si="49"/>
        <v>0.75</v>
      </c>
      <c r="AF130" s="296"/>
      <c r="AJ130" s="319"/>
      <c r="AK130" s="335"/>
      <c r="AN130" s="292"/>
      <c r="AO130" s="341">
        <f t="shared" si="50"/>
        <v>31.115361045819292</v>
      </c>
      <c r="AP130" s="342">
        <f t="shared" si="51"/>
        <v>280.0382494123736</v>
      </c>
      <c r="AQ130" s="342">
        <f t="shared" si="52"/>
        <v>19.168249412373598</v>
      </c>
      <c r="AR130" s="343">
        <v>30.776813474733775</v>
      </c>
      <c r="AS130" s="295">
        <f t="shared" si="53"/>
        <v>0.33854757108551681</v>
      </c>
      <c r="AV130" s="290">
        <f t="shared" si="54"/>
        <v>31.303317797345802</v>
      </c>
      <c r="AW130" s="291">
        <f t="shared" si="55"/>
        <v>281.7298601761122</v>
      </c>
      <c r="AX130" s="291">
        <f t="shared" si="56"/>
        <v>1.6916107637385949</v>
      </c>
    </row>
    <row r="131" spans="1:16381" s="289" customFormat="1" ht="12" customHeight="1">
      <c r="A131" s="337" t="s">
        <v>721</v>
      </c>
      <c r="B131" s="374" t="s">
        <v>722</v>
      </c>
      <c r="C131" s="338">
        <v>12.57</v>
      </c>
      <c r="D131" s="338">
        <v>12.6</v>
      </c>
      <c r="E131" s="301">
        <v>452.52</v>
      </c>
      <c r="F131" s="301">
        <v>427.38</v>
      </c>
      <c r="G131" s="301">
        <v>414.81</v>
      </c>
      <c r="H131" s="301">
        <v>113.13</v>
      </c>
      <c r="I131" s="301">
        <v>62.85</v>
      </c>
      <c r="J131" s="301">
        <v>477.65999999999997</v>
      </c>
      <c r="K131" s="301">
        <v>326.82</v>
      </c>
      <c r="L131" s="301">
        <v>439.95000000000005</v>
      </c>
      <c r="M131" s="301">
        <v>415.79999999999995</v>
      </c>
      <c r="N131" s="301">
        <v>503.96999999999997</v>
      </c>
      <c r="O131" s="301">
        <v>516.6</v>
      </c>
      <c r="P131" s="301">
        <v>579.6</v>
      </c>
      <c r="Q131" s="301">
        <f t="shared" si="48"/>
        <v>4731.09</v>
      </c>
      <c r="R131" s="338"/>
      <c r="S131" s="339">
        <f t="shared" si="57"/>
        <v>36</v>
      </c>
      <c r="T131" s="339">
        <f t="shared" si="57"/>
        <v>34</v>
      </c>
      <c r="U131" s="339">
        <f t="shared" si="57"/>
        <v>33</v>
      </c>
      <c r="V131" s="339">
        <f t="shared" si="57"/>
        <v>9</v>
      </c>
      <c r="W131" s="339">
        <f t="shared" si="57"/>
        <v>5</v>
      </c>
      <c r="X131" s="339">
        <f t="shared" si="57"/>
        <v>38</v>
      </c>
      <c r="Y131" s="339">
        <f t="shared" si="57"/>
        <v>26</v>
      </c>
      <c r="Z131" s="339">
        <f t="shared" si="57"/>
        <v>35</v>
      </c>
      <c r="AA131" s="339">
        <f t="shared" si="46"/>
        <v>33</v>
      </c>
      <c r="AB131" s="339">
        <f t="shared" si="46"/>
        <v>39.997619047619047</v>
      </c>
      <c r="AC131" s="339">
        <f t="shared" si="46"/>
        <v>41</v>
      </c>
      <c r="AD131" s="339">
        <f t="shared" si="46"/>
        <v>46</v>
      </c>
      <c r="AE131" s="329">
        <f t="shared" si="49"/>
        <v>31.333134920634919</v>
      </c>
      <c r="AF131" s="296"/>
      <c r="AJ131" s="319"/>
      <c r="AK131" s="335"/>
      <c r="AN131" s="292"/>
      <c r="AO131" s="341">
        <f t="shared" si="50"/>
        <v>13.505117091881607</v>
      </c>
      <c r="AP131" s="342">
        <f t="shared" si="51"/>
        <v>5077.8918715067884</v>
      </c>
      <c r="AQ131" s="342">
        <f t="shared" si="52"/>
        <v>346.8018715067883</v>
      </c>
      <c r="AR131" s="343">
        <v>13.358176017280245</v>
      </c>
      <c r="AS131" s="295">
        <f t="shared" si="53"/>
        <v>0.14694107460136152</v>
      </c>
      <c r="AV131" s="290">
        <f t="shared" si="54"/>
        <v>13.586696667122185</v>
      </c>
      <c r="AW131" s="291">
        <f t="shared" si="55"/>
        <v>5108.5655975601621</v>
      </c>
      <c r="AX131" s="291">
        <f t="shared" si="56"/>
        <v>30.673726053373684</v>
      </c>
    </row>
    <row r="132" spans="1:16381" s="289" customFormat="1" ht="12" customHeight="1">
      <c r="A132" s="337" t="s">
        <v>723</v>
      </c>
      <c r="B132" s="374" t="s">
        <v>724</v>
      </c>
      <c r="C132" s="338">
        <v>1.51</v>
      </c>
      <c r="D132" s="338">
        <f>91.08/60</f>
        <v>1.518</v>
      </c>
      <c r="E132" s="301">
        <v>90.83</v>
      </c>
      <c r="F132" s="301">
        <v>113.25</v>
      </c>
      <c r="G132" s="301">
        <v>90.6</v>
      </c>
      <c r="H132" s="301">
        <v>158.55000000000001</v>
      </c>
      <c r="I132" s="301">
        <v>181.42000000000002</v>
      </c>
      <c r="J132" s="301">
        <v>45.3</v>
      </c>
      <c r="K132" s="301">
        <v>203.85</v>
      </c>
      <c r="L132" s="301">
        <v>45.3</v>
      </c>
      <c r="M132" s="301">
        <v>60.4</v>
      </c>
      <c r="N132" s="301">
        <v>68.25</v>
      </c>
      <c r="O132" s="301">
        <v>64.259999999999991</v>
      </c>
      <c r="P132" s="301">
        <v>-15.1</v>
      </c>
      <c r="Q132" s="301">
        <f t="shared" si="48"/>
        <v>1106.9100000000001</v>
      </c>
      <c r="R132" s="338"/>
      <c r="S132" s="339">
        <f t="shared" si="57"/>
        <v>60.152317880794698</v>
      </c>
      <c r="T132" s="339">
        <f t="shared" si="57"/>
        <v>75</v>
      </c>
      <c r="U132" s="339">
        <f t="shared" si="57"/>
        <v>59.999999999999993</v>
      </c>
      <c r="V132" s="339">
        <f t="shared" si="57"/>
        <v>105</v>
      </c>
      <c r="W132" s="339">
        <f t="shared" si="57"/>
        <v>120.14569536423842</v>
      </c>
      <c r="X132" s="339">
        <f t="shared" si="57"/>
        <v>29.999999999999996</v>
      </c>
      <c r="Y132" s="339">
        <f t="shared" si="57"/>
        <v>135</v>
      </c>
      <c r="Z132" s="339">
        <f t="shared" si="57"/>
        <v>29.999999999999996</v>
      </c>
      <c r="AA132" s="339">
        <f t="shared" si="46"/>
        <v>39.789196310935438</v>
      </c>
      <c r="AB132" s="339">
        <f t="shared" si="46"/>
        <v>44.960474308300398</v>
      </c>
      <c r="AC132" s="339">
        <f t="shared" si="46"/>
        <v>42.332015810276673</v>
      </c>
      <c r="AD132" s="339">
        <f t="shared" si="46"/>
        <v>-9.9472990777338595</v>
      </c>
      <c r="AE132" s="329">
        <f t="shared" si="49"/>
        <v>61.036033383067654</v>
      </c>
      <c r="AF132" s="296"/>
      <c r="AJ132" s="319"/>
      <c r="AK132" s="335"/>
      <c r="AN132" s="292"/>
      <c r="AO132" s="341">
        <f t="shared" si="50"/>
        <v>1.627045059164784</v>
      </c>
      <c r="AP132" s="342">
        <f t="shared" si="51"/>
        <v>1191.7005185632445</v>
      </c>
      <c r="AQ132" s="342">
        <f t="shared" si="52"/>
        <v>84.790518563244405</v>
      </c>
      <c r="AR132" s="343">
        <v>1.6093421582723344</v>
      </c>
      <c r="AS132" s="295">
        <f t="shared" si="53"/>
        <v>1.7702900892449636E-2</v>
      </c>
      <c r="AV132" s="290">
        <f t="shared" si="54"/>
        <v>1.6368734556104347</v>
      </c>
      <c r="AW132" s="291">
        <f t="shared" si="55"/>
        <v>1198.8991545659496</v>
      </c>
      <c r="AX132" s="291">
        <f t="shared" si="56"/>
        <v>7.1986360027051433</v>
      </c>
    </row>
    <row r="133" spans="1:16381" s="289" customFormat="1" ht="12" customHeight="1">
      <c r="A133" s="337" t="s">
        <v>725</v>
      </c>
      <c r="B133" s="374" t="s">
        <v>726</v>
      </c>
      <c r="C133" s="338">
        <v>1.29</v>
      </c>
      <c r="D133" s="338">
        <v>1.29</v>
      </c>
      <c r="E133" s="301">
        <v>1452.46</v>
      </c>
      <c r="F133" s="301">
        <v>1430.1</v>
      </c>
      <c r="G133" s="301">
        <v>1442.4800000000002</v>
      </c>
      <c r="H133" s="301">
        <v>1270.24</v>
      </c>
      <c r="I133" s="301">
        <v>1359.51</v>
      </c>
      <c r="J133" s="301">
        <v>1323.13</v>
      </c>
      <c r="K133" s="301">
        <v>1360.47</v>
      </c>
      <c r="L133" s="301">
        <v>1325.73</v>
      </c>
      <c r="M133" s="301">
        <v>1395.66</v>
      </c>
      <c r="N133" s="301">
        <v>1356.8</v>
      </c>
      <c r="O133" s="301">
        <v>1369.3000000000002</v>
      </c>
      <c r="P133" s="301">
        <v>1302.7299999999998</v>
      </c>
      <c r="Q133" s="301">
        <f t="shared" si="48"/>
        <v>16388.609999999997</v>
      </c>
      <c r="R133" s="338"/>
      <c r="S133" s="339">
        <f t="shared" si="57"/>
        <v>1125.937984496124</v>
      </c>
      <c r="T133" s="339">
        <f t="shared" si="57"/>
        <v>1108.6046511627906</v>
      </c>
      <c r="U133" s="339">
        <f t="shared" si="57"/>
        <v>1118.2015503875971</v>
      </c>
      <c r="V133" s="339">
        <f t="shared" si="57"/>
        <v>984.68217054263562</v>
      </c>
      <c r="W133" s="339">
        <f t="shared" si="57"/>
        <v>1053.8837209302326</v>
      </c>
      <c r="X133" s="339">
        <f t="shared" si="57"/>
        <v>1025.6821705426357</v>
      </c>
      <c r="Y133" s="339">
        <f t="shared" si="57"/>
        <v>1054.6279069767443</v>
      </c>
      <c r="Z133" s="339">
        <f t="shared" si="57"/>
        <v>1027.6976744186047</v>
      </c>
      <c r="AA133" s="339">
        <f t="shared" si="46"/>
        <v>1081.9069767441861</v>
      </c>
      <c r="AB133" s="339">
        <f t="shared" si="46"/>
        <v>1051.7829457364342</v>
      </c>
      <c r="AC133" s="339">
        <f t="shared" si="46"/>
        <v>1061.4728682170544</v>
      </c>
      <c r="AD133" s="339">
        <f t="shared" si="46"/>
        <v>1009.8682170542634</v>
      </c>
      <c r="AE133" s="329">
        <f t="shared" si="49"/>
        <v>1058.6957364341085</v>
      </c>
      <c r="AF133" s="296"/>
      <c r="AJ133" s="319"/>
      <c r="AK133" s="335"/>
      <c r="AN133" s="292"/>
      <c r="AO133" s="341">
        <f t="shared" si="50"/>
        <v>1.3826667498831169</v>
      </c>
      <c r="AP133" s="342">
        <f t="shared" si="51"/>
        <v>17565.880716125543</v>
      </c>
      <c r="AQ133" s="342">
        <f t="shared" si="52"/>
        <v>1177.2707161255457</v>
      </c>
      <c r="AR133" s="343">
        <v>1.367622782721549</v>
      </c>
      <c r="AS133" s="295">
        <f t="shared" si="53"/>
        <v>1.5043967161567862E-2</v>
      </c>
      <c r="AV133" s="290">
        <f t="shared" si="54"/>
        <v>1.391018944491081</v>
      </c>
      <c r="AW133" s="291">
        <f t="shared" si="55"/>
        <v>17671.989909981377</v>
      </c>
      <c r="AX133" s="291">
        <f t="shared" si="56"/>
        <v>106.10919385583475</v>
      </c>
    </row>
    <row r="134" spans="1:16381" s="289" customFormat="1" ht="12" customHeight="1">
      <c r="A134" s="337" t="s">
        <v>727</v>
      </c>
      <c r="B134" s="374" t="s">
        <v>728</v>
      </c>
      <c r="C134" s="338">
        <v>1.29</v>
      </c>
      <c r="D134" s="338">
        <v>1.29</v>
      </c>
      <c r="E134" s="301">
        <v>0</v>
      </c>
      <c r="F134" s="301">
        <v>0</v>
      </c>
      <c r="G134" s="301">
        <v>0</v>
      </c>
      <c r="H134" s="301">
        <v>1.29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  <c r="O134" s="301">
        <v>0</v>
      </c>
      <c r="P134" s="301">
        <v>0</v>
      </c>
      <c r="Q134" s="301">
        <f t="shared" si="48"/>
        <v>1.29</v>
      </c>
      <c r="R134" s="338"/>
      <c r="S134" s="339">
        <f t="shared" si="57"/>
        <v>0</v>
      </c>
      <c r="T134" s="339">
        <f t="shared" si="57"/>
        <v>0</v>
      </c>
      <c r="U134" s="339">
        <f t="shared" si="57"/>
        <v>0</v>
      </c>
      <c r="V134" s="339">
        <f t="shared" si="57"/>
        <v>1</v>
      </c>
      <c r="W134" s="339">
        <f t="shared" si="57"/>
        <v>0</v>
      </c>
      <c r="X134" s="339">
        <f t="shared" si="57"/>
        <v>0</v>
      </c>
      <c r="Y134" s="339">
        <f t="shared" si="57"/>
        <v>0</v>
      </c>
      <c r="Z134" s="339">
        <f t="shared" si="57"/>
        <v>0</v>
      </c>
      <c r="AA134" s="339">
        <f t="shared" si="46"/>
        <v>0</v>
      </c>
      <c r="AB134" s="339">
        <f t="shared" si="46"/>
        <v>0</v>
      </c>
      <c r="AC134" s="339">
        <f t="shared" si="46"/>
        <v>0</v>
      </c>
      <c r="AD134" s="339">
        <f t="shared" si="46"/>
        <v>0</v>
      </c>
      <c r="AE134" s="329">
        <f t="shared" si="49"/>
        <v>8.3333333333333329E-2</v>
      </c>
      <c r="AF134" s="296"/>
      <c r="AJ134" s="319"/>
      <c r="AK134" s="335"/>
      <c r="AN134" s="292"/>
      <c r="AO134" s="341">
        <f t="shared" si="50"/>
        <v>1.3826667498831169</v>
      </c>
      <c r="AP134" s="342">
        <f t="shared" si="51"/>
        <v>1.3826667498831169</v>
      </c>
      <c r="AQ134" s="342">
        <f t="shared" si="52"/>
        <v>9.266674988311685E-2</v>
      </c>
      <c r="AR134" s="343">
        <v>1.367622782721549</v>
      </c>
      <c r="AS134" s="295">
        <f t="shared" si="53"/>
        <v>1.5043967161567862E-2</v>
      </c>
      <c r="AV134" s="290">
        <f t="shared" si="54"/>
        <v>1.391018944491081</v>
      </c>
      <c r="AW134" s="291">
        <f t="shared" si="55"/>
        <v>1.3910189444910808</v>
      </c>
      <c r="AX134" s="291">
        <f t="shared" si="56"/>
        <v>8.3521946079638809E-3</v>
      </c>
    </row>
    <row r="135" spans="1:16381" s="289" customFormat="1" ht="12" customHeight="1">
      <c r="A135" s="337" t="s">
        <v>729</v>
      </c>
      <c r="B135" s="374" t="s">
        <v>730</v>
      </c>
      <c r="C135" s="338">
        <v>1.29</v>
      </c>
      <c r="D135" s="338">
        <f>C135</f>
        <v>1.29</v>
      </c>
      <c r="E135" s="301">
        <v>2685.07</v>
      </c>
      <c r="F135" s="301">
        <v>2705.39</v>
      </c>
      <c r="G135" s="301">
        <v>2706.88</v>
      </c>
      <c r="H135" s="301">
        <v>7873.23</v>
      </c>
      <c r="I135" s="301">
        <v>-2528.16</v>
      </c>
      <c r="J135" s="301">
        <v>2685.4599999999996</v>
      </c>
      <c r="K135" s="301">
        <v>2702.58</v>
      </c>
      <c r="L135" s="301">
        <v>2747.5199999999995</v>
      </c>
      <c r="M135" s="301">
        <v>2791.58</v>
      </c>
      <c r="N135" s="301">
        <v>2792.94</v>
      </c>
      <c r="O135" s="301">
        <v>2835.3699999999994</v>
      </c>
      <c r="P135" s="301">
        <v>2841.0600000000004</v>
      </c>
      <c r="Q135" s="301">
        <f t="shared" si="48"/>
        <v>32838.919999999991</v>
      </c>
      <c r="R135" s="338"/>
      <c r="S135" s="339">
        <f t="shared" si="57"/>
        <v>2081.4496124031007</v>
      </c>
      <c r="T135" s="339">
        <f t="shared" si="57"/>
        <v>2097.2015503875969</v>
      </c>
      <c r="U135" s="339">
        <f t="shared" si="57"/>
        <v>2098.3565891472867</v>
      </c>
      <c r="V135" s="339">
        <f t="shared" si="57"/>
        <v>6103.2790697674418</v>
      </c>
      <c r="W135" s="339">
        <f t="shared" si="57"/>
        <v>-1959.8139534883719</v>
      </c>
      <c r="X135" s="339">
        <f t="shared" si="57"/>
        <v>2081.7519379844957</v>
      </c>
      <c r="Y135" s="339">
        <f t="shared" si="57"/>
        <v>2095.0232558139533</v>
      </c>
      <c r="Z135" s="339">
        <f t="shared" si="57"/>
        <v>2129.8604651162786</v>
      </c>
      <c r="AA135" s="339">
        <f t="shared" si="46"/>
        <v>2164.015503875969</v>
      </c>
      <c r="AB135" s="339">
        <f t="shared" si="46"/>
        <v>2165.0697674418602</v>
      </c>
      <c r="AC135" s="339">
        <f t="shared" si="46"/>
        <v>2197.9612403100768</v>
      </c>
      <c r="AD135" s="339">
        <f t="shared" si="46"/>
        <v>2202.3720930232562</v>
      </c>
      <c r="AE135" s="329">
        <f t="shared" si="49"/>
        <v>2121.3772609819121</v>
      </c>
      <c r="AF135" s="296"/>
      <c r="AJ135" s="319"/>
      <c r="AK135" s="335"/>
      <c r="AN135" s="292"/>
      <c r="AO135" s="341">
        <f t="shared" si="50"/>
        <v>1.3826667498831169</v>
      </c>
      <c r="AP135" s="342">
        <f t="shared" si="51"/>
        <v>35197.893632613705</v>
      </c>
      <c r="AQ135" s="342">
        <f t="shared" si="52"/>
        <v>2358.9736326137136</v>
      </c>
      <c r="AR135" s="343">
        <v>1.367622782721549</v>
      </c>
      <c r="AS135" s="295">
        <f t="shared" si="53"/>
        <v>1.5043967161567862E-2</v>
      </c>
      <c r="AV135" s="290">
        <f t="shared" si="54"/>
        <v>1.391018944491081</v>
      </c>
      <c r="AW135" s="291">
        <f t="shared" si="55"/>
        <v>35410.511501261281</v>
      </c>
      <c r="AX135" s="291">
        <f t="shared" si="56"/>
        <v>212.61786864757596</v>
      </c>
    </row>
    <row r="136" spans="1:16381" s="289" customFormat="1" ht="12" customHeight="1">
      <c r="A136" s="337" t="s">
        <v>731</v>
      </c>
      <c r="B136" s="374" t="s">
        <v>732</v>
      </c>
      <c r="C136" s="338">
        <v>20.21</v>
      </c>
      <c r="D136" s="338">
        <v>20.260000000000002</v>
      </c>
      <c r="E136" s="301">
        <v>0</v>
      </c>
      <c r="F136" s="301">
        <v>101.05000000000001</v>
      </c>
      <c r="G136" s="301">
        <v>80.84</v>
      </c>
      <c r="H136" s="301">
        <v>80.84</v>
      </c>
      <c r="I136" s="301">
        <v>60.63</v>
      </c>
      <c r="J136" s="301">
        <v>80.84</v>
      </c>
      <c r="K136" s="301">
        <v>60.63</v>
      </c>
      <c r="L136" s="301">
        <v>80.84</v>
      </c>
      <c r="M136" s="301">
        <v>162.37</v>
      </c>
      <c r="N136" s="301">
        <v>0</v>
      </c>
      <c r="O136" s="301">
        <v>40.520000000000003</v>
      </c>
      <c r="P136" s="301">
        <v>101.30000000000001</v>
      </c>
      <c r="Q136" s="301">
        <f t="shared" si="48"/>
        <v>849.86000000000013</v>
      </c>
      <c r="R136" s="338"/>
      <c r="S136" s="339">
        <f t="shared" si="57"/>
        <v>0</v>
      </c>
      <c r="T136" s="339">
        <f t="shared" si="57"/>
        <v>5</v>
      </c>
      <c r="U136" s="339">
        <f t="shared" si="57"/>
        <v>4</v>
      </c>
      <c r="V136" s="339">
        <f t="shared" si="57"/>
        <v>4</v>
      </c>
      <c r="W136" s="339">
        <f t="shared" si="57"/>
        <v>3</v>
      </c>
      <c r="X136" s="339">
        <f t="shared" si="57"/>
        <v>4</v>
      </c>
      <c r="Y136" s="339">
        <f t="shared" si="57"/>
        <v>3</v>
      </c>
      <c r="Z136" s="339">
        <f t="shared" si="57"/>
        <v>4</v>
      </c>
      <c r="AA136" s="339">
        <f t="shared" si="46"/>
        <v>8.01431391905232</v>
      </c>
      <c r="AB136" s="339">
        <f t="shared" si="46"/>
        <v>0</v>
      </c>
      <c r="AC136" s="339">
        <f t="shared" si="46"/>
        <v>2</v>
      </c>
      <c r="AD136" s="339">
        <f t="shared" si="46"/>
        <v>5</v>
      </c>
      <c r="AE136" s="329">
        <f t="shared" si="49"/>
        <v>3.5011928265876935</v>
      </c>
      <c r="AF136" s="376"/>
      <c r="AG136" s="292"/>
      <c r="AH136" s="292"/>
      <c r="AJ136" s="319"/>
      <c r="AK136" s="335"/>
      <c r="AN136" s="292"/>
      <c r="AO136" s="341">
        <f t="shared" si="50"/>
        <v>21.715370815993762</v>
      </c>
      <c r="AP136" s="342">
        <f t="shared" si="51"/>
        <v>912.35640633178934</v>
      </c>
      <c r="AQ136" s="342">
        <f t="shared" si="52"/>
        <v>62.496406331789217</v>
      </c>
      <c r="AR136" s="343">
        <v>21.479098897626809</v>
      </c>
      <c r="AS136" s="295">
        <f t="shared" si="53"/>
        <v>0.2362719183669526</v>
      </c>
      <c r="AV136" s="290">
        <f t="shared" si="54"/>
        <v>21.846545593325043</v>
      </c>
      <c r="AW136" s="291">
        <f t="shared" si="55"/>
        <v>917.86762460484761</v>
      </c>
      <c r="AX136" s="291">
        <f t="shared" si="56"/>
        <v>5.5112182730582617</v>
      </c>
    </row>
    <row r="137" spans="1:16381" s="289" customFormat="1" ht="12" customHeight="1">
      <c r="A137" s="337" t="s">
        <v>733</v>
      </c>
      <c r="B137" s="374" t="s">
        <v>734</v>
      </c>
      <c r="C137" s="338">
        <v>24.91</v>
      </c>
      <c r="D137" s="338">
        <v>24.98</v>
      </c>
      <c r="E137" s="301">
        <v>0</v>
      </c>
      <c r="F137" s="301">
        <v>0</v>
      </c>
      <c r="G137" s="301">
        <v>0</v>
      </c>
      <c r="H137" s="301">
        <v>0</v>
      </c>
      <c r="I137" s="301">
        <v>0</v>
      </c>
      <c r="J137" s="301">
        <v>0</v>
      </c>
      <c r="K137" s="301">
        <v>0</v>
      </c>
      <c r="L137" s="301">
        <v>0</v>
      </c>
      <c r="M137" s="301">
        <v>0</v>
      </c>
      <c r="N137" s="301">
        <v>24.98</v>
      </c>
      <c r="O137" s="301">
        <v>0</v>
      </c>
      <c r="P137" s="301">
        <v>0</v>
      </c>
      <c r="Q137" s="301">
        <f t="shared" si="48"/>
        <v>24.98</v>
      </c>
      <c r="R137" s="338"/>
      <c r="S137" s="339">
        <f t="shared" si="57"/>
        <v>0</v>
      </c>
      <c r="T137" s="339">
        <f t="shared" si="57"/>
        <v>0</v>
      </c>
      <c r="U137" s="339">
        <f t="shared" si="57"/>
        <v>0</v>
      </c>
      <c r="V137" s="339">
        <f t="shared" si="57"/>
        <v>0</v>
      </c>
      <c r="W137" s="339">
        <f t="shared" si="57"/>
        <v>0</v>
      </c>
      <c r="X137" s="339">
        <f t="shared" si="57"/>
        <v>0</v>
      </c>
      <c r="Y137" s="339">
        <f t="shared" si="57"/>
        <v>0</v>
      </c>
      <c r="Z137" s="339">
        <f t="shared" si="57"/>
        <v>0</v>
      </c>
      <c r="AA137" s="339">
        <f t="shared" si="46"/>
        <v>0</v>
      </c>
      <c r="AB137" s="339">
        <f t="shared" si="46"/>
        <v>1</v>
      </c>
      <c r="AC137" s="339">
        <f t="shared" si="46"/>
        <v>0</v>
      </c>
      <c r="AD137" s="339">
        <f t="shared" si="46"/>
        <v>0</v>
      </c>
      <c r="AE137" s="329">
        <f t="shared" si="49"/>
        <v>8.3333333333333329E-2</v>
      </c>
      <c r="AF137" s="296"/>
      <c r="AJ137" s="319"/>
      <c r="AK137" s="335"/>
      <c r="AN137" s="292"/>
      <c r="AO137" s="341">
        <f t="shared" si="50"/>
        <v>26.774430552000201</v>
      </c>
      <c r="AP137" s="342">
        <f t="shared" si="51"/>
        <v>26.774430552000197</v>
      </c>
      <c r="AQ137" s="342">
        <f t="shared" si="52"/>
        <v>1.7944305520001969</v>
      </c>
      <c r="AR137" s="343">
        <v>26.48311404060798</v>
      </c>
      <c r="AS137" s="295">
        <f t="shared" si="53"/>
        <v>0.29131651139222114</v>
      </c>
      <c r="AV137" s="290">
        <f t="shared" si="54"/>
        <v>26.936165297199381</v>
      </c>
      <c r="AW137" s="291">
        <f t="shared" si="55"/>
        <v>26.936165297199381</v>
      </c>
      <c r="AX137" s="291">
        <f t="shared" si="56"/>
        <v>0.16173474519918329</v>
      </c>
    </row>
    <row r="138" spans="1:16381" s="289" customFormat="1" ht="12" customHeight="1">
      <c r="A138" s="337" t="s">
        <v>735</v>
      </c>
      <c r="B138" s="374" t="s">
        <v>736</v>
      </c>
      <c r="C138" s="338">
        <v>24.91</v>
      </c>
      <c r="D138" s="338">
        <v>24.98</v>
      </c>
      <c r="E138" s="301">
        <v>0</v>
      </c>
      <c r="F138" s="301">
        <v>0</v>
      </c>
      <c r="G138" s="301">
        <v>0</v>
      </c>
      <c r="H138" s="301">
        <v>0</v>
      </c>
      <c r="I138" s="301">
        <v>0</v>
      </c>
      <c r="J138" s="301">
        <v>0</v>
      </c>
      <c r="K138" s="301">
        <v>0</v>
      </c>
      <c r="L138" s="301">
        <v>0</v>
      </c>
      <c r="M138" s="301">
        <v>24.98</v>
      </c>
      <c r="N138" s="301">
        <v>0</v>
      </c>
      <c r="O138" s="301">
        <v>0</v>
      </c>
      <c r="P138" s="301">
        <v>0</v>
      </c>
      <c r="Q138" s="301">
        <f t="shared" si="48"/>
        <v>24.98</v>
      </c>
      <c r="R138" s="338"/>
      <c r="S138" s="339">
        <f t="shared" si="57"/>
        <v>0</v>
      </c>
      <c r="T138" s="339">
        <f t="shared" si="57"/>
        <v>0</v>
      </c>
      <c r="U138" s="339">
        <f t="shared" si="57"/>
        <v>0</v>
      </c>
      <c r="V138" s="339">
        <f t="shared" si="57"/>
        <v>0</v>
      </c>
      <c r="W138" s="339">
        <f t="shared" si="57"/>
        <v>0</v>
      </c>
      <c r="X138" s="339">
        <f t="shared" si="57"/>
        <v>0</v>
      </c>
      <c r="Y138" s="339">
        <f t="shared" si="57"/>
        <v>0</v>
      </c>
      <c r="Z138" s="339">
        <f t="shared" si="57"/>
        <v>0</v>
      </c>
      <c r="AA138" s="339">
        <f t="shared" si="46"/>
        <v>1</v>
      </c>
      <c r="AB138" s="339">
        <f t="shared" si="46"/>
        <v>0</v>
      </c>
      <c r="AC138" s="339">
        <f t="shared" si="46"/>
        <v>0</v>
      </c>
      <c r="AD138" s="339">
        <f t="shared" si="46"/>
        <v>0</v>
      </c>
      <c r="AE138" s="329">
        <f t="shared" si="49"/>
        <v>8.3333333333333329E-2</v>
      </c>
      <c r="AF138" s="296"/>
      <c r="AJ138" s="319"/>
      <c r="AK138" s="335"/>
      <c r="AN138" s="292"/>
      <c r="AO138" s="341">
        <f t="shared" si="50"/>
        <v>26.774430552000201</v>
      </c>
      <c r="AP138" s="342">
        <f t="shared" si="51"/>
        <v>26.774430552000197</v>
      </c>
      <c r="AQ138" s="342">
        <f t="shared" si="52"/>
        <v>1.7944305520001969</v>
      </c>
      <c r="AR138" s="343">
        <v>26.48311404060798</v>
      </c>
      <c r="AS138" s="295">
        <f t="shared" si="53"/>
        <v>0.29131651139222114</v>
      </c>
      <c r="AV138" s="290">
        <f t="shared" si="54"/>
        <v>26.936165297199381</v>
      </c>
      <c r="AW138" s="291">
        <f t="shared" si="55"/>
        <v>26.936165297199381</v>
      </c>
      <c r="AX138" s="291">
        <f t="shared" si="56"/>
        <v>0.16173474519918329</v>
      </c>
    </row>
    <row r="139" spans="1:16381" s="289" customFormat="1" ht="12" customHeight="1">
      <c r="A139" s="337" t="s">
        <v>737</v>
      </c>
      <c r="B139" s="374" t="s">
        <v>738</v>
      </c>
      <c r="C139" s="338">
        <v>20.21</v>
      </c>
      <c r="D139" s="338">
        <f>C139</f>
        <v>20.21</v>
      </c>
      <c r="E139" s="301">
        <v>0</v>
      </c>
      <c r="F139" s="301">
        <v>0</v>
      </c>
      <c r="G139" s="301">
        <v>0</v>
      </c>
      <c r="H139" s="301">
        <v>0</v>
      </c>
      <c r="I139" s="301">
        <v>20.21</v>
      </c>
      <c r="J139" s="301">
        <v>0</v>
      </c>
      <c r="K139" s="301">
        <v>0</v>
      </c>
      <c r="L139" s="301">
        <v>0</v>
      </c>
      <c r="M139" s="301">
        <v>0</v>
      </c>
      <c r="N139" s="301">
        <v>0</v>
      </c>
      <c r="O139" s="301">
        <v>0</v>
      </c>
      <c r="P139" s="301">
        <v>0</v>
      </c>
      <c r="Q139" s="301">
        <f t="shared" si="48"/>
        <v>20.21</v>
      </c>
      <c r="R139" s="338"/>
      <c r="S139" s="339">
        <f t="shared" si="57"/>
        <v>0</v>
      </c>
      <c r="T139" s="339">
        <f t="shared" si="57"/>
        <v>0</v>
      </c>
      <c r="U139" s="339">
        <f t="shared" si="57"/>
        <v>0</v>
      </c>
      <c r="V139" s="339">
        <f t="shared" si="57"/>
        <v>0</v>
      </c>
      <c r="W139" s="339">
        <f t="shared" si="57"/>
        <v>1</v>
      </c>
      <c r="X139" s="339">
        <f t="shared" si="57"/>
        <v>0</v>
      </c>
      <c r="Y139" s="339">
        <f t="shared" si="57"/>
        <v>0</v>
      </c>
      <c r="Z139" s="339">
        <f t="shared" si="57"/>
        <v>0</v>
      </c>
      <c r="AA139" s="339">
        <f t="shared" si="46"/>
        <v>0</v>
      </c>
      <c r="AB139" s="339">
        <f t="shared" si="46"/>
        <v>0</v>
      </c>
      <c r="AC139" s="339">
        <f t="shared" si="46"/>
        <v>0</v>
      </c>
      <c r="AD139" s="339">
        <f t="shared" si="46"/>
        <v>0</v>
      </c>
      <c r="AE139" s="329">
        <f t="shared" si="49"/>
        <v>8.3333333333333329E-2</v>
      </c>
      <c r="AF139" s="296"/>
      <c r="AJ139" s="319"/>
      <c r="AK139" s="335"/>
      <c r="AN139" s="292"/>
      <c r="AO139" s="341">
        <f t="shared" si="50"/>
        <v>21.661779081502164</v>
      </c>
      <c r="AP139" s="342">
        <f t="shared" si="51"/>
        <v>21.661779081502161</v>
      </c>
      <c r="AQ139" s="342">
        <f t="shared" si="52"/>
        <v>1.4517790815021598</v>
      </c>
      <c r="AR139" s="343">
        <v>21.426090262637601</v>
      </c>
      <c r="AS139" s="295">
        <f t="shared" si="53"/>
        <v>0.23568881886456339</v>
      </c>
      <c r="AV139" s="290">
        <f t="shared" si="54"/>
        <v>21.792630130360269</v>
      </c>
      <c r="AW139" s="291">
        <f t="shared" si="55"/>
        <v>21.792630130360266</v>
      </c>
      <c r="AX139" s="291">
        <f t="shared" si="56"/>
        <v>0.13085104885810495</v>
      </c>
    </row>
    <row r="140" spans="1:16381" s="289" customFormat="1" ht="12" customHeight="1">
      <c r="A140" s="337" t="s">
        <v>739</v>
      </c>
      <c r="B140" s="374" t="s">
        <v>740</v>
      </c>
      <c r="C140" s="338">
        <v>45</v>
      </c>
      <c r="D140" s="338">
        <v>45.12</v>
      </c>
      <c r="E140" s="301">
        <v>315</v>
      </c>
      <c r="F140" s="301">
        <v>180</v>
      </c>
      <c r="G140" s="301">
        <v>45</v>
      </c>
      <c r="H140" s="301">
        <v>180</v>
      </c>
      <c r="I140" s="301">
        <v>45</v>
      </c>
      <c r="J140" s="301">
        <v>135</v>
      </c>
      <c r="K140" s="301">
        <v>45</v>
      </c>
      <c r="L140" s="301">
        <v>157.5</v>
      </c>
      <c r="M140" s="301">
        <v>225.72</v>
      </c>
      <c r="N140" s="301">
        <v>315.83999999999997</v>
      </c>
      <c r="O140" s="301">
        <v>315.83999999999997</v>
      </c>
      <c r="P140" s="301">
        <v>180.48</v>
      </c>
      <c r="Q140" s="301">
        <f t="shared" si="48"/>
        <v>2140.3799999999997</v>
      </c>
      <c r="R140" s="382"/>
      <c r="S140" s="339">
        <f t="shared" si="57"/>
        <v>7</v>
      </c>
      <c r="T140" s="339">
        <f t="shared" si="57"/>
        <v>4</v>
      </c>
      <c r="U140" s="339">
        <f t="shared" si="57"/>
        <v>1</v>
      </c>
      <c r="V140" s="339">
        <f t="shared" si="57"/>
        <v>4</v>
      </c>
      <c r="W140" s="339">
        <f t="shared" si="57"/>
        <v>1</v>
      </c>
      <c r="X140" s="339">
        <f t="shared" si="57"/>
        <v>3</v>
      </c>
      <c r="Y140" s="339">
        <f t="shared" si="57"/>
        <v>1</v>
      </c>
      <c r="Z140" s="339">
        <f t="shared" si="57"/>
        <v>3.5</v>
      </c>
      <c r="AA140" s="339">
        <f t="shared" si="46"/>
        <v>5.0026595744680851</v>
      </c>
      <c r="AB140" s="339">
        <f t="shared" si="46"/>
        <v>7</v>
      </c>
      <c r="AC140" s="339">
        <f t="shared" si="46"/>
        <v>7</v>
      </c>
      <c r="AD140" s="339">
        <f t="shared" si="46"/>
        <v>4</v>
      </c>
      <c r="AE140" s="329">
        <f t="shared" si="49"/>
        <v>3.9585549645390068</v>
      </c>
      <c r="AF140" s="296"/>
      <c r="AG140" s="296"/>
      <c r="AH140" s="296"/>
      <c r="AI140" s="296"/>
      <c r="AJ140" s="296"/>
      <c r="AK140" s="383"/>
      <c r="AL140" s="296"/>
      <c r="AM140" s="296"/>
      <c r="AN140" s="376"/>
      <c r="AO140" s="341">
        <f t="shared" si="50"/>
        <v>48.36118120521413</v>
      </c>
      <c r="AP140" s="342">
        <f t="shared" si="51"/>
        <v>2297.2847274104511</v>
      </c>
      <c r="AQ140" s="342">
        <f t="shared" si="52"/>
        <v>156.90472741045141</v>
      </c>
      <c r="AR140" s="384">
        <v>47.834992214260687</v>
      </c>
      <c r="AS140" s="295">
        <f t="shared" si="53"/>
        <v>0.52618899095344318</v>
      </c>
      <c r="AT140" s="296"/>
      <c r="AU140" s="296"/>
      <c r="AV140" s="290">
        <f t="shared" si="54"/>
        <v>48.653313779408968</v>
      </c>
      <c r="AW140" s="291">
        <f t="shared" si="55"/>
        <v>2311.1618016330413</v>
      </c>
      <c r="AX140" s="291">
        <f t="shared" si="56"/>
        <v>13.877074222590181</v>
      </c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6"/>
      <c r="BI140" s="296"/>
      <c r="BJ140" s="296"/>
      <c r="BK140" s="296"/>
      <c r="BL140" s="296"/>
      <c r="BM140" s="296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6"/>
      <c r="BX140" s="296"/>
      <c r="BY140" s="296"/>
      <c r="BZ140" s="296"/>
      <c r="CA140" s="296"/>
      <c r="CB140" s="296"/>
      <c r="CC140" s="296"/>
      <c r="CD140" s="296"/>
      <c r="CE140" s="296"/>
      <c r="CF140" s="296"/>
      <c r="CG140" s="296"/>
      <c r="CH140" s="296"/>
      <c r="CI140" s="296"/>
      <c r="CJ140" s="296"/>
      <c r="CK140" s="296"/>
      <c r="CL140" s="296"/>
      <c r="CM140" s="296"/>
      <c r="CN140" s="296"/>
      <c r="CO140" s="296"/>
      <c r="CP140" s="296"/>
      <c r="CQ140" s="296"/>
      <c r="CR140" s="296"/>
      <c r="CS140" s="296"/>
      <c r="CT140" s="296"/>
      <c r="CU140" s="296"/>
      <c r="CV140" s="296"/>
      <c r="CW140" s="296"/>
      <c r="CX140" s="296"/>
      <c r="CY140" s="296"/>
      <c r="CZ140" s="296"/>
      <c r="DA140" s="296"/>
      <c r="DB140" s="296"/>
      <c r="DC140" s="296"/>
      <c r="DD140" s="296"/>
      <c r="DE140" s="296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  <c r="EC140" s="296"/>
      <c r="ED140" s="296"/>
      <c r="EE140" s="296"/>
      <c r="EF140" s="296"/>
      <c r="EG140" s="296"/>
      <c r="EH140" s="296"/>
      <c r="EI140" s="296"/>
      <c r="EJ140" s="296"/>
      <c r="EK140" s="296"/>
      <c r="EL140" s="296"/>
      <c r="EM140" s="296"/>
      <c r="EN140" s="296"/>
      <c r="EO140" s="296"/>
      <c r="EP140" s="296"/>
      <c r="EQ140" s="296"/>
      <c r="ER140" s="296"/>
      <c r="ES140" s="296"/>
      <c r="ET140" s="296"/>
      <c r="EU140" s="296"/>
      <c r="EV140" s="296"/>
      <c r="EW140" s="296"/>
      <c r="EX140" s="296"/>
      <c r="EY140" s="296"/>
      <c r="EZ140" s="296"/>
      <c r="FA140" s="296"/>
      <c r="FB140" s="296"/>
      <c r="FC140" s="296"/>
      <c r="FD140" s="296"/>
      <c r="FE140" s="296"/>
      <c r="FF140" s="296"/>
      <c r="FG140" s="296"/>
      <c r="FH140" s="296"/>
      <c r="FI140" s="296"/>
      <c r="FJ140" s="296"/>
      <c r="FK140" s="296"/>
      <c r="FL140" s="296"/>
      <c r="FM140" s="296"/>
      <c r="FN140" s="296"/>
      <c r="FO140" s="296"/>
      <c r="FP140" s="296"/>
      <c r="FQ140" s="296"/>
      <c r="FR140" s="296"/>
      <c r="FS140" s="296"/>
      <c r="FT140" s="296"/>
      <c r="FU140" s="296"/>
      <c r="FV140" s="296"/>
      <c r="FW140" s="296"/>
      <c r="FX140" s="296"/>
      <c r="FY140" s="296"/>
      <c r="FZ140" s="296"/>
      <c r="GA140" s="296"/>
      <c r="GB140" s="296"/>
      <c r="GC140" s="296"/>
      <c r="GD140" s="296"/>
      <c r="GE140" s="296"/>
      <c r="GF140" s="296"/>
      <c r="GG140" s="296"/>
      <c r="GH140" s="296"/>
      <c r="GI140" s="296"/>
      <c r="GJ140" s="296"/>
      <c r="GK140" s="296"/>
      <c r="GL140" s="296"/>
      <c r="GM140" s="296"/>
      <c r="GN140" s="296"/>
      <c r="GO140" s="296"/>
      <c r="GP140" s="296"/>
      <c r="GQ140" s="296"/>
      <c r="GR140" s="296"/>
      <c r="GS140" s="296"/>
      <c r="GT140" s="296"/>
      <c r="GU140" s="296"/>
      <c r="GV140" s="296"/>
      <c r="GW140" s="296"/>
      <c r="GX140" s="296"/>
      <c r="GY140" s="296"/>
      <c r="GZ140" s="296"/>
      <c r="HA140" s="296"/>
      <c r="HB140" s="296"/>
      <c r="HC140" s="296"/>
      <c r="HD140" s="296"/>
      <c r="HE140" s="296"/>
      <c r="HF140" s="296"/>
      <c r="HG140" s="296"/>
      <c r="HH140" s="296"/>
      <c r="HI140" s="296"/>
      <c r="HJ140" s="296"/>
      <c r="HK140" s="296"/>
      <c r="HL140" s="296"/>
      <c r="HM140" s="296"/>
      <c r="HN140" s="296"/>
      <c r="HO140" s="296"/>
      <c r="HP140" s="296"/>
      <c r="HQ140" s="296"/>
      <c r="HR140" s="296"/>
      <c r="HS140" s="296"/>
      <c r="HT140" s="296"/>
      <c r="HU140" s="296"/>
      <c r="HV140" s="296"/>
      <c r="HW140" s="296"/>
      <c r="HX140" s="296"/>
      <c r="HY140" s="296"/>
      <c r="HZ140" s="296"/>
      <c r="IA140" s="296"/>
      <c r="IB140" s="296"/>
      <c r="IC140" s="296"/>
      <c r="ID140" s="296"/>
      <c r="IE140" s="296"/>
      <c r="IF140" s="296"/>
      <c r="IG140" s="296"/>
      <c r="IH140" s="296"/>
      <c r="II140" s="296"/>
      <c r="IJ140" s="296"/>
      <c r="IK140" s="296"/>
      <c r="IL140" s="296"/>
      <c r="IM140" s="296"/>
      <c r="IN140" s="296"/>
      <c r="IO140" s="296"/>
      <c r="IP140" s="296"/>
      <c r="IQ140" s="296"/>
      <c r="IR140" s="296"/>
      <c r="IS140" s="296"/>
      <c r="IT140" s="296"/>
      <c r="IU140" s="296"/>
      <c r="IV140" s="296"/>
      <c r="IW140" s="296"/>
      <c r="IX140" s="296"/>
      <c r="IY140" s="296"/>
      <c r="IZ140" s="296"/>
      <c r="JA140" s="296"/>
      <c r="JB140" s="296"/>
      <c r="JC140" s="296"/>
      <c r="JD140" s="296"/>
      <c r="JE140" s="296"/>
      <c r="JF140" s="296"/>
      <c r="JG140" s="296"/>
      <c r="JH140" s="296"/>
      <c r="JI140" s="296"/>
      <c r="JJ140" s="296"/>
      <c r="JK140" s="296"/>
      <c r="JL140" s="296"/>
      <c r="JM140" s="296"/>
      <c r="JN140" s="296"/>
      <c r="JO140" s="296"/>
      <c r="JP140" s="296"/>
      <c r="JQ140" s="296"/>
      <c r="JR140" s="296"/>
      <c r="JS140" s="296"/>
      <c r="JT140" s="296"/>
      <c r="JU140" s="296"/>
      <c r="JV140" s="296"/>
      <c r="JW140" s="296"/>
      <c r="JX140" s="296"/>
      <c r="JY140" s="296"/>
      <c r="JZ140" s="296"/>
      <c r="KA140" s="296"/>
      <c r="KB140" s="296"/>
      <c r="KC140" s="296"/>
      <c r="KD140" s="296"/>
      <c r="KE140" s="296"/>
      <c r="KF140" s="296"/>
      <c r="KG140" s="296"/>
      <c r="KH140" s="296"/>
      <c r="KI140" s="296"/>
      <c r="KJ140" s="296"/>
      <c r="KK140" s="296"/>
      <c r="KL140" s="296"/>
      <c r="KM140" s="296"/>
      <c r="KN140" s="296"/>
      <c r="KO140" s="296"/>
      <c r="KP140" s="296"/>
      <c r="KQ140" s="296"/>
      <c r="KR140" s="296"/>
      <c r="KS140" s="296"/>
      <c r="KT140" s="296"/>
      <c r="KU140" s="296"/>
      <c r="KV140" s="296"/>
      <c r="KW140" s="296"/>
      <c r="KX140" s="296"/>
      <c r="KY140" s="296"/>
      <c r="KZ140" s="296"/>
      <c r="LA140" s="296"/>
      <c r="LB140" s="296"/>
      <c r="LC140" s="296"/>
      <c r="LD140" s="296"/>
      <c r="LE140" s="296"/>
      <c r="LF140" s="296"/>
      <c r="LG140" s="296"/>
      <c r="LH140" s="296"/>
      <c r="LI140" s="296"/>
      <c r="LJ140" s="296"/>
      <c r="LK140" s="296"/>
      <c r="LL140" s="296"/>
      <c r="LM140" s="296"/>
      <c r="LN140" s="296"/>
      <c r="LO140" s="296"/>
      <c r="LP140" s="296"/>
      <c r="LQ140" s="296"/>
      <c r="LR140" s="296"/>
      <c r="LS140" s="296"/>
      <c r="LT140" s="296"/>
      <c r="LU140" s="296"/>
      <c r="LV140" s="296"/>
      <c r="LW140" s="296"/>
      <c r="LX140" s="296"/>
      <c r="LY140" s="296"/>
      <c r="LZ140" s="296"/>
      <c r="MA140" s="296"/>
      <c r="MB140" s="296"/>
      <c r="MC140" s="296"/>
      <c r="MD140" s="296"/>
      <c r="ME140" s="296"/>
      <c r="MF140" s="296"/>
      <c r="MG140" s="296"/>
      <c r="MH140" s="296"/>
      <c r="MI140" s="296"/>
      <c r="MJ140" s="296"/>
      <c r="MK140" s="296"/>
      <c r="ML140" s="296"/>
      <c r="MM140" s="296"/>
      <c r="MN140" s="296"/>
      <c r="MO140" s="296"/>
      <c r="MP140" s="296"/>
      <c r="MQ140" s="296"/>
      <c r="MR140" s="296"/>
      <c r="MS140" s="296"/>
      <c r="MT140" s="296"/>
      <c r="MU140" s="296"/>
      <c r="MV140" s="296"/>
      <c r="MW140" s="296"/>
      <c r="MX140" s="296"/>
      <c r="MY140" s="296"/>
      <c r="MZ140" s="296"/>
      <c r="NA140" s="296"/>
      <c r="NB140" s="296"/>
      <c r="NC140" s="296"/>
      <c r="ND140" s="296"/>
      <c r="NE140" s="296"/>
      <c r="NF140" s="296"/>
      <c r="NG140" s="296"/>
      <c r="NH140" s="296"/>
      <c r="NI140" s="296"/>
      <c r="NJ140" s="296"/>
      <c r="NK140" s="296"/>
      <c r="NL140" s="296"/>
      <c r="NM140" s="296"/>
      <c r="NN140" s="296"/>
      <c r="NO140" s="296"/>
      <c r="NP140" s="296"/>
      <c r="NQ140" s="296"/>
      <c r="NR140" s="296"/>
      <c r="NS140" s="296"/>
      <c r="NT140" s="296"/>
      <c r="NU140" s="296"/>
      <c r="NV140" s="296"/>
      <c r="NW140" s="296"/>
      <c r="NX140" s="296"/>
      <c r="NY140" s="296"/>
      <c r="NZ140" s="296"/>
      <c r="OA140" s="296"/>
      <c r="OB140" s="296"/>
      <c r="OC140" s="296"/>
      <c r="OD140" s="296"/>
      <c r="OE140" s="296"/>
      <c r="OF140" s="296"/>
      <c r="OG140" s="296"/>
      <c r="OH140" s="296"/>
      <c r="OI140" s="296"/>
      <c r="OJ140" s="296"/>
      <c r="OK140" s="296"/>
      <c r="OL140" s="296"/>
      <c r="OM140" s="296"/>
      <c r="ON140" s="296"/>
      <c r="OO140" s="296"/>
      <c r="OP140" s="296"/>
      <c r="OQ140" s="296"/>
      <c r="OR140" s="296"/>
      <c r="OS140" s="296"/>
      <c r="OT140" s="296"/>
      <c r="OU140" s="296"/>
      <c r="OV140" s="296"/>
      <c r="OW140" s="296"/>
      <c r="OX140" s="296"/>
      <c r="OY140" s="296"/>
      <c r="OZ140" s="296"/>
      <c r="PA140" s="296"/>
      <c r="PB140" s="296"/>
      <c r="PC140" s="296"/>
      <c r="PD140" s="296"/>
      <c r="PE140" s="296"/>
      <c r="PF140" s="296"/>
      <c r="PG140" s="296"/>
      <c r="PH140" s="296"/>
      <c r="PI140" s="296"/>
      <c r="PJ140" s="296"/>
      <c r="PK140" s="296"/>
      <c r="PL140" s="296"/>
      <c r="PM140" s="296"/>
      <c r="PN140" s="296"/>
      <c r="PO140" s="296"/>
      <c r="PP140" s="296"/>
      <c r="PQ140" s="296"/>
      <c r="PR140" s="296"/>
      <c r="PS140" s="296"/>
      <c r="PT140" s="296"/>
      <c r="PU140" s="296"/>
      <c r="PV140" s="296"/>
      <c r="PW140" s="296"/>
      <c r="PX140" s="296"/>
      <c r="PY140" s="296"/>
      <c r="PZ140" s="296"/>
      <c r="QA140" s="296"/>
      <c r="QB140" s="296"/>
      <c r="QC140" s="296"/>
      <c r="QD140" s="296"/>
      <c r="QE140" s="296"/>
      <c r="QF140" s="296"/>
      <c r="QG140" s="296"/>
      <c r="QH140" s="296"/>
      <c r="QI140" s="296"/>
      <c r="QJ140" s="296"/>
      <c r="QK140" s="296"/>
      <c r="QL140" s="296"/>
      <c r="QM140" s="296"/>
      <c r="QN140" s="296"/>
      <c r="QO140" s="296"/>
      <c r="QP140" s="296"/>
      <c r="QQ140" s="296"/>
      <c r="QR140" s="296"/>
      <c r="QS140" s="296"/>
      <c r="QT140" s="296"/>
      <c r="QU140" s="296"/>
      <c r="QV140" s="296"/>
      <c r="QW140" s="296"/>
      <c r="QX140" s="296"/>
      <c r="QY140" s="296"/>
      <c r="QZ140" s="296"/>
      <c r="RA140" s="296"/>
      <c r="RB140" s="296"/>
      <c r="RC140" s="296"/>
      <c r="RD140" s="296"/>
      <c r="RE140" s="296"/>
      <c r="RF140" s="296"/>
      <c r="RG140" s="296"/>
      <c r="RH140" s="296"/>
      <c r="RI140" s="296"/>
      <c r="RJ140" s="296"/>
      <c r="RK140" s="296"/>
      <c r="RL140" s="296"/>
      <c r="RM140" s="296"/>
      <c r="RN140" s="296"/>
      <c r="RO140" s="296"/>
      <c r="RP140" s="296"/>
      <c r="RQ140" s="296"/>
      <c r="RR140" s="296"/>
      <c r="RS140" s="296"/>
      <c r="RT140" s="296"/>
      <c r="RU140" s="296"/>
      <c r="RV140" s="296"/>
      <c r="RW140" s="296"/>
      <c r="RX140" s="296"/>
      <c r="RY140" s="296"/>
      <c r="RZ140" s="296"/>
      <c r="SA140" s="296"/>
      <c r="SB140" s="296"/>
      <c r="SC140" s="296"/>
      <c r="SD140" s="296"/>
      <c r="SE140" s="296"/>
      <c r="SF140" s="296"/>
      <c r="SG140" s="296"/>
      <c r="SH140" s="296"/>
      <c r="SI140" s="296"/>
      <c r="SJ140" s="296"/>
      <c r="SK140" s="296"/>
      <c r="SL140" s="296"/>
      <c r="SM140" s="296"/>
      <c r="SN140" s="296"/>
      <c r="SO140" s="296"/>
      <c r="SP140" s="296"/>
      <c r="SQ140" s="296"/>
      <c r="SR140" s="296"/>
      <c r="SS140" s="296"/>
      <c r="ST140" s="296"/>
      <c r="SU140" s="296"/>
      <c r="SV140" s="296"/>
      <c r="SW140" s="296"/>
      <c r="SX140" s="296"/>
      <c r="SY140" s="296"/>
      <c r="SZ140" s="296"/>
      <c r="TA140" s="296"/>
      <c r="TB140" s="296"/>
      <c r="TC140" s="296"/>
      <c r="TD140" s="296"/>
      <c r="TE140" s="296"/>
      <c r="TF140" s="296"/>
      <c r="TG140" s="296"/>
      <c r="TH140" s="296"/>
      <c r="TI140" s="296"/>
      <c r="TJ140" s="296"/>
      <c r="TK140" s="296"/>
      <c r="TL140" s="296"/>
      <c r="TM140" s="296"/>
      <c r="TN140" s="296"/>
      <c r="TO140" s="296"/>
      <c r="TP140" s="296"/>
      <c r="TQ140" s="296"/>
      <c r="TR140" s="296"/>
      <c r="TS140" s="296"/>
      <c r="TT140" s="296"/>
      <c r="TU140" s="296"/>
      <c r="TV140" s="296"/>
      <c r="TW140" s="296"/>
      <c r="TX140" s="296"/>
      <c r="TY140" s="296"/>
      <c r="TZ140" s="296"/>
      <c r="UA140" s="296"/>
      <c r="UB140" s="296"/>
      <c r="UC140" s="296"/>
      <c r="UD140" s="296"/>
      <c r="UE140" s="296"/>
      <c r="UF140" s="296"/>
      <c r="UG140" s="296"/>
      <c r="UH140" s="296"/>
      <c r="UI140" s="296"/>
      <c r="UJ140" s="296"/>
      <c r="UK140" s="296"/>
      <c r="UL140" s="296"/>
      <c r="UM140" s="296"/>
      <c r="UN140" s="296"/>
      <c r="UO140" s="296"/>
      <c r="UP140" s="296"/>
      <c r="UQ140" s="296"/>
      <c r="UR140" s="296"/>
      <c r="US140" s="296"/>
      <c r="UT140" s="296"/>
      <c r="UU140" s="296"/>
      <c r="UV140" s="296"/>
      <c r="UW140" s="296"/>
      <c r="UX140" s="296"/>
      <c r="UY140" s="296"/>
      <c r="UZ140" s="296"/>
      <c r="VA140" s="296"/>
      <c r="VB140" s="296"/>
      <c r="VC140" s="296"/>
      <c r="VD140" s="296"/>
      <c r="VE140" s="296"/>
      <c r="VF140" s="296"/>
      <c r="VG140" s="296"/>
      <c r="VH140" s="296"/>
      <c r="VI140" s="296"/>
      <c r="VJ140" s="296"/>
      <c r="VK140" s="296"/>
      <c r="VL140" s="296"/>
      <c r="VM140" s="296"/>
      <c r="VN140" s="296"/>
      <c r="VO140" s="296"/>
      <c r="VP140" s="296"/>
      <c r="VQ140" s="296"/>
      <c r="VR140" s="296"/>
      <c r="VS140" s="296"/>
      <c r="VT140" s="296"/>
      <c r="VU140" s="296"/>
      <c r="VV140" s="296"/>
      <c r="VW140" s="296"/>
      <c r="VX140" s="296"/>
      <c r="VY140" s="296"/>
      <c r="VZ140" s="296"/>
      <c r="WA140" s="296"/>
      <c r="WB140" s="296"/>
      <c r="WC140" s="296"/>
      <c r="WD140" s="296"/>
      <c r="WE140" s="296"/>
      <c r="WF140" s="296"/>
      <c r="WG140" s="296"/>
      <c r="WH140" s="296"/>
      <c r="WI140" s="296"/>
      <c r="WJ140" s="296"/>
      <c r="WK140" s="296"/>
      <c r="WL140" s="296"/>
      <c r="WM140" s="296"/>
      <c r="WN140" s="296"/>
      <c r="WO140" s="296"/>
      <c r="WP140" s="296"/>
      <c r="WQ140" s="296"/>
      <c r="WR140" s="296"/>
      <c r="WS140" s="296"/>
      <c r="WT140" s="296"/>
      <c r="WU140" s="296"/>
      <c r="WV140" s="296"/>
      <c r="WW140" s="296"/>
      <c r="WX140" s="296"/>
      <c r="WY140" s="296"/>
      <c r="WZ140" s="296"/>
      <c r="XA140" s="296"/>
      <c r="XB140" s="296"/>
      <c r="XC140" s="296"/>
      <c r="XD140" s="296"/>
      <c r="XE140" s="296"/>
      <c r="XF140" s="296"/>
      <c r="XG140" s="296"/>
      <c r="XH140" s="296"/>
      <c r="XI140" s="296"/>
      <c r="XJ140" s="296"/>
      <c r="XK140" s="296"/>
      <c r="XL140" s="296"/>
      <c r="XM140" s="296"/>
      <c r="XN140" s="296"/>
      <c r="XO140" s="296"/>
      <c r="XP140" s="296"/>
      <c r="XQ140" s="296"/>
      <c r="XR140" s="296"/>
      <c r="XS140" s="296"/>
      <c r="XT140" s="296"/>
      <c r="XU140" s="296"/>
      <c r="XV140" s="296"/>
      <c r="XW140" s="296"/>
      <c r="XX140" s="296"/>
      <c r="XY140" s="296"/>
      <c r="XZ140" s="296"/>
      <c r="YA140" s="296"/>
      <c r="YB140" s="296"/>
      <c r="YC140" s="296"/>
      <c r="YD140" s="296"/>
      <c r="YE140" s="296"/>
      <c r="YF140" s="296"/>
      <c r="YG140" s="296"/>
      <c r="YH140" s="296"/>
      <c r="YI140" s="296"/>
      <c r="YJ140" s="296"/>
      <c r="YK140" s="296"/>
      <c r="YL140" s="296"/>
      <c r="YM140" s="296"/>
      <c r="YN140" s="296"/>
      <c r="YO140" s="296"/>
      <c r="YP140" s="296"/>
      <c r="YQ140" s="296"/>
      <c r="YR140" s="296"/>
      <c r="YS140" s="296"/>
      <c r="YT140" s="296"/>
      <c r="YU140" s="296"/>
      <c r="YV140" s="296"/>
      <c r="YW140" s="296"/>
      <c r="YX140" s="296"/>
      <c r="YY140" s="296"/>
      <c r="YZ140" s="296"/>
      <c r="ZA140" s="296"/>
      <c r="ZB140" s="296"/>
      <c r="ZC140" s="296"/>
      <c r="ZD140" s="296"/>
      <c r="ZE140" s="296"/>
      <c r="ZF140" s="296"/>
      <c r="ZG140" s="296"/>
      <c r="ZH140" s="296"/>
      <c r="ZI140" s="296"/>
      <c r="ZJ140" s="296"/>
      <c r="ZK140" s="296"/>
      <c r="ZL140" s="296"/>
      <c r="ZM140" s="296"/>
      <c r="ZN140" s="296"/>
      <c r="ZO140" s="296"/>
      <c r="ZP140" s="296"/>
      <c r="ZQ140" s="296"/>
      <c r="ZR140" s="296"/>
      <c r="ZS140" s="296"/>
      <c r="ZT140" s="296"/>
      <c r="ZU140" s="296"/>
      <c r="ZV140" s="296"/>
      <c r="ZW140" s="296"/>
      <c r="ZX140" s="296"/>
      <c r="ZY140" s="296"/>
      <c r="ZZ140" s="296"/>
      <c r="AAA140" s="296"/>
      <c r="AAB140" s="296"/>
      <c r="AAC140" s="296"/>
      <c r="AAD140" s="296"/>
      <c r="AAE140" s="296"/>
      <c r="AAF140" s="296"/>
      <c r="AAG140" s="296"/>
      <c r="AAH140" s="296"/>
      <c r="AAI140" s="296"/>
      <c r="AAJ140" s="296"/>
      <c r="AAK140" s="296"/>
      <c r="AAL140" s="296"/>
      <c r="AAM140" s="296"/>
      <c r="AAN140" s="296"/>
      <c r="AAO140" s="296"/>
      <c r="AAP140" s="296"/>
      <c r="AAQ140" s="296"/>
      <c r="AAR140" s="296"/>
      <c r="AAS140" s="296"/>
      <c r="AAT140" s="296"/>
      <c r="AAU140" s="296"/>
      <c r="AAV140" s="296"/>
      <c r="AAW140" s="296"/>
      <c r="AAX140" s="296"/>
      <c r="AAY140" s="296"/>
      <c r="AAZ140" s="296"/>
      <c r="ABA140" s="296"/>
      <c r="ABB140" s="296"/>
      <c r="ABC140" s="296"/>
      <c r="ABD140" s="296"/>
      <c r="ABE140" s="296"/>
      <c r="ABF140" s="296"/>
      <c r="ABG140" s="296"/>
      <c r="ABH140" s="296"/>
      <c r="ABI140" s="296"/>
      <c r="ABJ140" s="296"/>
      <c r="ABK140" s="296"/>
      <c r="ABL140" s="296"/>
      <c r="ABM140" s="296"/>
      <c r="ABN140" s="296"/>
      <c r="ABO140" s="296"/>
      <c r="ABP140" s="296"/>
      <c r="ABQ140" s="296"/>
      <c r="ABR140" s="296"/>
      <c r="ABS140" s="296"/>
      <c r="ABT140" s="296"/>
      <c r="ABU140" s="296"/>
      <c r="ABV140" s="296"/>
      <c r="ABW140" s="296"/>
      <c r="ABX140" s="296"/>
      <c r="ABY140" s="296"/>
      <c r="ABZ140" s="296"/>
      <c r="ACA140" s="296"/>
      <c r="ACB140" s="296"/>
      <c r="ACC140" s="296"/>
      <c r="ACD140" s="296"/>
      <c r="ACE140" s="296"/>
      <c r="ACF140" s="296"/>
      <c r="ACG140" s="296"/>
      <c r="ACH140" s="296"/>
      <c r="ACI140" s="296"/>
      <c r="ACJ140" s="296"/>
      <c r="ACK140" s="296"/>
      <c r="ACL140" s="296"/>
      <c r="ACM140" s="296"/>
      <c r="ACN140" s="296"/>
      <c r="ACO140" s="296"/>
      <c r="ACP140" s="296"/>
      <c r="ACQ140" s="296"/>
      <c r="ACR140" s="296"/>
      <c r="ACS140" s="296"/>
      <c r="ACT140" s="296"/>
      <c r="ACU140" s="296"/>
      <c r="ACV140" s="296"/>
      <c r="ACW140" s="296"/>
      <c r="ACX140" s="296"/>
      <c r="ACY140" s="296"/>
      <c r="ACZ140" s="296"/>
      <c r="ADA140" s="296"/>
      <c r="ADB140" s="296"/>
      <c r="ADC140" s="296"/>
      <c r="ADD140" s="296"/>
      <c r="ADE140" s="296"/>
      <c r="ADF140" s="296"/>
      <c r="ADG140" s="296"/>
      <c r="ADH140" s="296"/>
      <c r="ADI140" s="296"/>
      <c r="ADJ140" s="296"/>
      <c r="ADK140" s="296"/>
      <c r="ADL140" s="296"/>
      <c r="ADM140" s="296"/>
      <c r="ADN140" s="296"/>
      <c r="ADO140" s="296"/>
      <c r="ADP140" s="296"/>
      <c r="ADQ140" s="296"/>
      <c r="ADR140" s="296"/>
      <c r="ADS140" s="296"/>
      <c r="ADT140" s="296"/>
      <c r="ADU140" s="296"/>
      <c r="ADV140" s="296"/>
      <c r="ADW140" s="296"/>
      <c r="ADX140" s="296"/>
      <c r="ADY140" s="296"/>
      <c r="ADZ140" s="296"/>
      <c r="AEA140" s="296"/>
      <c r="AEB140" s="296"/>
      <c r="AEC140" s="296"/>
      <c r="AED140" s="296"/>
      <c r="AEE140" s="296"/>
      <c r="AEF140" s="296"/>
      <c r="AEG140" s="296"/>
      <c r="AEH140" s="296"/>
      <c r="AEI140" s="296"/>
      <c r="AEJ140" s="296"/>
      <c r="AEK140" s="296"/>
      <c r="AEL140" s="296"/>
      <c r="AEM140" s="296"/>
      <c r="AEN140" s="296"/>
      <c r="AEO140" s="296"/>
      <c r="AEP140" s="296"/>
      <c r="AEQ140" s="296"/>
      <c r="AER140" s="296"/>
      <c r="AES140" s="296"/>
      <c r="AET140" s="296"/>
      <c r="AEU140" s="296"/>
      <c r="AEV140" s="296"/>
      <c r="AEW140" s="296"/>
      <c r="AEX140" s="296"/>
      <c r="AEY140" s="296"/>
      <c r="AEZ140" s="296"/>
      <c r="AFA140" s="296"/>
      <c r="AFB140" s="296"/>
      <c r="AFC140" s="296"/>
      <c r="AFD140" s="296"/>
      <c r="AFE140" s="296"/>
      <c r="AFF140" s="296"/>
      <c r="AFG140" s="296"/>
      <c r="AFH140" s="296"/>
      <c r="AFI140" s="296"/>
      <c r="AFJ140" s="296"/>
      <c r="AFK140" s="296"/>
      <c r="AFL140" s="296"/>
      <c r="AFM140" s="296"/>
      <c r="AFN140" s="296"/>
      <c r="AFO140" s="296"/>
      <c r="AFP140" s="296"/>
      <c r="AFQ140" s="296"/>
      <c r="AFR140" s="296"/>
      <c r="AFS140" s="296"/>
      <c r="AFT140" s="296"/>
      <c r="AFU140" s="296"/>
      <c r="AFV140" s="296"/>
      <c r="AFW140" s="296"/>
      <c r="AFX140" s="296"/>
      <c r="AFY140" s="296"/>
      <c r="AFZ140" s="296"/>
      <c r="AGA140" s="296"/>
      <c r="AGB140" s="296"/>
      <c r="AGC140" s="296"/>
      <c r="AGD140" s="296"/>
      <c r="AGE140" s="296"/>
      <c r="AGF140" s="296"/>
      <c r="AGG140" s="296"/>
      <c r="AGH140" s="296"/>
      <c r="AGI140" s="296"/>
      <c r="AGJ140" s="296"/>
      <c r="AGK140" s="296"/>
      <c r="AGL140" s="296"/>
      <c r="AGM140" s="296"/>
      <c r="AGN140" s="296"/>
      <c r="AGO140" s="296"/>
      <c r="AGP140" s="296"/>
      <c r="AGQ140" s="296"/>
      <c r="AGR140" s="296"/>
      <c r="AGS140" s="296"/>
      <c r="AGT140" s="296"/>
      <c r="AGU140" s="296"/>
      <c r="AGV140" s="296"/>
      <c r="AGW140" s="296"/>
      <c r="AGX140" s="296"/>
      <c r="AGY140" s="296"/>
      <c r="AGZ140" s="296"/>
      <c r="AHA140" s="296"/>
      <c r="AHB140" s="296"/>
      <c r="AHC140" s="296"/>
      <c r="AHD140" s="296"/>
      <c r="AHE140" s="296"/>
      <c r="AHF140" s="296"/>
      <c r="AHG140" s="296"/>
      <c r="AHH140" s="296"/>
      <c r="AHI140" s="296"/>
      <c r="AHJ140" s="296"/>
      <c r="AHK140" s="296"/>
      <c r="AHL140" s="296"/>
      <c r="AHM140" s="296"/>
      <c r="AHN140" s="296"/>
      <c r="AHO140" s="296"/>
      <c r="AHP140" s="296"/>
      <c r="AHQ140" s="296"/>
      <c r="AHR140" s="296"/>
      <c r="AHS140" s="296"/>
      <c r="AHT140" s="296"/>
      <c r="AHU140" s="296"/>
      <c r="AHV140" s="296"/>
      <c r="AHW140" s="296"/>
      <c r="AHX140" s="296"/>
      <c r="AHY140" s="296"/>
      <c r="AHZ140" s="296"/>
      <c r="AIA140" s="296"/>
      <c r="AIB140" s="296"/>
      <c r="AIC140" s="296"/>
      <c r="AID140" s="296"/>
      <c r="AIE140" s="296"/>
      <c r="AIF140" s="296"/>
      <c r="AIG140" s="296"/>
      <c r="AIH140" s="296"/>
      <c r="AII140" s="296"/>
      <c r="AIJ140" s="296"/>
      <c r="AIK140" s="296"/>
      <c r="AIL140" s="296"/>
      <c r="AIM140" s="296"/>
      <c r="AIN140" s="296"/>
      <c r="AIO140" s="296"/>
      <c r="AIP140" s="296"/>
      <c r="AIQ140" s="296"/>
      <c r="AIR140" s="296"/>
      <c r="AIS140" s="296"/>
      <c r="AIT140" s="296"/>
      <c r="AIU140" s="296"/>
      <c r="AIV140" s="296"/>
      <c r="AIW140" s="296"/>
      <c r="AIX140" s="296"/>
      <c r="AIY140" s="296"/>
      <c r="AIZ140" s="296"/>
      <c r="AJA140" s="296"/>
      <c r="AJB140" s="296"/>
      <c r="AJC140" s="296"/>
      <c r="AJD140" s="296"/>
      <c r="AJE140" s="296"/>
      <c r="AJF140" s="296"/>
      <c r="AJG140" s="296"/>
      <c r="AJH140" s="296"/>
      <c r="AJI140" s="296"/>
      <c r="AJJ140" s="296"/>
      <c r="AJK140" s="296"/>
      <c r="AJL140" s="296"/>
      <c r="AJM140" s="296"/>
      <c r="AJN140" s="296"/>
      <c r="AJO140" s="296"/>
      <c r="AJP140" s="296"/>
      <c r="AJQ140" s="296"/>
      <c r="AJR140" s="296"/>
      <c r="AJS140" s="296"/>
      <c r="AJT140" s="296"/>
      <c r="AJU140" s="296"/>
      <c r="AJV140" s="296"/>
      <c r="AJW140" s="296"/>
      <c r="AJX140" s="296"/>
      <c r="AJY140" s="296"/>
      <c r="AJZ140" s="296"/>
      <c r="AKA140" s="296"/>
      <c r="AKB140" s="296"/>
      <c r="AKC140" s="296"/>
      <c r="AKD140" s="296"/>
      <c r="AKE140" s="296"/>
      <c r="AKF140" s="296"/>
      <c r="AKG140" s="296"/>
      <c r="AKH140" s="296"/>
      <c r="AKI140" s="296"/>
      <c r="AKJ140" s="296"/>
      <c r="AKK140" s="296"/>
      <c r="AKL140" s="296"/>
      <c r="AKM140" s="296"/>
      <c r="AKN140" s="296"/>
      <c r="AKO140" s="296"/>
      <c r="AKP140" s="296"/>
      <c r="AKQ140" s="296"/>
      <c r="AKR140" s="296"/>
      <c r="AKS140" s="296"/>
      <c r="AKT140" s="296"/>
      <c r="AKU140" s="296"/>
      <c r="AKV140" s="296"/>
      <c r="AKW140" s="296"/>
      <c r="AKX140" s="296"/>
      <c r="AKY140" s="296"/>
      <c r="AKZ140" s="296"/>
      <c r="ALA140" s="296"/>
      <c r="ALB140" s="296"/>
      <c r="ALC140" s="296"/>
      <c r="ALD140" s="296"/>
      <c r="ALE140" s="296"/>
      <c r="ALF140" s="296"/>
      <c r="ALG140" s="296"/>
      <c r="ALH140" s="296"/>
      <c r="ALI140" s="296"/>
      <c r="ALJ140" s="296"/>
      <c r="ALK140" s="296"/>
      <c r="ALL140" s="296"/>
      <c r="ALM140" s="296"/>
      <c r="ALN140" s="296"/>
      <c r="ALO140" s="296"/>
      <c r="ALP140" s="296"/>
      <c r="ALQ140" s="296"/>
      <c r="ALR140" s="296"/>
      <c r="ALS140" s="296"/>
      <c r="ALT140" s="296"/>
      <c r="ALU140" s="296"/>
      <c r="ALV140" s="296"/>
      <c r="ALW140" s="296"/>
      <c r="ALX140" s="296"/>
      <c r="ALY140" s="296"/>
      <c r="ALZ140" s="296"/>
      <c r="AMA140" s="296"/>
      <c r="AMB140" s="296"/>
      <c r="AMC140" s="296"/>
      <c r="AMD140" s="296"/>
      <c r="AME140" s="296"/>
      <c r="AMF140" s="296"/>
      <c r="AMG140" s="296"/>
      <c r="AMH140" s="296"/>
      <c r="AMI140" s="296"/>
      <c r="AMJ140" s="296"/>
      <c r="AMK140" s="296"/>
      <c r="AML140" s="296"/>
      <c r="AMM140" s="296"/>
      <c r="AMN140" s="296"/>
      <c r="AMO140" s="296"/>
      <c r="AMP140" s="296"/>
      <c r="AMQ140" s="296"/>
      <c r="AMR140" s="296"/>
      <c r="AMS140" s="296"/>
      <c r="AMT140" s="296"/>
      <c r="AMU140" s="296"/>
      <c r="AMV140" s="296"/>
      <c r="AMW140" s="296"/>
      <c r="AMX140" s="296"/>
      <c r="AMY140" s="296"/>
      <c r="AMZ140" s="296"/>
      <c r="ANA140" s="296"/>
      <c r="ANB140" s="296"/>
      <c r="ANC140" s="296"/>
      <c r="AND140" s="296"/>
      <c r="ANE140" s="296"/>
      <c r="ANF140" s="296"/>
      <c r="ANG140" s="296"/>
      <c r="ANH140" s="296"/>
      <c r="ANI140" s="296"/>
      <c r="ANJ140" s="296"/>
      <c r="ANK140" s="296"/>
      <c r="ANL140" s="296"/>
      <c r="ANM140" s="296"/>
      <c r="ANN140" s="296"/>
      <c r="ANO140" s="296"/>
      <c r="ANP140" s="296"/>
      <c r="ANQ140" s="296"/>
      <c r="ANR140" s="296"/>
      <c r="ANS140" s="296"/>
      <c r="ANT140" s="296"/>
      <c r="ANU140" s="296"/>
      <c r="ANV140" s="296"/>
      <c r="ANW140" s="296"/>
      <c r="ANX140" s="296"/>
      <c r="ANY140" s="296"/>
      <c r="ANZ140" s="296"/>
      <c r="AOA140" s="296"/>
      <c r="AOB140" s="296"/>
      <c r="AOC140" s="296"/>
      <c r="AOD140" s="296"/>
      <c r="AOE140" s="296"/>
      <c r="AOF140" s="296"/>
      <c r="AOG140" s="296"/>
      <c r="AOH140" s="296"/>
      <c r="AOI140" s="296"/>
      <c r="AOJ140" s="296"/>
      <c r="AOK140" s="296"/>
      <c r="AOL140" s="296"/>
      <c r="AOM140" s="296"/>
      <c r="AON140" s="296"/>
      <c r="AOO140" s="296"/>
      <c r="AOP140" s="296"/>
      <c r="AOQ140" s="296"/>
      <c r="AOR140" s="296"/>
      <c r="AOS140" s="296"/>
      <c r="AOT140" s="296"/>
      <c r="AOU140" s="296"/>
      <c r="AOV140" s="296"/>
      <c r="AOW140" s="296"/>
      <c r="AOX140" s="296"/>
      <c r="AOY140" s="296"/>
      <c r="AOZ140" s="296"/>
      <c r="APA140" s="296"/>
      <c r="APB140" s="296"/>
      <c r="APC140" s="296"/>
      <c r="APD140" s="296"/>
      <c r="APE140" s="296"/>
      <c r="APF140" s="296"/>
      <c r="APG140" s="296"/>
      <c r="APH140" s="296"/>
      <c r="API140" s="296"/>
      <c r="APJ140" s="296"/>
      <c r="APK140" s="296"/>
      <c r="APL140" s="296"/>
      <c r="APM140" s="296"/>
      <c r="APN140" s="296"/>
      <c r="APO140" s="296"/>
      <c r="APP140" s="296"/>
      <c r="APQ140" s="296"/>
      <c r="APR140" s="296"/>
      <c r="APS140" s="296"/>
      <c r="APT140" s="296"/>
      <c r="APU140" s="296"/>
      <c r="APV140" s="296"/>
      <c r="APW140" s="296"/>
      <c r="APX140" s="296"/>
      <c r="APY140" s="296"/>
      <c r="APZ140" s="296"/>
      <c r="AQA140" s="296"/>
      <c r="AQB140" s="296"/>
      <c r="AQC140" s="296"/>
      <c r="AQD140" s="296"/>
      <c r="AQE140" s="296"/>
      <c r="AQF140" s="296"/>
      <c r="AQG140" s="296"/>
      <c r="AQH140" s="296"/>
      <c r="AQI140" s="296"/>
      <c r="AQJ140" s="296"/>
      <c r="AQK140" s="296"/>
      <c r="AQL140" s="296"/>
      <c r="AQM140" s="296"/>
      <c r="AQN140" s="296"/>
      <c r="AQO140" s="296"/>
      <c r="AQP140" s="296"/>
      <c r="AQQ140" s="296"/>
      <c r="AQR140" s="296"/>
      <c r="AQS140" s="296"/>
      <c r="AQT140" s="296"/>
      <c r="AQU140" s="296"/>
      <c r="AQV140" s="296"/>
      <c r="AQW140" s="296"/>
      <c r="AQX140" s="296"/>
      <c r="AQY140" s="296"/>
      <c r="AQZ140" s="296"/>
      <c r="ARA140" s="296"/>
      <c r="ARB140" s="296"/>
      <c r="ARC140" s="296"/>
      <c r="ARD140" s="296"/>
      <c r="ARE140" s="296"/>
      <c r="ARF140" s="296"/>
      <c r="ARG140" s="296"/>
      <c r="ARH140" s="296"/>
      <c r="ARI140" s="296"/>
      <c r="ARJ140" s="296"/>
      <c r="ARK140" s="296"/>
      <c r="ARL140" s="296"/>
      <c r="ARM140" s="296"/>
      <c r="ARN140" s="296"/>
      <c r="ARO140" s="296"/>
      <c r="ARP140" s="296"/>
      <c r="ARQ140" s="296"/>
      <c r="ARR140" s="296"/>
      <c r="ARS140" s="296"/>
      <c r="ART140" s="296"/>
      <c r="ARU140" s="296"/>
      <c r="ARV140" s="296"/>
      <c r="ARW140" s="296"/>
      <c r="ARX140" s="296"/>
      <c r="ARY140" s="296"/>
      <c r="ARZ140" s="296"/>
      <c r="ASA140" s="296"/>
      <c r="ASB140" s="296"/>
      <c r="ASC140" s="296"/>
      <c r="ASD140" s="296"/>
      <c r="ASE140" s="296"/>
      <c r="ASF140" s="296"/>
      <c r="ASG140" s="296"/>
      <c r="ASH140" s="296"/>
      <c r="ASI140" s="296"/>
      <c r="ASJ140" s="296"/>
      <c r="ASK140" s="296"/>
      <c r="ASL140" s="296"/>
      <c r="ASM140" s="296"/>
      <c r="ASN140" s="296"/>
      <c r="ASO140" s="296"/>
      <c r="ASP140" s="296"/>
      <c r="ASQ140" s="296"/>
      <c r="ASR140" s="296"/>
      <c r="ASS140" s="296"/>
      <c r="AST140" s="296"/>
      <c r="ASU140" s="296"/>
      <c r="ASV140" s="296"/>
      <c r="ASW140" s="296"/>
      <c r="ASX140" s="296"/>
      <c r="ASY140" s="296"/>
      <c r="ASZ140" s="296"/>
      <c r="ATA140" s="296"/>
      <c r="ATB140" s="296"/>
      <c r="ATC140" s="296"/>
      <c r="ATD140" s="296"/>
      <c r="ATE140" s="296"/>
      <c r="ATF140" s="296"/>
      <c r="ATG140" s="296"/>
      <c r="ATH140" s="296"/>
      <c r="ATI140" s="296"/>
      <c r="ATJ140" s="296"/>
      <c r="ATK140" s="296"/>
      <c r="ATL140" s="296"/>
      <c r="ATM140" s="296"/>
      <c r="ATN140" s="296"/>
      <c r="ATO140" s="296"/>
      <c r="ATP140" s="296"/>
      <c r="ATQ140" s="296"/>
      <c r="ATR140" s="296"/>
      <c r="ATS140" s="296"/>
      <c r="ATT140" s="296"/>
      <c r="ATU140" s="296"/>
      <c r="ATV140" s="296"/>
      <c r="ATW140" s="296"/>
      <c r="ATX140" s="296"/>
      <c r="ATY140" s="296"/>
      <c r="ATZ140" s="296"/>
      <c r="AUA140" s="296"/>
      <c r="AUB140" s="296"/>
      <c r="AUC140" s="296"/>
      <c r="AUD140" s="296"/>
      <c r="AUE140" s="296"/>
      <c r="AUF140" s="296"/>
      <c r="AUG140" s="296"/>
      <c r="AUH140" s="296"/>
      <c r="AUI140" s="296"/>
      <c r="AUJ140" s="296"/>
      <c r="AUK140" s="296"/>
      <c r="AUL140" s="296"/>
      <c r="AUM140" s="296"/>
      <c r="AUN140" s="296"/>
      <c r="AUO140" s="296"/>
      <c r="AUP140" s="296"/>
      <c r="AUQ140" s="296"/>
      <c r="AUR140" s="296"/>
      <c r="AUS140" s="296"/>
      <c r="AUT140" s="296"/>
      <c r="AUU140" s="296"/>
      <c r="AUV140" s="296"/>
      <c r="AUW140" s="296"/>
      <c r="AUX140" s="296"/>
      <c r="AUY140" s="296"/>
      <c r="AUZ140" s="296"/>
      <c r="AVA140" s="296"/>
      <c r="AVB140" s="296"/>
      <c r="AVC140" s="296"/>
      <c r="AVD140" s="296"/>
      <c r="AVE140" s="296"/>
      <c r="AVF140" s="296"/>
      <c r="AVG140" s="296"/>
      <c r="AVH140" s="296"/>
      <c r="AVI140" s="296"/>
      <c r="AVJ140" s="296"/>
      <c r="AVK140" s="296"/>
      <c r="AVL140" s="296"/>
      <c r="AVM140" s="296"/>
      <c r="AVN140" s="296"/>
      <c r="AVO140" s="296"/>
      <c r="AVP140" s="296"/>
      <c r="AVQ140" s="296"/>
      <c r="AVR140" s="296"/>
      <c r="AVS140" s="296"/>
      <c r="AVT140" s="296"/>
      <c r="AVU140" s="296"/>
      <c r="AVV140" s="296"/>
      <c r="AVW140" s="296"/>
      <c r="AVX140" s="296"/>
      <c r="AVY140" s="296"/>
      <c r="AVZ140" s="296"/>
      <c r="AWA140" s="296"/>
      <c r="AWB140" s="296"/>
      <c r="AWC140" s="296"/>
      <c r="AWD140" s="296"/>
      <c r="AWE140" s="296"/>
      <c r="AWF140" s="296"/>
      <c r="AWG140" s="296"/>
      <c r="AWH140" s="296"/>
      <c r="AWI140" s="296"/>
      <c r="AWJ140" s="296"/>
      <c r="AWK140" s="296"/>
      <c r="AWL140" s="296"/>
      <c r="AWM140" s="296"/>
      <c r="AWN140" s="296"/>
      <c r="AWO140" s="296"/>
      <c r="AWP140" s="296"/>
      <c r="AWQ140" s="296"/>
      <c r="AWR140" s="296"/>
      <c r="AWS140" s="296"/>
      <c r="AWT140" s="296"/>
      <c r="AWU140" s="296"/>
      <c r="AWV140" s="296"/>
      <c r="AWW140" s="296"/>
      <c r="AWX140" s="296"/>
      <c r="AWY140" s="296"/>
      <c r="AWZ140" s="296"/>
      <c r="AXA140" s="296"/>
      <c r="AXB140" s="296"/>
      <c r="AXC140" s="296"/>
      <c r="AXD140" s="296"/>
      <c r="AXE140" s="296"/>
      <c r="AXF140" s="296"/>
      <c r="AXG140" s="296"/>
      <c r="AXH140" s="296"/>
      <c r="AXI140" s="296"/>
      <c r="AXJ140" s="296"/>
      <c r="AXK140" s="296"/>
      <c r="AXL140" s="296"/>
      <c r="AXM140" s="296"/>
      <c r="AXN140" s="296"/>
      <c r="AXO140" s="296"/>
      <c r="AXP140" s="296"/>
      <c r="AXQ140" s="296"/>
      <c r="AXR140" s="296"/>
      <c r="AXS140" s="296"/>
      <c r="AXT140" s="296"/>
      <c r="AXU140" s="296"/>
      <c r="AXV140" s="296"/>
      <c r="AXW140" s="296"/>
      <c r="AXX140" s="296"/>
      <c r="AXY140" s="296"/>
      <c r="AXZ140" s="296"/>
      <c r="AYA140" s="296"/>
      <c r="AYB140" s="296"/>
      <c r="AYC140" s="296"/>
      <c r="AYD140" s="296"/>
      <c r="AYE140" s="296"/>
      <c r="AYF140" s="296"/>
      <c r="AYG140" s="296"/>
      <c r="AYH140" s="296"/>
      <c r="AYI140" s="296"/>
      <c r="AYJ140" s="296"/>
      <c r="AYK140" s="296"/>
      <c r="AYL140" s="296"/>
      <c r="AYM140" s="296"/>
      <c r="AYN140" s="296"/>
      <c r="AYO140" s="296"/>
      <c r="AYP140" s="296"/>
      <c r="AYQ140" s="296"/>
      <c r="AYR140" s="296"/>
      <c r="AYS140" s="296"/>
      <c r="AYT140" s="296"/>
      <c r="AYU140" s="296"/>
      <c r="AYV140" s="296"/>
      <c r="AYW140" s="296"/>
      <c r="AYX140" s="296"/>
      <c r="AYY140" s="296"/>
      <c r="AYZ140" s="296"/>
      <c r="AZA140" s="296"/>
      <c r="AZB140" s="296"/>
      <c r="AZC140" s="296"/>
      <c r="AZD140" s="296"/>
      <c r="AZE140" s="296"/>
      <c r="AZF140" s="296"/>
      <c r="AZG140" s="296"/>
      <c r="AZH140" s="296"/>
      <c r="AZI140" s="296"/>
      <c r="AZJ140" s="296"/>
      <c r="AZK140" s="296"/>
      <c r="AZL140" s="296"/>
      <c r="AZM140" s="296"/>
      <c r="AZN140" s="296"/>
      <c r="AZO140" s="296"/>
      <c r="AZP140" s="296"/>
      <c r="AZQ140" s="296"/>
      <c r="AZR140" s="296"/>
      <c r="AZS140" s="296"/>
      <c r="AZT140" s="296"/>
      <c r="AZU140" s="296"/>
      <c r="AZV140" s="296"/>
      <c r="AZW140" s="296"/>
      <c r="AZX140" s="296"/>
      <c r="AZY140" s="296"/>
      <c r="AZZ140" s="296"/>
      <c r="BAA140" s="296"/>
      <c r="BAB140" s="296"/>
      <c r="BAC140" s="296"/>
      <c r="BAD140" s="296"/>
      <c r="BAE140" s="296"/>
      <c r="BAF140" s="296"/>
      <c r="BAG140" s="296"/>
      <c r="BAH140" s="296"/>
      <c r="BAI140" s="296"/>
      <c r="BAJ140" s="296"/>
      <c r="BAK140" s="296"/>
      <c r="BAL140" s="296"/>
      <c r="BAM140" s="296"/>
      <c r="BAN140" s="296"/>
      <c r="BAO140" s="296"/>
      <c r="BAP140" s="296"/>
      <c r="BAQ140" s="296"/>
      <c r="BAR140" s="296"/>
      <c r="BAS140" s="296"/>
      <c r="BAT140" s="296"/>
      <c r="BAU140" s="296"/>
      <c r="BAV140" s="296"/>
      <c r="BAW140" s="296"/>
      <c r="BAX140" s="296"/>
      <c r="BAY140" s="296"/>
      <c r="BAZ140" s="296"/>
      <c r="BBA140" s="296"/>
      <c r="BBB140" s="296"/>
      <c r="BBC140" s="296"/>
      <c r="BBD140" s="296"/>
      <c r="BBE140" s="296"/>
      <c r="BBF140" s="296"/>
      <c r="BBG140" s="296"/>
      <c r="BBH140" s="296"/>
      <c r="BBI140" s="296"/>
      <c r="BBJ140" s="296"/>
      <c r="BBK140" s="296"/>
      <c r="BBL140" s="296"/>
      <c r="BBM140" s="296"/>
      <c r="BBN140" s="296"/>
      <c r="BBO140" s="296"/>
      <c r="BBP140" s="296"/>
      <c r="BBQ140" s="296"/>
      <c r="BBR140" s="296"/>
      <c r="BBS140" s="296"/>
      <c r="BBT140" s="296"/>
      <c r="BBU140" s="296"/>
      <c r="BBV140" s="296"/>
      <c r="BBW140" s="296"/>
      <c r="BBX140" s="296"/>
      <c r="BBY140" s="296"/>
      <c r="BBZ140" s="296"/>
      <c r="BCA140" s="296"/>
      <c r="BCB140" s="296"/>
      <c r="BCC140" s="296"/>
      <c r="BCD140" s="296"/>
      <c r="BCE140" s="296"/>
      <c r="BCF140" s="296"/>
      <c r="BCG140" s="296"/>
      <c r="BCH140" s="296"/>
      <c r="BCI140" s="296"/>
      <c r="BCJ140" s="296"/>
      <c r="BCK140" s="296"/>
      <c r="BCL140" s="296"/>
      <c r="BCM140" s="296"/>
      <c r="BCN140" s="296"/>
      <c r="BCO140" s="296"/>
      <c r="BCP140" s="296"/>
      <c r="BCQ140" s="296"/>
      <c r="BCR140" s="296"/>
      <c r="BCS140" s="296"/>
      <c r="BCT140" s="296"/>
      <c r="BCU140" s="296"/>
      <c r="BCV140" s="296"/>
      <c r="BCW140" s="296"/>
      <c r="BCX140" s="296"/>
      <c r="BCY140" s="296"/>
      <c r="BCZ140" s="296"/>
      <c r="BDA140" s="296"/>
      <c r="BDB140" s="296"/>
      <c r="BDC140" s="296"/>
      <c r="BDD140" s="296"/>
      <c r="BDE140" s="296"/>
      <c r="BDF140" s="296"/>
      <c r="BDG140" s="296"/>
      <c r="BDH140" s="296"/>
      <c r="BDI140" s="296"/>
      <c r="BDJ140" s="296"/>
      <c r="BDK140" s="296"/>
      <c r="BDL140" s="296"/>
      <c r="BDM140" s="296"/>
      <c r="BDN140" s="296"/>
      <c r="BDO140" s="296"/>
      <c r="BDP140" s="296"/>
      <c r="BDQ140" s="296"/>
      <c r="BDR140" s="296"/>
      <c r="BDS140" s="296"/>
      <c r="BDT140" s="296"/>
      <c r="BDU140" s="296"/>
      <c r="BDV140" s="296"/>
      <c r="BDW140" s="296"/>
      <c r="BDX140" s="296"/>
      <c r="BDY140" s="296"/>
      <c r="BDZ140" s="296"/>
      <c r="BEA140" s="296"/>
      <c r="BEB140" s="296"/>
      <c r="BEC140" s="296"/>
      <c r="BED140" s="296"/>
      <c r="BEE140" s="296"/>
      <c r="BEF140" s="296"/>
      <c r="BEG140" s="296"/>
      <c r="BEH140" s="296"/>
      <c r="BEI140" s="296"/>
      <c r="BEJ140" s="296"/>
      <c r="BEK140" s="296"/>
      <c r="BEL140" s="296"/>
      <c r="BEM140" s="296"/>
      <c r="BEN140" s="296"/>
      <c r="BEO140" s="296"/>
      <c r="BEP140" s="296"/>
      <c r="BEQ140" s="296"/>
      <c r="BER140" s="296"/>
      <c r="BES140" s="296"/>
      <c r="BET140" s="296"/>
      <c r="BEU140" s="296"/>
      <c r="BEV140" s="296"/>
      <c r="BEW140" s="296"/>
      <c r="BEX140" s="296"/>
      <c r="BEY140" s="296"/>
      <c r="BEZ140" s="296"/>
      <c r="BFA140" s="296"/>
      <c r="BFB140" s="296"/>
      <c r="BFC140" s="296"/>
      <c r="BFD140" s="296"/>
      <c r="BFE140" s="296"/>
      <c r="BFF140" s="296"/>
      <c r="BFG140" s="296"/>
      <c r="BFH140" s="296"/>
      <c r="BFI140" s="296"/>
      <c r="BFJ140" s="296"/>
      <c r="BFK140" s="296"/>
      <c r="BFL140" s="296"/>
      <c r="BFM140" s="296"/>
      <c r="BFN140" s="296"/>
      <c r="BFO140" s="296"/>
      <c r="BFP140" s="296"/>
      <c r="BFQ140" s="296"/>
      <c r="BFR140" s="296"/>
      <c r="BFS140" s="296"/>
      <c r="BFT140" s="296"/>
      <c r="BFU140" s="296"/>
      <c r="BFV140" s="296"/>
      <c r="BFW140" s="296"/>
      <c r="BFX140" s="296"/>
      <c r="BFY140" s="296"/>
      <c r="BFZ140" s="296"/>
      <c r="BGA140" s="296"/>
      <c r="BGB140" s="296"/>
      <c r="BGC140" s="296"/>
      <c r="BGD140" s="296"/>
      <c r="BGE140" s="296"/>
      <c r="BGF140" s="296"/>
      <c r="BGG140" s="296"/>
      <c r="BGH140" s="296"/>
      <c r="BGI140" s="296"/>
      <c r="BGJ140" s="296"/>
      <c r="BGK140" s="296"/>
      <c r="BGL140" s="296"/>
      <c r="BGM140" s="296"/>
      <c r="BGN140" s="296"/>
      <c r="BGO140" s="296"/>
      <c r="BGP140" s="296"/>
      <c r="BGQ140" s="296"/>
      <c r="BGR140" s="296"/>
      <c r="BGS140" s="296"/>
      <c r="BGT140" s="296"/>
      <c r="BGU140" s="296"/>
      <c r="BGV140" s="296"/>
      <c r="BGW140" s="296"/>
      <c r="BGX140" s="296"/>
      <c r="BGY140" s="296"/>
      <c r="BGZ140" s="296"/>
      <c r="BHA140" s="296"/>
      <c r="BHB140" s="296"/>
      <c r="BHC140" s="296"/>
      <c r="BHD140" s="296"/>
      <c r="BHE140" s="296"/>
      <c r="BHF140" s="296"/>
      <c r="BHG140" s="296"/>
      <c r="BHH140" s="296"/>
      <c r="BHI140" s="296"/>
      <c r="BHJ140" s="296"/>
      <c r="BHK140" s="296"/>
      <c r="BHL140" s="296"/>
      <c r="BHM140" s="296"/>
      <c r="BHN140" s="296"/>
      <c r="BHO140" s="296"/>
      <c r="BHP140" s="296"/>
      <c r="BHQ140" s="296"/>
      <c r="BHR140" s="296"/>
      <c r="BHS140" s="296"/>
      <c r="BHT140" s="296"/>
      <c r="BHU140" s="296"/>
      <c r="BHV140" s="296"/>
      <c r="BHW140" s="296"/>
      <c r="BHX140" s="296"/>
      <c r="BHY140" s="296"/>
      <c r="BHZ140" s="296"/>
      <c r="BIA140" s="296"/>
      <c r="BIB140" s="296"/>
      <c r="BIC140" s="296"/>
      <c r="BID140" s="296"/>
      <c r="BIE140" s="296"/>
      <c r="BIF140" s="296"/>
      <c r="BIG140" s="296"/>
      <c r="BIH140" s="296"/>
      <c r="BII140" s="296"/>
      <c r="BIJ140" s="296"/>
      <c r="BIK140" s="296"/>
      <c r="BIL140" s="296"/>
      <c r="BIM140" s="296"/>
      <c r="BIN140" s="296"/>
      <c r="BIO140" s="296"/>
      <c r="BIP140" s="296"/>
      <c r="BIQ140" s="296"/>
      <c r="BIR140" s="296"/>
      <c r="BIS140" s="296"/>
      <c r="BIT140" s="296"/>
      <c r="BIU140" s="296"/>
      <c r="BIV140" s="296"/>
      <c r="BIW140" s="296"/>
      <c r="BIX140" s="296"/>
      <c r="BIY140" s="296"/>
      <c r="BIZ140" s="296"/>
      <c r="BJA140" s="296"/>
      <c r="BJB140" s="296"/>
      <c r="BJC140" s="296"/>
      <c r="BJD140" s="296"/>
      <c r="BJE140" s="296"/>
      <c r="BJF140" s="296"/>
      <c r="BJG140" s="296"/>
      <c r="BJH140" s="296"/>
      <c r="BJI140" s="296"/>
      <c r="BJJ140" s="296"/>
      <c r="BJK140" s="296"/>
      <c r="BJL140" s="296"/>
      <c r="BJM140" s="296"/>
      <c r="BJN140" s="296"/>
      <c r="BJO140" s="296"/>
      <c r="BJP140" s="296"/>
      <c r="BJQ140" s="296"/>
      <c r="BJR140" s="296"/>
      <c r="BJS140" s="296"/>
      <c r="BJT140" s="296"/>
      <c r="BJU140" s="296"/>
      <c r="BJV140" s="296"/>
      <c r="BJW140" s="296"/>
      <c r="BJX140" s="296"/>
      <c r="BJY140" s="296"/>
      <c r="BJZ140" s="296"/>
      <c r="BKA140" s="296"/>
      <c r="BKB140" s="296"/>
      <c r="BKC140" s="296"/>
      <c r="BKD140" s="296"/>
      <c r="BKE140" s="296"/>
      <c r="BKF140" s="296"/>
      <c r="BKG140" s="296"/>
      <c r="BKH140" s="296"/>
      <c r="BKI140" s="296"/>
      <c r="BKJ140" s="296"/>
      <c r="BKK140" s="296"/>
      <c r="BKL140" s="296"/>
      <c r="BKM140" s="296"/>
      <c r="BKN140" s="296"/>
      <c r="BKO140" s="296"/>
      <c r="BKP140" s="296"/>
      <c r="BKQ140" s="296"/>
      <c r="BKR140" s="296"/>
      <c r="BKS140" s="296"/>
      <c r="BKT140" s="296"/>
      <c r="BKU140" s="296"/>
      <c r="BKV140" s="296"/>
      <c r="BKW140" s="296"/>
      <c r="BKX140" s="296"/>
      <c r="BKY140" s="296"/>
      <c r="BKZ140" s="296"/>
      <c r="BLA140" s="296"/>
      <c r="BLB140" s="296"/>
      <c r="BLC140" s="296"/>
      <c r="BLD140" s="296"/>
      <c r="BLE140" s="296"/>
      <c r="BLF140" s="296"/>
      <c r="BLG140" s="296"/>
      <c r="BLH140" s="296"/>
      <c r="BLI140" s="296"/>
      <c r="BLJ140" s="296"/>
      <c r="BLK140" s="296"/>
      <c r="BLL140" s="296"/>
      <c r="BLM140" s="296"/>
      <c r="BLN140" s="296"/>
      <c r="BLO140" s="296"/>
      <c r="BLP140" s="296"/>
      <c r="BLQ140" s="296"/>
      <c r="BLR140" s="296"/>
      <c r="BLS140" s="296"/>
      <c r="BLT140" s="296"/>
      <c r="BLU140" s="296"/>
      <c r="BLV140" s="296"/>
      <c r="BLW140" s="296"/>
      <c r="BLX140" s="296"/>
      <c r="BLY140" s="296"/>
      <c r="BLZ140" s="296"/>
      <c r="BMA140" s="296"/>
      <c r="BMB140" s="296"/>
      <c r="BMC140" s="296"/>
      <c r="BMD140" s="296"/>
      <c r="BME140" s="296"/>
      <c r="BMF140" s="296"/>
      <c r="BMG140" s="296"/>
      <c r="BMH140" s="296"/>
      <c r="BMI140" s="296"/>
      <c r="BMJ140" s="296"/>
      <c r="BMK140" s="296"/>
      <c r="BML140" s="296"/>
      <c r="BMM140" s="296"/>
      <c r="BMN140" s="296"/>
      <c r="BMO140" s="296"/>
      <c r="BMP140" s="296"/>
      <c r="BMQ140" s="296"/>
      <c r="BMR140" s="296"/>
      <c r="BMS140" s="296"/>
      <c r="BMT140" s="296"/>
      <c r="BMU140" s="296"/>
      <c r="BMV140" s="296"/>
      <c r="BMW140" s="296"/>
      <c r="BMX140" s="296"/>
      <c r="BMY140" s="296"/>
      <c r="BMZ140" s="296"/>
      <c r="BNA140" s="296"/>
      <c r="BNB140" s="296"/>
      <c r="BNC140" s="296"/>
      <c r="BND140" s="296"/>
      <c r="BNE140" s="296"/>
      <c r="BNF140" s="296"/>
      <c r="BNG140" s="296"/>
      <c r="BNH140" s="296"/>
      <c r="BNI140" s="296"/>
      <c r="BNJ140" s="296"/>
      <c r="BNK140" s="296"/>
      <c r="BNL140" s="296"/>
      <c r="BNM140" s="296"/>
      <c r="BNN140" s="296"/>
      <c r="BNO140" s="296"/>
      <c r="BNP140" s="296"/>
      <c r="BNQ140" s="296"/>
      <c r="BNR140" s="296"/>
      <c r="BNS140" s="296"/>
      <c r="BNT140" s="296"/>
      <c r="BNU140" s="296"/>
      <c r="BNV140" s="296"/>
      <c r="BNW140" s="296"/>
      <c r="BNX140" s="296"/>
      <c r="BNY140" s="296"/>
      <c r="BNZ140" s="296"/>
      <c r="BOA140" s="296"/>
      <c r="BOB140" s="296"/>
      <c r="BOC140" s="296"/>
      <c r="BOD140" s="296"/>
      <c r="BOE140" s="296"/>
      <c r="BOF140" s="296"/>
      <c r="BOG140" s="296"/>
      <c r="BOH140" s="296"/>
      <c r="BOI140" s="296"/>
      <c r="BOJ140" s="296"/>
      <c r="BOK140" s="296"/>
      <c r="BOL140" s="296"/>
      <c r="BOM140" s="296"/>
      <c r="BON140" s="296"/>
      <c r="BOO140" s="296"/>
      <c r="BOP140" s="296"/>
      <c r="BOQ140" s="296"/>
      <c r="BOR140" s="296"/>
      <c r="BOS140" s="296"/>
      <c r="BOT140" s="296"/>
      <c r="BOU140" s="296"/>
      <c r="BOV140" s="296"/>
      <c r="BOW140" s="296"/>
      <c r="BOX140" s="296"/>
      <c r="BOY140" s="296"/>
      <c r="BOZ140" s="296"/>
      <c r="BPA140" s="296"/>
      <c r="BPB140" s="296"/>
      <c r="BPC140" s="296"/>
      <c r="BPD140" s="296"/>
      <c r="BPE140" s="296"/>
      <c r="BPF140" s="296"/>
      <c r="BPG140" s="296"/>
      <c r="BPH140" s="296"/>
      <c r="BPI140" s="296"/>
      <c r="BPJ140" s="296"/>
      <c r="BPK140" s="296"/>
      <c r="BPL140" s="296"/>
      <c r="BPM140" s="296"/>
      <c r="BPN140" s="296"/>
      <c r="BPO140" s="296"/>
      <c r="BPP140" s="296"/>
      <c r="BPQ140" s="296"/>
      <c r="BPR140" s="296"/>
      <c r="BPS140" s="296"/>
      <c r="BPT140" s="296"/>
      <c r="BPU140" s="296"/>
      <c r="BPV140" s="296"/>
      <c r="BPW140" s="296"/>
      <c r="BPX140" s="296"/>
      <c r="BPY140" s="296"/>
      <c r="BPZ140" s="296"/>
      <c r="BQA140" s="296"/>
      <c r="BQB140" s="296"/>
      <c r="BQC140" s="296"/>
      <c r="BQD140" s="296"/>
      <c r="BQE140" s="296"/>
      <c r="BQF140" s="296"/>
      <c r="BQG140" s="296"/>
      <c r="BQH140" s="296"/>
      <c r="BQI140" s="296"/>
      <c r="BQJ140" s="296"/>
      <c r="BQK140" s="296"/>
      <c r="BQL140" s="296"/>
      <c r="BQM140" s="296"/>
      <c r="BQN140" s="296"/>
      <c r="BQO140" s="296"/>
      <c r="BQP140" s="296"/>
      <c r="BQQ140" s="296"/>
      <c r="BQR140" s="296"/>
      <c r="BQS140" s="296"/>
      <c r="BQT140" s="296"/>
      <c r="BQU140" s="296"/>
      <c r="BQV140" s="296"/>
      <c r="BQW140" s="296"/>
      <c r="BQX140" s="296"/>
      <c r="BQY140" s="296"/>
      <c r="BQZ140" s="296"/>
      <c r="BRA140" s="296"/>
      <c r="BRB140" s="296"/>
      <c r="BRC140" s="296"/>
      <c r="BRD140" s="296"/>
      <c r="BRE140" s="296"/>
      <c r="BRF140" s="296"/>
      <c r="BRG140" s="296"/>
      <c r="BRH140" s="296"/>
      <c r="BRI140" s="296"/>
      <c r="BRJ140" s="296"/>
      <c r="BRK140" s="296"/>
      <c r="BRL140" s="296"/>
      <c r="BRM140" s="296"/>
      <c r="BRN140" s="296"/>
      <c r="BRO140" s="296"/>
      <c r="BRP140" s="296"/>
      <c r="BRQ140" s="296"/>
      <c r="BRR140" s="296"/>
      <c r="BRS140" s="296"/>
      <c r="BRT140" s="296"/>
      <c r="BRU140" s="296"/>
      <c r="BRV140" s="296"/>
      <c r="BRW140" s="296"/>
      <c r="BRX140" s="296"/>
      <c r="BRY140" s="296"/>
      <c r="BRZ140" s="296"/>
      <c r="BSA140" s="296"/>
      <c r="BSB140" s="296"/>
      <c r="BSC140" s="296"/>
      <c r="BSD140" s="296"/>
      <c r="BSE140" s="296"/>
      <c r="BSF140" s="296"/>
      <c r="BSG140" s="296"/>
      <c r="BSH140" s="296"/>
      <c r="BSI140" s="296"/>
      <c r="BSJ140" s="296"/>
      <c r="BSK140" s="296"/>
      <c r="BSL140" s="296"/>
      <c r="BSM140" s="296"/>
      <c r="BSN140" s="296"/>
      <c r="BSO140" s="296"/>
      <c r="BSP140" s="296"/>
      <c r="BSQ140" s="296"/>
      <c r="BSR140" s="296"/>
      <c r="BSS140" s="296"/>
      <c r="BST140" s="296"/>
      <c r="BSU140" s="296"/>
      <c r="BSV140" s="296"/>
      <c r="BSW140" s="296"/>
      <c r="BSX140" s="296"/>
      <c r="BSY140" s="296"/>
      <c r="BSZ140" s="296"/>
      <c r="BTA140" s="296"/>
      <c r="BTB140" s="296"/>
      <c r="BTC140" s="296"/>
      <c r="BTD140" s="296"/>
      <c r="BTE140" s="296"/>
      <c r="BTF140" s="296"/>
      <c r="BTG140" s="296"/>
      <c r="BTH140" s="296"/>
      <c r="BTI140" s="296"/>
      <c r="BTJ140" s="296"/>
      <c r="BTK140" s="296"/>
      <c r="BTL140" s="296"/>
      <c r="BTM140" s="296"/>
      <c r="BTN140" s="296"/>
      <c r="BTO140" s="296"/>
      <c r="BTP140" s="296"/>
      <c r="BTQ140" s="296"/>
      <c r="BTR140" s="296"/>
      <c r="BTS140" s="296"/>
      <c r="BTT140" s="296"/>
      <c r="BTU140" s="296"/>
      <c r="BTV140" s="296"/>
      <c r="BTW140" s="296"/>
      <c r="BTX140" s="296"/>
      <c r="BTY140" s="296"/>
      <c r="BTZ140" s="296"/>
      <c r="BUA140" s="296"/>
      <c r="BUB140" s="296"/>
      <c r="BUC140" s="296"/>
      <c r="BUD140" s="296"/>
      <c r="BUE140" s="296"/>
      <c r="BUF140" s="296"/>
      <c r="BUG140" s="296"/>
      <c r="BUH140" s="296"/>
      <c r="BUI140" s="296"/>
      <c r="BUJ140" s="296"/>
      <c r="BUK140" s="296"/>
      <c r="BUL140" s="296"/>
      <c r="BUM140" s="296"/>
      <c r="BUN140" s="296"/>
      <c r="BUO140" s="296"/>
      <c r="BUP140" s="296"/>
      <c r="BUQ140" s="296"/>
      <c r="BUR140" s="296"/>
      <c r="BUS140" s="296"/>
      <c r="BUT140" s="296"/>
      <c r="BUU140" s="296"/>
      <c r="BUV140" s="296"/>
      <c r="BUW140" s="296"/>
      <c r="BUX140" s="296"/>
      <c r="BUY140" s="296"/>
      <c r="BUZ140" s="296"/>
      <c r="BVA140" s="296"/>
      <c r="BVB140" s="296"/>
      <c r="BVC140" s="296"/>
      <c r="BVD140" s="296"/>
      <c r="BVE140" s="296"/>
      <c r="BVF140" s="296"/>
      <c r="BVG140" s="296"/>
      <c r="BVH140" s="296"/>
      <c r="BVI140" s="296"/>
      <c r="BVJ140" s="296"/>
      <c r="BVK140" s="296"/>
      <c r="BVL140" s="296"/>
      <c r="BVM140" s="296"/>
      <c r="BVN140" s="296"/>
      <c r="BVO140" s="296"/>
      <c r="BVP140" s="296"/>
      <c r="BVQ140" s="296"/>
      <c r="BVR140" s="296"/>
      <c r="BVS140" s="296"/>
      <c r="BVT140" s="296"/>
      <c r="BVU140" s="296"/>
      <c r="BVV140" s="296"/>
      <c r="BVW140" s="296"/>
      <c r="BVX140" s="296"/>
      <c r="BVY140" s="296"/>
      <c r="BVZ140" s="296"/>
      <c r="BWA140" s="296"/>
      <c r="BWB140" s="296"/>
      <c r="BWC140" s="296"/>
      <c r="BWD140" s="296"/>
      <c r="BWE140" s="296"/>
      <c r="BWF140" s="296"/>
      <c r="BWG140" s="296"/>
      <c r="BWH140" s="296"/>
      <c r="BWI140" s="296"/>
      <c r="BWJ140" s="296"/>
      <c r="BWK140" s="296"/>
      <c r="BWL140" s="296"/>
      <c r="BWM140" s="296"/>
      <c r="BWN140" s="296"/>
      <c r="BWO140" s="296"/>
      <c r="BWP140" s="296"/>
      <c r="BWQ140" s="296"/>
      <c r="BWR140" s="296"/>
      <c r="BWS140" s="296"/>
      <c r="BWT140" s="296"/>
      <c r="BWU140" s="296"/>
      <c r="BWV140" s="296"/>
      <c r="BWW140" s="296"/>
      <c r="BWX140" s="296"/>
      <c r="BWY140" s="296"/>
      <c r="BWZ140" s="296"/>
      <c r="BXA140" s="296"/>
      <c r="BXB140" s="296"/>
      <c r="BXC140" s="296"/>
      <c r="BXD140" s="296"/>
      <c r="BXE140" s="296"/>
      <c r="BXF140" s="296"/>
      <c r="BXG140" s="296"/>
      <c r="BXH140" s="296"/>
      <c r="BXI140" s="296"/>
      <c r="BXJ140" s="296"/>
      <c r="BXK140" s="296"/>
      <c r="BXL140" s="296"/>
      <c r="BXM140" s="296"/>
      <c r="BXN140" s="296"/>
      <c r="BXO140" s="296"/>
      <c r="BXP140" s="296"/>
      <c r="BXQ140" s="296"/>
      <c r="BXR140" s="296"/>
      <c r="BXS140" s="296"/>
      <c r="BXT140" s="296"/>
      <c r="BXU140" s="296"/>
      <c r="BXV140" s="296"/>
      <c r="BXW140" s="296"/>
      <c r="BXX140" s="296"/>
      <c r="BXY140" s="296"/>
      <c r="BXZ140" s="296"/>
      <c r="BYA140" s="296"/>
      <c r="BYB140" s="296"/>
      <c r="BYC140" s="296"/>
      <c r="BYD140" s="296"/>
      <c r="BYE140" s="296"/>
      <c r="BYF140" s="296"/>
      <c r="BYG140" s="296"/>
      <c r="BYH140" s="296"/>
      <c r="BYI140" s="296"/>
      <c r="BYJ140" s="296"/>
      <c r="BYK140" s="296"/>
      <c r="BYL140" s="296"/>
      <c r="BYM140" s="296"/>
      <c r="BYN140" s="296"/>
      <c r="BYO140" s="296"/>
      <c r="BYP140" s="296"/>
      <c r="BYQ140" s="296"/>
      <c r="BYR140" s="296"/>
      <c r="BYS140" s="296"/>
      <c r="BYT140" s="296"/>
      <c r="BYU140" s="296"/>
      <c r="BYV140" s="296"/>
      <c r="BYW140" s="296"/>
      <c r="BYX140" s="296"/>
      <c r="BYY140" s="296"/>
      <c r="BYZ140" s="296"/>
      <c r="BZA140" s="296"/>
      <c r="BZB140" s="296"/>
      <c r="BZC140" s="296"/>
      <c r="BZD140" s="296"/>
      <c r="BZE140" s="296"/>
      <c r="BZF140" s="296"/>
      <c r="BZG140" s="296"/>
      <c r="BZH140" s="296"/>
      <c r="BZI140" s="296"/>
      <c r="BZJ140" s="296"/>
      <c r="BZK140" s="296"/>
      <c r="BZL140" s="296"/>
      <c r="BZM140" s="296"/>
      <c r="BZN140" s="296"/>
      <c r="BZO140" s="296"/>
      <c r="BZP140" s="296"/>
      <c r="BZQ140" s="296"/>
      <c r="BZR140" s="296"/>
      <c r="BZS140" s="296"/>
      <c r="BZT140" s="296"/>
      <c r="BZU140" s="296"/>
      <c r="BZV140" s="296"/>
      <c r="BZW140" s="296"/>
      <c r="BZX140" s="296"/>
      <c r="BZY140" s="296"/>
      <c r="BZZ140" s="296"/>
      <c r="CAA140" s="296"/>
      <c r="CAB140" s="296"/>
      <c r="CAC140" s="296"/>
      <c r="CAD140" s="296"/>
      <c r="CAE140" s="296"/>
      <c r="CAF140" s="296"/>
      <c r="CAG140" s="296"/>
      <c r="CAH140" s="296"/>
      <c r="CAI140" s="296"/>
      <c r="CAJ140" s="296"/>
      <c r="CAK140" s="296"/>
      <c r="CAL140" s="296"/>
      <c r="CAM140" s="296"/>
      <c r="CAN140" s="296"/>
      <c r="CAO140" s="296"/>
      <c r="CAP140" s="296"/>
      <c r="CAQ140" s="296"/>
      <c r="CAR140" s="296"/>
      <c r="CAS140" s="296"/>
      <c r="CAT140" s="296"/>
      <c r="CAU140" s="296"/>
      <c r="CAV140" s="296"/>
      <c r="CAW140" s="296"/>
      <c r="CAX140" s="296"/>
      <c r="CAY140" s="296"/>
      <c r="CAZ140" s="296"/>
      <c r="CBA140" s="296"/>
      <c r="CBB140" s="296"/>
      <c r="CBC140" s="296"/>
      <c r="CBD140" s="296"/>
      <c r="CBE140" s="296"/>
      <c r="CBF140" s="296"/>
      <c r="CBG140" s="296"/>
      <c r="CBH140" s="296"/>
      <c r="CBI140" s="296"/>
      <c r="CBJ140" s="296"/>
      <c r="CBK140" s="296"/>
      <c r="CBL140" s="296"/>
      <c r="CBM140" s="296"/>
      <c r="CBN140" s="296"/>
      <c r="CBO140" s="296"/>
      <c r="CBP140" s="296"/>
      <c r="CBQ140" s="296"/>
      <c r="CBR140" s="296"/>
      <c r="CBS140" s="296"/>
      <c r="CBT140" s="296"/>
      <c r="CBU140" s="296"/>
      <c r="CBV140" s="296"/>
      <c r="CBW140" s="296"/>
      <c r="CBX140" s="296"/>
      <c r="CBY140" s="296"/>
      <c r="CBZ140" s="296"/>
      <c r="CCA140" s="296"/>
      <c r="CCB140" s="296"/>
      <c r="CCC140" s="296"/>
      <c r="CCD140" s="296"/>
      <c r="CCE140" s="296"/>
      <c r="CCF140" s="296"/>
      <c r="CCG140" s="296"/>
      <c r="CCH140" s="296"/>
      <c r="CCI140" s="296"/>
      <c r="CCJ140" s="296"/>
      <c r="CCK140" s="296"/>
      <c r="CCL140" s="296"/>
      <c r="CCM140" s="296"/>
      <c r="CCN140" s="296"/>
      <c r="CCO140" s="296"/>
      <c r="CCP140" s="296"/>
      <c r="CCQ140" s="296"/>
      <c r="CCR140" s="296"/>
      <c r="CCS140" s="296"/>
      <c r="CCT140" s="296"/>
      <c r="CCU140" s="296"/>
      <c r="CCV140" s="296"/>
      <c r="CCW140" s="296"/>
      <c r="CCX140" s="296"/>
      <c r="CCY140" s="296"/>
      <c r="CCZ140" s="296"/>
      <c r="CDA140" s="296"/>
      <c r="CDB140" s="296"/>
      <c r="CDC140" s="296"/>
      <c r="CDD140" s="296"/>
      <c r="CDE140" s="296"/>
      <c r="CDF140" s="296"/>
      <c r="CDG140" s="296"/>
      <c r="CDH140" s="296"/>
      <c r="CDI140" s="296"/>
      <c r="CDJ140" s="296"/>
      <c r="CDK140" s="296"/>
      <c r="CDL140" s="296"/>
      <c r="CDM140" s="296"/>
      <c r="CDN140" s="296"/>
      <c r="CDO140" s="296"/>
      <c r="CDP140" s="296"/>
      <c r="CDQ140" s="296"/>
      <c r="CDR140" s="296"/>
      <c r="CDS140" s="296"/>
      <c r="CDT140" s="296"/>
      <c r="CDU140" s="296"/>
      <c r="CDV140" s="296"/>
      <c r="CDW140" s="296"/>
      <c r="CDX140" s="296"/>
      <c r="CDY140" s="296"/>
      <c r="CDZ140" s="296"/>
      <c r="CEA140" s="296"/>
      <c r="CEB140" s="296"/>
      <c r="CEC140" s="296"/>
      <c r="CED140" s="296"/>
      <c r="CEE140" s="296"/>
      <c r="CEF140" s="296"/>
      <c r="CEG140" s="296"/>
      <c r="CEH140" s="296"/>
      <c r="CEI140" s="296"/>
      <c r="CEJ140" s="296"/>
      <c r="CEK140" s="296"/>
      <c r="CEL140" s="296"/>
      <c r="CEM140" s="296"/>
      <c r="CEN140" s="296"/>
      <c r="CEO140" s="296"/>
      <c r="CEP140" s="296"/>
      <c r="CEQ140" s="296"/>
      <c r="CER140" s="296"/>
      <c r="CES140" s="296"/>
      <c r="CET140" s="296"/>
      <c r="CEU140" s="296"/>
      <c r="CEV140" s="296"/>
      <c r="CEW140" s="296"/>
      <c r="CEX140" s="296"/>
      <c r="CEY140" s="296"/>
      <c r="CEZ140" s="296"/>
      <c r="CFA140" s="296"/>
      <c r="CFB140" s="296"/>
      <c r="CFC140" s="296"/>
      <c r="CFD140" s="296"/>
      <c r="CFE140" s="296"/>
      <c r="CFF140" s="296"/>
      <c r="CFG140" s="296"/>
      <c r="CFH140" s="296"/>
      <c r="CFI140" s="296"/>
      <c r="CFJ140" s="296"/>
      <c r="CFK140" s="296"/>
      <c r="CFL140" s="296"/>
      <c r="CFM140" s="296"/>
      <c r="CFN140" s="296"/>
      <c r="CFO140" s="296"/>
      <c r="CFP140" s="296"/>
      <c r="CFQ140" s="296"/>
      <c r="CFR140" s="296"/>
      <c r="CFS140" s="296"/>
      <c r="CFT140" s="296"/>
      <c r="CFU140" s="296"/>
      <c r="CFV140" s="296"/>
      <c r="CFW140" s="296"/>
      <c r="CFX140" s="296"/>
      <c r="CFY140" s="296"/>
      <c r="CFZ140" s="296"/>
      <c r="CGA140" s="296"/>
      <c r="CGB140" s="296"/>
      <c r="CGC140" s="296"/>
      <c r="CGD140" s="296"/>
      <c r="CGE140" s="296"/>
      <c r="CGF140" s="296"/>
      <c r="CGG140" s="296"/>
      <c r="CGH140" s="296"/>
      <c r="CGI140" s="296"/>
      <c r="CGJ140" s="296"/>
      <c r="CGK140" s="296"/>
      <c r="CGL140" s="296"/>
      <c r="CGM140" s="296"/>
      <c r="CGN140" s="296"/>
      <c r="CGO140" s="296"/>
      <c r="CGP140" s="296"/>
      <c r="CGQ140" s="296"/>
      <c r="CGR140" s="296"/>
      <c r="CGS140" s="296"/>
      <c r="CGT140" s="296"/>
      <c r="CGU140" s="296"/>
      <c r="CGV140" s="296"/>
      <c r="CGW140" s="296"/>
      <c r="CGX140" s="296"/>
      <c r="CGY140" s="296"/>
      <c r="CGZ140" s="296"/>
      <c r="CHA140" s="296"/>
      <c r="CHB140" s="296"/>
      <c r="CHC140" s="296"/>
      <c r="CHD140" s="296"/>
      <c r="CHE140" s="296"/>
      <c r="CHF140" s="296"/>
      <c r="CHG140" s="296"/>
      <c r="CHH140" s="296"/>
      <c r="CHI140" s="296"/>
      <c r="CHJ140" s="296"/>
      <c r="CHK140" s="296"/>
      <c r="CHL140" s="296"/>
      <c r="CHM140" s="296"/>
      <c r="CHN140" s="296"/>
      <c r="CHO140" s="296"/>
      <c r="CHP140" s="296"/>
      <c r="CHQ140" s="296"/>
      <c r="CHR140" s="296"/>
      <c r="CHS140" s="296"/>
      <c r="CHT140" s="296"/>
      <c r="CHU140" s="296"/>
      <c r="CHV140" s="296"/>
      <c r="CHW140" s="296"/>
      <c r="CHX140" s="296"/>
      <c r="CHY140" s="296"/>
      <c r="CHZ140" s="296"/>
      <c r="CIA140" s="296"/>
      <c r="CIB140" s="296"/>
      <c r="CIC140" s="296"/>
      <c r="CID140" s="296"/>
      <c r="CIE140" s="296"/>
      <c r="CIF140" s="296"/>
      <c r="CIG140" s="296"/>
      <c r="CIH140" s="296"/>
      <c r="CII140" s="296"/>
      <c r="CIJ140" s="296"/>
      <c r="CIK140" s="296"/>
      <c r="CIL140" s="296"/>
      <c r="CIM140" s="296"/>
      <c r="CIN140" s="296"/>
      <c r="CIO140" s="296"/>
      <c r="CIP140" s="296"/>
      <c r="CIQ140" s="296"/>
      <c r="CIR140" s="296"/>
      <c r="CIS140" s="296"/>
      <c r="CIT140" s="296"/>
      <c r="CIU140" s="296"/>
      <c r="CIV140" s="296"/>
      <c r="CIW140" s="296"/>
      <c r="CIX140" s="296"/>
      <c r="CIY140" s="296"/>
      <c r="CIZ140" s="296"/>
      <c r="CJA140" s="296"/>
      <c r="CJB140" s="296"/>
      <c r="CJC140" s="296"/>
      <c r="CJD140" s="296"/>
      <c r="CJE140" s="296"/>
      <c r="CJF140" s="296"/>
      <c r="CJG140" s="296"/>
      <c r="CJH140" s="296"/>
      <c r="CJI140" s="296"/>
      <c r="CJJ140" s="296"/>
      <c r="CJK140" s="296"/>
      <c r="CJL140" s="296"/>
      <c r="CJM140" s="296"/>
      <c r="CJN140" s="296"/>
      <c r="CJO140" s="296"/>
      <c r="CJP140" s="296"/>
      <c r="CJQ140" s="296"/>
      <c r="CJR140" s="296"/>
      <c r="CJS140" s="296"/>
      <c r="CJT140" s="296"/>
      <c r="CJU140" s="296"/>
      <c r="CJV140" s="296"/>
      <c r="CJW140" s="296"/>
      <c r="CJX140" s="296"/>
      <c r="CJY140" s="296"/>
      <c r="CJZ140" s="296"/>
      <c r="CKA140" s="296"/>
      <c r="CKB140" s="296"/>
      <c r="CKC140" s="296"/>
      <c r="CKD140" s="296"/>
      <c r="CKE140" s="296"/>
      <c r="CKF140" s="296"/>
      <c r="CKG140" s="296"/>
      <c r="CKH140" s="296"/>
      <c r="CKI140" s="296"/>
      <c r="CKJ140" s="296"/>
      <c r="CKK140" s="296"/>
      <c r="CKL140" s="296"/>
      <c r="CKM140" s="296"/>
      <c r="CKN140" s="296"/>
      <c r="CKO140" s="296"/>
      <c r="CKP140" s="296"/>
      <c r="CKQ140" s="296"/>
      <c r="CKR140" s="296"/>
      <c r="CKS140" s="296"/>
      <c r="CKT140" s="296"/>
      <c r="CKU140" s="296"/>
      <c r="CKV140" s="296"/>
      <c r="CKW140" s="296"/>
      <c r="CKX140" s="296"/>
      <c r="CKY140" s="296"/>
      <c r="CKZ140" s="296"/>
      <c r="CLA140" s="296"/>
      <c r="CLB140" s="296"/>
      <c r="CLC140" s="296"/>
      <c r="CLD140" s="296"/>
      <c r="CLE140" s="296"/>
      <c r="CLF140" s="296"/>
      <c r="CLG140" s="296"/>
      <c r="CLH140" s="296"/>
      <c r="CLI140" s="296"/>
      <c r="CLJ140" s="296"/>
      <c r="CLK140" s="296"/>
      <c r="CLL140" s="296"/>
      <c r="CLM140" s="296"/>
      <c r="CLN140" s="296"/>
      <c r="CLO140" s="296"/>
      <c r="CLP140" s="296"/>
      <c r="CLQ140" s="296"/>
      <c r="CLR140" s="296"/>
      <c r="CLS140" s="296"/>
      <c r="CLT140" s="296"/>
      <c r="CLU140" s="296"/>
      <c r="CLV140" s="296"/>
      <c r="CLW140" s="296"/>
      <c r="CLX140" s="296"/>
      <c r="CLY140" s="296"/>
      <c r="CLZ140" s="296"/>
      <c r="CMA140" s="296"/>
      <c r="CMB140" s="296"/>
      <c r="CMC140" s="296"/>
      <c r="CMD140" s="296"/>
      <c r="CME140" s="296"/>
      <c r="CMF140" s="296"/>
      <c r="CMG140" s="296"/>
      <c r="CMH140" s="296"/>
      <c r="CMI140" s="296"/>
      <c r="CMJ140" s="296"/>
      <c r="CMK140" s="296"/>
      <c r="CML140" s="296"/>
      <c r="CMM140" s="296"/>
      <c r="CMN140" s="296"/>
      <c r="CMO140" s="296"/>
      <c r="CMP140" s="296"/>
      <c r="CMQ140" s="296"/>
      <c r="CMR140" s="296"/>
      <c r="CMS140" s="296"/>
      <c r="CMT140" s="296"/>
      <c r="CMU140" s="296"/>
      <c r="CMV140" s="296"/>
      <c r="CMW140" s="296"/>
      <c r="CMX140" s="296"/>
      <c r="CMY140" s="296"/>
      <c r="CMZ140" s="296"/>
      <c r="CNA140" s="296"/>
      <c r="CNB140" s="296"/>
      <c r="CNC140" s="296"/>
      <c r="CND140" s="296"/>
      <c r="CNE140" s="296"/>
      <c r="CNF140" s="296"/>
      <c r="CNG140" s="296"/>
      <c r="CNH140" s="296"/>
      <c r="CNI140" s="296"/>
      <c r="CNJ140" s="296"/>
      <c r="CNK140" s="296"/>
      <c r="CNL140" s="296"/>
      <c r="CNM140" s="296"/>
      <c r="CNN140" s="296"/>
      <c r="CNO140" s="296"/>
      <c r="CNP140" s="296"/>
      <c r="CNQ140" s="296"/>
      <c r="CNR140" s="296"/>
      <c r="CNS140" s="296"/>
      <c r="CNT140" s="296"/>
      <c r="CNU140" s="296"/>
      <c r="CNV140" s="296"/>
      <c r="CNW140" s="296"/>
      <c r="CNX140" s="296"/>
      <c r="CNY140" s="296"/>
      <c r="CNZ140" s="296"/>
      <c r="COA140" s="296"/>
      <c r="COB140" s="296"/>
      <c r="COC140" s="296"/>
      <c r="COD140" s="296"/>
      <c r="COE140" s="296"/>
      <c r="COF140" s="296"/>
      <c r="COG140" s="296"/>
      <c r="COH140" s="296"/>
      <c r="COI140" s="296"/>
      <c r="COJ140" s="296"/>
      <c r="COK140" s="296"/>
      <c r="COL140" s="296"/>
      <c r="COM140" s="296"/>
      <c r="CON140" s="296"/>
      <c r="COO140" s="296"/>
      <c r="COP140" s="296"/>
      <c r="COQ140" s="296"/>
      <c r="COR140" s="296"/>
      <c r="COS140" s="296"/>
      <c r="COT140" s="296"/>
      <c r="COU140" s="296"/>
      <c r="COV140" s="296"/>
      <c r="COW140" s="296"/>
      <c r="COX140" s="296"/>
      <c r="COY140" s="296"/>
      <c r="COZ140" s="296"/>
      <c r="CPA140" s="296"/>
      <c r="CPB140" s="296"/>
      <c r="CPC140" s="296"/>
      <c r="CPD140" s="296"/>
      <c r="CPE140" s="296"/>
      <c r="CPF140" s="296"/>
      <c r="CPG140" s="296"/>
      <c r="CPH140" s="296"/>
      <c r="CPI140" s="296"/>
      <c r="CPJ140" s="296"/>
      <c r="CPK140" s="296"/>
      <c r="CPL140" s="296"/>
      <c r="CPM140" s="296"/>
      <c r="CPN140" s="296"/>
      <c r="CPO140" s="296"/>
      <c r="CPP140" s="296"/>
      <c r="CPQ140" s="296"/>
      <c r="CPR140" s="296"/>
      <c r="CPS140" s="296"/>
      <c r="CPT140" s="296"/>
      <c r="CPU140" s="296"/>
      <c r="CPV140" s="296"/>
      <c r="CPW140" s="296"/>
      <c r="CPX140" s="296"/>
      <c r="CPY140" s="296"/>
      <c r="CPZ140" s="296"/>
      <c r="CQA140" s="296"/>
      <c r="CQB140" s="296"/>
      <c r="CQC140" s="296"/>
      <c r="CQD140" s="296"/>
      <c r="CQE140" s="296"/>
      <c r="CQF140" s="296"/>
      <c r="CQG140" s="296"/>
      <c r="CQH140" s="296"/>
      <c r="CQI140" s="296"/>
      <c r="CQJ140" s="296"/>
      <c r="CQK140" s="296"/>
      <c r="CQL140" s="296"/>
      <c r="CQM140" s="296"/>
      <c r="CQN140" s="296"/>
      <c r="CQO140" s="296"/>
      <c r="CQP140" s="296"/>
      <c r="CQQ140" s="296"/>
      <c r="CQR140" s="296"/>
      <c r="CQS140" s="296"/>
      <c r="CQT140" s="296"/>
      <c r="CQU140" s="296"/>
      <c r="CQV140" s="296"/>
      <c r="CQW140" s="296"/>
      <c r="CQX140" s="296"/>
      <c r="CQY140" s="296"/>
      <c r="CQZ140" s="296"/>
      <c r="CRA140" s="296"/>
      <c r="CRB140" s="296"/>
      <c r="CRC140" s="296"/>
      <c r="CRD140" s="296"/>
      <c r="CRE140" s="296"/>
      <c r="CRF140" s="296"/>
      <c r="CRG140" s="296"/>
      <c r="CRH140" s="296"/>
      <c r="CRI140" s="296"/>
      <c r="CRJ140" s="296"/>
      <c r="CRK140" s="296"/>
      <c r="CRL140" s="296"/>
      <c r="CRM140" s="296"/>
      <c r="CRN140" s="296"/>
      <c r="CRO140" s="296"/>
      <c r="CRP140" s="296"/>
      <c r="CRQ140" s="296"/>
      <c r="CRR140" s="296"/>
      <c r="CRS140" s="296"/>
      <c r="CRT140" s="296"/>
      <c r="CRU140" s="296"/>
      <c r="CRV140" s="296"/>
      <c r="CRW140" s="296"/>
      <c r="CRX140" s="296"/>
      <c r="CRY140" s="296"/>
      <c r="CRZ140" s="296"/>
      <c r="CSA140" s="296"/>
      <c r="CSB140" s="296"/>
      <c r="CSC140" s="296"/>
      <c r="CSD140" s="296"/>
      <c r="CSE140" s="296"/>
      <c r="CSF140" s="296"/>
      <c r="CSG140" s="296"/>
      <c r="CSH140" s="296"/>
      <c r="CSI140" s="296"/>
      <c r="CSJ140" s="296"/>
      <c r="CSK140" s="296"/>
      <c r="CSL140" s="296"/>
      <c r="CSM140" s="296"/>
      <c r="CSN140" s="296"/>
      <c r="CSO140" s="296"/>
      <c r="CSP140" s="296"/>
      <c r="CSQ140" s="296"/>
      <c r="CSR140" s="296"/>
      <c r="CSS140" s="296"/>
      <c r="CST140" s="296"/>
      <c r="CSU140" s="296"/>
      <c r="CSV140" s="296"/>
      <c r="CSW140" s="296"/>
      <c r="CSX140" s="296"/>
      <c r="CSY140" s="296"/>
      <c r="CSZ140" s="296"/>
      <c r="CTA140" s="296"/>
      <c r="CTB140" s="296"/>
      <c r="CTC140" s="296"/>
      <c r="CTD140" s="296"/>
      <c r="CTE140" s="296"/>
      <c r="CTF140" s="296"/>
      <c r="CTG140" s="296"/>
      <c r="CTH140" s="296"/>
      <c r="CTI140" s="296"/>
      <c r="CTJ140" s="296"/>
      <c r="CTK140" s="296"/>
      <c r="CTL140" s="296"/>
      <c r="CTM140" s="296"/>
      <c r="CTN140" s="296"/>
      <c r="CTO140" s="296"/>
      <c r="CTP140" s="296"/>
      <c r="CTQ140" s="296"/>
      <c r="CTR140" s="296"/>
      <c r="CTS140" s="296"/>
      <c r="CTT140" s="296"/>
      <c r="CTU140" s="296"/>
      <c r="CTV140" s="296"/>
      <c r="CTW140" s="296"/>
      <c r="CTX140" s="296"/>
      <c r="CTY140" s="296"/>
      <c r="CTZ140" s="296"/>
      <c r="CUA140" s="296"/>
      <c r="CUB140" s="296"/>
      <c r="CUC140" s="296"/>
      <c r="CUD140" s="296"/>
      <c r="CUE140" s="296"/>
      <c r="CUF140" s="296"/>
      <c r="CUG140" s="296"/>
      <c r="CUH140" s="296"/>
      <c r="CUI140" s="296"/>
      <c r="CUJ140" s="296"/>
      <c r="CUK140" s="296"/>
      <c r="CUL140" s="296"/>
      <c r="CUM140" s="296"/>
      <c r="CUN140" s="296"/>
      <c r="CUO140" s="296"/>
      <c r="CUP140" s="296"/>
      <c r="CUQ140" s="296"/>
      <c r="CUR140" s="296"/>
      <c r="CUS140" s="296"/>
      <c r="CUT140" s="296"/>
      <c r="CUU140" s="296"/>
      <c r="CUV140" s="296"/>
      <c r="CUW140" s="296"/>
      <c r="CUX140" s="296"/>
      <c r="CUY140" s="296"/>
      <c r="CUZ140" s="296"/>
      <c r="CVA140" s="296"/>
      <c r="CVB140" s="296"/>
      <c r="CVC140" s="296"/>
      <c r="CVD140" s="296"/>
      <c r="CVE140" s="296"/>
      <c r="CVF140" s="296"/>
      <c r="CVG140" s="296"/>
      <c r="CVH140" s="296"/>
      <c r="CVI140" s="296"/>
      <c r="CVJ140" s="296"/>
      <c r="CVK140" s="296"/>
      <c r="CVL140" s="296"/>
      <c r="CVM140" s="296"/>
      <c r="CVN140" s="296"/>
      <c r="CVO140" s="296"/>
      <c r="CVP140" s="296"/>
      <c r="CVQ140" s="296"/>
      <c r="CVR140" s="296"/>
      <c r="CVS140" s="296"/>
      <c r="CVT140" s="296"/>
      <c r="CVU140" s="296"/>
      <c r="CVV140" s="296"/>
      <c r="CVW140" s="296"/>
      <c r="CVX140" s="296"/>
      <c r="CVY140" s="296"/>
      <c r="CVZ140" s="296"/>
      <c r="CWA140" s="296"/>
      <c r="CWB140" s="296"/>
      <c r="CWC140" s="296"/>
      <c r="CWD140" s="296"/>
      <c r="CWE140" s="296"/>
      <c r="CWF140" s="296"/>
      <c r="CWG140" s="296"/>
      <c r="CWH140" s="296"/>
      <c r="CWI140" s="296"/>
      <c r="CWJ140" s="296"/>
      <c r="CWK140" s="296"/>
      <c r="CWL140" s="296"/>
      <c r="CWM140" s="296"/>
      <c r="CWN140" s="296"/>
      <c r="CWO140" s="296"/>
      <c r="CWP140" s="296"/>
      <c r="CWQ140" s="296"/>
      <c r="CWR140" s="296"/>
      <c r="CWS140" s="296"/>
      <c r="CWT140" s="296"/>
      <c r="CWU140" s="296"/>
      <c r="CWV140" s="296"/>
      <c r="CWW140" s="296"/>
      <c r="CWX140" s="296"/>
      <c r="CWY140" s="296"/>
      <c r="CWZ140" s="296"/>
      <c r="CXA140" s="296"/>
      <c r="CXB140" s="296"/>
      <c r="CXC140" s="296"/>
      <c r="CXD140" s="296"/>
      <c r="CXE140" s="296"/>
      <c r="CXF140" s="296"/>
      <c r="CXG140" s="296"/>
      <c r="CXH140" s="296"/>
      <c r="CXI140" s="296"/>
      <c r="CXJ140" s="296"/>
      <c r="CXK140" s="296"/>
      <c r="CXL140" s="296"/>
      <c r="CXM140" s="296"/>
      <c r="CXN140" s="296"/>
      <c r="CXO140" s="296"/>
      <c r="CXP140" s="296"/>
      <c r="CXQ140" s="296"/>
      <c r="CXR140" s="296"/>
      <c r="CXS140" s="296"/>
      <c r="CXT140" s="296"/>
      <c r="CXU140" s="296"/>
      <c r="CXV140" s="296"/>
      <c r="CXW140" s="296"/>
      <c r="CXX140" s="296"/>
      <c r="CXY140" s="296"/>
      <c r="CXZ140" s="296"/>
      <c r="CYA140" s="296"/>
      <c r="CYB140" s="296"/>
      <c r="CYC140" s="296"/>
      <c r="CYD140" s="296"/>
      <c r="CYE140" s="296"/>
      <c r="CYF140" s="296"/>
      <c r="CYG140" s="296"/>
      <c r="CYH140" s="296"/>
      <c r="CYI140" s="296"/>
      <c r="CYJ140" s="296"/>
      <c r="CYK140" s="296"/>
      <c r="CYL140" s="296"/>
      <c r="CYM140" s="296"/>
      <c r="CYN140" s="296"/>
      <c r="CYO140" s="296"/>
      <c r="CYP140" s="296"/>
      <c r="CYQ140" s="296"/>
      <c r="CYR140" s="296"/>
      <c r="CYS140" s="296"/>
      <c r="CYT140" s="296"/>
      <c r="CYU140" s="296"/>
      <c r="CYV140" s="296"/>
      <c r="CYW140" s="296"/>
      <c r="CYX140" s="296"/>
      <c r="CYY140" s="296"/>
      <c r="CYZ140" s="296"/>
      <c r="CZA140" s="296"/>
      <c r="CZB140" s="296"/>
      <c r="CZC140" s="296"/>
      <c r="CZD140" s="296"/>
      <c r="CZE140" s="296"/>
      <c r="CZF140" s="296"/>
      <c r="CZG140" s="296"/>
      <c r="CZH140" s="296"/>
      <c r="CZI140" s="296"/>
      <c r="CZJ140" s="296"/>
      <c r="CZK140" s="296"/>
      <c r="CZL140" s="296"/>
      <c r="CZM140" s="296"/>
      <c r="CZN140" s="296"/>
      <c r="CZO140" s="296"/>
      <c r="CZP140" s="296"/>
      <c r="CZQ140" s="296"/>
      <c r="CZR140" s="296"/>
      <c r="CZS140" s="296"/>
      <c r="CZT140" s="296"/>
      <c r="CZU140" s="296"/>
      <c r="CZV140" s="296"/>
      <c r="CZW140" s="296"/>
      <c r="CZX140" s="296"/>
      <c r="CZY140" s="296"/>
      <c r="CZZ140" s="296"/>
      <c r="DAA140" s="296"/>
      <c r="DAB140" s="296"/>
      <c r="DAC140" s="296"/>
      <c r="DAD140" s="296"/>
      <c r="DAE140" s="296"/>
      <c r="DAF140" s="296"/>
      <c r="DAG140" s="296"/>
      <c r="DAH140" s="296"/>
      <c r="DAI140" s="296"/>
      <c r="DAJ140" s="296"/>
      <c r="DAK140" s="296"/>
      <c r="DAL140" s="296"/>
      <c r="DAM140" s="296"/>
      <c r="DAN140" s="296"/>
      <c r="DAO140" s="296"/>
      <c r="DAP140" s="296"/>
      <c r="DAQ140" s="296"/>
      <c r="DAR140" s="296"/>
      <c r="DAS140" s="296"/>
      <c r="DAT140" s="296"/>
      <c r="DAU140" s="296"/>
      <c r="DAV140" s="296"/>
      <c r="DAW140" s="296"/>
      <c r="DAX140" s="296"/>
      <c r="DAY140" s="296"/>
      <c r="DAZ140" s="296"/>
      <c r="DBA140" s="296"/>
      <c r="DBB140" s="296"/>
      <c r="DBC140" s="296"/>
      <c r="DBD140" s="296"/>
      <c r="DBE140" s="296"/>
      <c r="DBF140" s="296"/>
      <c r="DBG140" s="296"/>
      <c r="DBH140" s="296"/>
      <c r="DBI140" s="296"/>
      <c r="DBJ140" s="296"/>
      <c r="DBK140" s="296"/>
      <c r="DBL140" s="296"/>
      <c r="DBM140" s="296"/>
      <c r="DBN140" s="296"/>
      <c r="DBO140" s="296"/>
      <c r="DBP140" s="296"/>
      <c r="DBQ140" s="296"/>
      <c r="DBR140" s="296"/>
      <c r="DBS140" s="296"/>
      <c r="DBT140" s="296"/>
      <c r="DBU140" s="296"/>
      <c r="DBV140" s="296"/>
      <c r="DBW140" s="296"/>
      <c r="DBX140" s="296"/>
      <c r="DBY140" s="296"/>
      <c r="DBZ140" s="296"/>
      <c r="DCA140" s="296"/>
      <c r="DCB140" s="296"/>
      <c r="DCC140" s="296"/>
      <c r="DCD140" s="296"/>
      <c r="DCE140" s="296"/>
      <c r="DCF140" s="296"/>
      <c r="DCG140" s="296"/>
      <c r="DCH140" s="296"/>
      <c r="DCI140" s="296"/>
      <c r="DCJ140" s="296"/>
      <c r="DCK140" s="296"/>
      <c r="DCL140" s="296"/>
      <c r="DCM140" s="296"/>
      <c r="DCN140" s="296"/>
      <c r="DCO140" s="296"/>
      <c r="DCP140" s="296"/>
      <c r="DCQ140" s="296"/>
      <c r="DCR140" s="296"/>
      <c r="DCS140" s="296"/>
      <c r="DCT140" s="296"/>
      <c r="DCU140" s="296"/>
      <c r="DCV140" s="296"/>
      <c r="DCW140" s="296"/>
      <c r="DCX140" s="296"/>
      <c r="DCY140" s="296"/>
      <c r="DCZ140" s="296"/>
      <c r="DDA140" s="296"/>
      <c r="DDB140" s="296"/>
      <c r="DDC140" s="296"/>
      <c r="DDD140" s="296"/>
      <c r="DDE140" s="296"/>
      <c r="DDF140" s="296"/>
      <c r="DDG140" s="296"/>
      <c r="DDH140" s="296"/>
      <c r="DDI140" s="296"/>
      <c r="DDJ140" s="296"/>
      <c r="DDK140" s="296"/>
      <c r="DDL140" s="296"/>
      <c r="DDM140" s="296"/>
      <c r="DDN140" s="296"/>
      <c r="DDO140" s="296"/>
      <c r="DDP140" s="296"/>
      <c r="DDQ140" s="296"/>
      <c r="DDR140" s="296"/>
      <c r="DDS140" s="296"/>
      <c r="DDT140" s="296"/>
      <c r="DDU140" s="296"/>
      <c r="DDV140" s="296"/>
      <c r="DDW140" s="296"/>
      <c r="DDX140" s="296"/>
      <c r="DDY140" s="296"/>
      <c r="DDZ140" s="296"/>
      <c r="DEA140" s="296"/>
      <c r="DEB140" s="296"/>
      <c r="DEC140" s="296"/>
      <c r="DED140" s="296"/>
      <c r="DEE140" s="296"/>
      <c r="DEF140" s="296"/>
      <c r="DEG140" s="296"/>
      <c r="DEH140" s="296"/>
      <c r="DEI140" s="296"/>
      <c r="DEJ140" s="296"/>
      <c r="DEK140" s="296"/>
      <c r="DEL140" s="296"/>
      <c r="DEM140" s="296"/>
      <c r="DEN140" s="296"/>
      <c r="DEO140" s="296"/>
      <c r="DEP140" s="296"/>
      <c r="DEQ140" s="296"/>
      <c r="DER140" s="296"/>
      <c r="DES140" s="296"/>
      <c r="DET140" s="296"/>
      <c r="DEU140" s="296"/>
      <c r="DEV140" s="296"/>
      <c r="DEW140" s="296"/>
      <c r="DEX140" s="296"/>
      <c r="DEY140" s="296"/>
      <c r="DEZ140" s="296"/>
      <c r="DFA140" s="296"/>
      <c r="DFB140" s="296"/>
      <c r="DFC140" s="296"/>
      <c r="DFD140" s="296"/>
      <c r="DFE140" s="296"/>
      <c r="DFF140" s="296"/>
      <c r="DFG140" s="296"/>
      <c r="DFH140" s="296"/>
      <c r="DFI140" s="296"/>
      <c r="DFJ140" s="296"/>
      <c r="DFK140" s="296"/>
      <c r="DFL140" s="296"/>
      <c r="DFM140" s="296"/>
      <c r="DFN140" s="296"/>
      <c r="DFO140" s="296"/>
      <c r="DFP140" s="296"/>
      <c r="DFQ140" s="296"/>
      <c r="DFR140" s="296"/>
      <c r="DFS140" s="296"/>
      <c r="DFT140" s="296"/>
      <c r="DFU140" s="296"/>
      <c r="DFV140" s="296"/>
      <c r="DFW140" s="296"/>
      <c r="DFX140" s="296"/>
      <c r="DFY140" s="296"/>
      <c r="DFZ140" s="296"/>
      <c r="DGA140" s="296"/>
      <c r="DGB140" s="296"/>
      <c r="DGC140" s="296"/>
      <c r="DGD140" s="296"/>
      <c r="DGE140" s="296"/>
      <c r="DGF140" s="296"/>
      <c r="DGG140" s="296"/>
      <c r="DGH140" s="296"/>
      <c r="DGI140" s="296"/>
      <c r="DGJ140" s="296"/>
      <c r="DGK140" s="296"/>
      <c r="DGL140" s="296"/>
      <c r="DGM140" s="296"/>
      <c r="DGN140" s="296"/>
      <c r="DGO140" s="296"/>
      <c r="DGP140" s="296"/>
      <c r="DGQ140" s="296"/>
      <c r="DGR140" s="296"/>
      <c r="DGS140" s="296"/>
      <c r="DGT140" s="296"/>
      <c r="DGU140" s="296"/>
      <c r="DGV140" s="296"/>
      <c r="DGW140" s="296"/>
      <c r="DGX140" s="296"/>
      <c r="DGY140" s="296"/>
      <c r="DGZ140" s="296"/>
      <c r="DHA140" s="296"/>
      <c r="DHB140" s="296"/>
      <c r="DHC140" s="296"/>
      <c r="DHD140" s="296"/>
      <c r="DHE140" s="296"/>
      <c r="DHF140" s="296"/>
      <c r="DHG140" s="296"/>
      <c r="DHH140" s="296"/>
      <c r="DHI140" s="296"/>
      <c r="DHJ140" s="296"/>
      <c r="DHK140" s="296"/>
      <c r="DHL140" s="296"/>
      <c r="DHM140" s="296"/>
      <c r="DHN140" s="296"/>
      <c r="DHO140" s="296"/>
      <c r="DHP140" s="296"/>
      <c r="DHQ140" s="296"/>
      <c r="DHR140" s="296"/>
      <c r="DHS140" s="296"/>
      <c r="DHT140" s="296"/>
      <c r="DHU140" s="296"/>
      <c r="DHV140" s="296"/>
      <c r="DHW140" s="296"/>
      <c r="DHX140" s="296"/>
      <c r="DHY140" s="296"/>
      <c r="DHZ140" s="296"/>
      <c r="DIA140" s="296"/>
      <c r="DIB140" s="296"/>
      <c r="DIC140" s="296"/>
      <c r="DID140" s="296"/>
      <c r="DIE140" s="296"/>
      <c r="DIF140" s="296"/>
      <c r="DIG140" s="296"/>
      <c r="DIH140" s="296"/>
      <c r="DII140" s="296"/>
      <c r="DIJ140" s="296"/>
      <c r="DIK140" s="296"/>
      <c r="DIL140" s="296"/>
      <c r="DIM140" s="296"/>
      <c r="DIN140" s="296"/>
      <c r="DIO140" s="296"/>
      <c r="DIP140" s="296"/>
      <c r="DIQ140" s="296"/>
      <c r="DIR140" s="296"/>
      <c r="DIS140" s="296"/>
      <c r="DIT140" s="296"/>
      <c r="DIU140" s="296"/>
      <c r="DIV140" s="296"/>
      <c r="DIW140" s="296"/>
      <c r="DIX140" s="296"/>
      <c r="DIY140" s="296"/>
      <c r="DIZ140" s="296"/>
      <c r="DJA140" s="296"/>
      <c r="DJB140" s="296"/>
      <c r="DJC140" s="296"/>
      <c r="DJD140" s="296"/>
      <c r="DJE140" s="296"/>
      <c r="DJF140" s="296"/>
      <c r="DJG140" s="296"/>
      <c r="DJH140" s="296"/>
      <c r="DJI140" s="296"/>
      <c r="DJJ140" s="296"/>
      <c r="DJK140" s="296"/>
      <c r="DJL140" s="296"/>
      <c r="DJM140" s="296"/>
      <c r="DJN140" s="296"/>
      <c r="DJO140" s="296"/>
      <c r="DJP140" s="296"/>
      <c r="DJQ140" s="296"/>
      <c r="DJR140" s="296"/>
      <c r="DJS140" s="296"/>
      <c r="DJT140" s="296"/>
      <c r="DJU140" s="296"/>
      <c r="DJV140" s="296"/>
      <c r="DJW140" s="296"/>
      <c r="DJX140" s="296"/>
      <c r="DJY140" s="296"/>
      <c r="DJZ140" s="296"/>
      <c r="DKA140" s="296"/>
      <c r="DKB140" s="296"/>
      <c r="DKC140" s="296"/>
      <c r="DKD140" s="296"/>
      <c r="DKE140" s="296"/>
      <c r="DKF140" s="296"/>
      <c r="DKG140" s="296"/>
      <c r="DKH140" s="296"/>
      <c r="DKI140" s="296"/>
      <c r="DKJ140" s="296"/>
      <c r="DKK140" s="296"/>
      <c r="DKL140" s="296"/>
      <c r="DKM140" s="296"/>
      <c r="DKN140" s="296"/>
      <c r="DKO140" s="296"/>
      <c r="DKP140" s="296"/>
      <c r="DKQ140" s="296"/>
      <c r="DKR140" s="296"/>
      <c r="DKS140" s="296"/>
      <c r="DKT140" s="296"/>
      <c r="DKU140" s="296"/>
      <c r="DKV140" s="296"/>
      <c r="DKW140" s="296"/>
      <c r="DKX140" s="296"/>
      <c r="DKY140" s="296"/>
      <c r="DKZ140" s="296"/>
      <c r="DLA140" s="296"/>
      <c r="DLB140" s="296"/>
      <c r="DLC140" s="296"/>
      <c r="DLD140" s="296"/>
      <c r="DLE140" s="296"/>
      <c r="DLF140" s="296"/>
      <c r="DLG140" s="296"/>
      <c r="DLH140" s="296"/>
      <c r="DLI140" s="296"/>
      <c r="DLJ140" s="296"/>
      <c r="DLK140" s="296"/>
      <c r="DLL140" s="296"/>
      <c r="DLM140" s="296"/>
      <c r="DLN140" s="296"/>
      <c r="DLO140" s="296"/>
      <c r="DLP140" s="296"/>
      <c r="DLQ140" s="296"/>
      <c r="DLR140" s="296"/>
      <c r="DLS140" s="296"/>
      <c r="DLT140" s="296"/>
      <c r="DLU140" s="296"/>
      <c r="DLV140" s="296"/>
      <c r="DLW140" s="296"/>
      <c r="DLX140" s="296"/>
      <c r="DLY140" s="296"/>
      <c r="DLZ140" s="296"/>
      <c r="DMA140" s="296"/>
      <c r="DMB140" s="296"/>
      <c r="DMC140" s="296"/>
      <c r="DMD140" s="296"/>
      <c r="DME140" s="296"/>
      <c r="DMF140" s="296"/>
      <c r="DMG140" s="296"/>
      <c r="DMH140" s="296"/>
      <c r="DMI140" s="296"/>
      <c r="DMJ140" s="296"/>
      <c r="DMK140" s="296"/>
      <c r="DML140" s="296"/>
      <c r="DMM140" s="296"/>
      <c r="DMN140" s="296"/>
      <c r="DMO140" s="296"/>
      <c r="DMP140" s="296"/>
      <c r="DMQ140" s="296"/>
      <c r="DMR140" s="296"/>
      <c r="DMS140" s="296"/>
      <c r="DMT140" s="296"/>
      <c r="DMU140" s="296"/>
      <c r="DMV140" s="296"/>
      <c r="DMW140" s="296"/>
      <c r="DMX140" s="296"/>
      <c r="DMY140" s="296"/>
      <c r="DMZ140" s="296"/>
      <c r="DNA140" s="296"/>
      <c r="DNB140" s="296"/>
      <c r="DNC140" s="296"/>
      <c r="DND140" s="296"/>
      <c r="DNE140" s="296"/>
      <c r="DNF140" s="296"/>
      <c r="DNG140" s="296"/>
      <c r="DNH140" s="296"/>
      <c r="DNI140" s="296"/>
      <c r="DNJ140" s="296"/>
      <c r="DNK140" s="296"/>
      <c r="DNL140" s="296"/>
      <c r="DNM140" s="296"/>
      <c r="DNN140" s="296"/>
      <c r="DNO140" s="296"/>
      <c r="DNP140" s="296"/>
      <c r="DNQ140" s="296"/>
      <c r="DNR140" s="296"/>
      <c r="DNS140" s="296"/>
      <c r="DNT140" s="296"/>
      <c r="DNU140" s="296"/>
      <c r="DNV140" s="296"/>
      <c r="DNW140" s="296"/>
      <c r="DNX140" s="296"/>
      <c r="DNY140" s="296"/>
      <c r="DNZ140" s="296"/>
      <c r="DOA140" s="296"/>
      <c r="DOB140" s="296"/>
      <c r="DOC140" s="296"/>
      <c r="DOD140" s="296"/>
      <c r="DOE140" s="296"/>
      <c r="DOF140" s="296"/>
      <c r="DOG140" s="296"/>
      <c r="DOH140" s="296"/>
      <c r="DOI140" s="296"/>
      <c r="DOJ140" s="296"/>
      <c r="DOK140" s="296"/>
      <c r="DOL140" s="296"/>
      <c r="DOM140" s="296"/>
      <c r="DON140" s="296"/>
      <c r="DOO140" s="296"/>
      <c r="DOP140" s="296"/>
      <c r="DOQ140" s="296"/>
      <c r="DOR140" s="296"/>
      <c r="DOS140" s="296"/>
      <c r="DOT140" s="296"/>
      <c r="DOU140" s="296"/>
      <c r="DOV140" s="296"/>
      <c r="DOW140" s="296"/>
      <c r="DOX140" s="296"/>
      <c r="DOY140" s="296"/>
      <c r="DOZ140" s="296"/>
      <c r="DPA140" s="296"/>
      <c r="DPB140" s="296"/>
      <c r="DPC140" s="296"/>
      <c r="DPD140" s="296"/>
      <c r="DPE140" s="296"/>
      <c r="DPF140" s="296"/>
      <c r="DPG140" s="296"/>
      <c r="DPH140" s="296"/>
      <c r="DPI140" s="296"/>
      <c r="DPJ140" s="296"/>
      <c r="DPK140" s="296"/>
      <c r="DPL140" s="296"/>
      <c r="DPM140" s="296"/>
      <c r="DPN140" s="296"/>
      <c r="DPO140" s="296"/>
      <c r="DPP140" s="296"/>
      <c r="DPQ140" s="296"/>
      <c r="DPR140" s="296"/>
      <c r="DPS140" s="296"/>
      <c r="DPT140" s="296"/>
      <c r="DPU140" s="296"/>
      <c r="DPV140" s="296"/>
      <c r="DPW140" s="296"/>
      <c r="DPX140" s="296"/>
      <c r="DPY140" s="296"/>
      <c r="DPZ140" s="296"/>
      <c r="DQA140" s="296"/>
      <c r="DQB140" s="296"/>
      <c r="DQC140" s="296"/>
      <c r="DQD140" s="296"/>
      <c r="DQE140" s="296"/>
      <c r="DQF140" s="296"/>
      <c r="DQG140" s="296"/>
      <c r="DQH140" s="296"/>
      <c r="DQI140" s="296"/>
      <c r="DQJ140" s="296"/>
      <c r="DQK140" s="296"/>
      <c r="DQL140" s="296"/>
      <c r="DQM140" s="296"/>
      <c r="DQN140" s="296"/>
      <c r="DQO140" s="296"/>
      <c r="DQP140" s="296"/>
      <c r="DQQ140" s="296"/>
      <c r="DQR140" s="296"/>
      <c r="DQS140" s="296"/>
      <c r="DQT140" s="296"/>
      <c r="DQU140" s="296"/>
      <c r="DQV140" s="296"/>
      <c r="DQW140" s="296"/>
      <c r="DQX140" s="296"/>
      <c r="DQY140" s="296"/>
      <c r="DQZ140" s="296"/>
      <c r="DRA140" s="296"/>
      <c r="DRB140" s="296"/>
      <c r="DRC140" s="296"/>
      <c r="DRD140" s="296"/>
      <c r="DRE140" s="296"/>
      <c r="DRF140" s="296"/>
      <c r="DRG140" s="296"/>
      <c r="DRH140" s="296"/>
      <c r="DRI140" s="296"/>
      <c r="DRJ140" s="296"/>
      <c r="DRK140" s="296"/>
      <c r="DRL140" s="296"/>
      <c r="DRM140" s="296"/>
      <c r="DRN140" s="296"/>
      <c r="DRO140" s="296"/>
      <c r="DRP140" s="296"/>
      <c r="DRQ140" s="296"/>
      <c r="DRR140" s="296"/>
      <c r="DRS140" s="296"/>
      <c r="DRT140" s="296"/>
      <c r="DRU140" s="296"/>
      <c r="DRV140" s="296"/>
      <c r="DRW140" s="296"/>
      <c r="DRX140" s="296"/>
      <c r="DRY140" s="296"/>
      <c r="DRZ140" s="296"/>
      <c r="DSA140" s="296"/>
      <c r="DSB140" s="296"/>
      <c r="DSC140" s="296"/>
      <c r="DSD140" s="296"/>
      <c r="DSE140" s="296"/>
      <c r="DSF140" s="296"/>
      <c r="DSG140" s="296"/>
      <c r="DSH140" s="296"/>
      <c r="DSI140" s="296"/>
      <c r="DSJ140" s="296"/>
      <c r="DSK140" s="296"/>
      <c r="DSL140" s="296"/>
      <c r="DSM140" s="296"/>
      <c r="DSN140" s="296"/>
      <c r="DSO140" s="296"/>
      <c r="DSP140" s="296"/>
      <c r="DSQ140" s="296"/>
      <c r="DSR140" s="296"/>
      <c r="DSS140" s="296"/>
      <c r="DST140" s="296"/>
      <c r="DSU140" s="296"/>
      <c r="DSV140" s="296"/>
      <c r="DSW140" s="296"/>
      <c r="DSX140" s="296"/>
      <c r="DSY140" s="296"/>
      <c r="DSZ140" s="296"/>
      <c r="DTA140" s="296"/>
      <c r="DTB140" s="296"/>
      <c r="DTC140" s="296"/>
      <c r="DTD140" s="296"/>
      <c r="DTE140" s="296"/>
      <c r="DTF140" s="296"/>
      <c r="DTG140" s="296"/>
      <c r="DTH140" s="296"/>
      <c r="DTI140" s="296"/>
      <c r="DTJ140" s="296"/>
      <c r="DTK140" s="296"/>
      <c r="DTL140" s="296"/>
      <c r="DTM140" s="296"/>
      <c r="DTN140" s="296"/>
      <c r="DTO140" s="296"/>
      <c r="DTP140" s="296"/>
      <c r="DTQ140" s="296"/>
      <c r="DTR140" s="296"/>
      <c r="DTS140" s="296"/>
      <c r="DTT140" s="296"/>
      <c r="DTU140" s="296"/>
      <c r="DTV140" s="296"/>
      <c r="DTW140" s="296"/>
      <c r="DTX140" s="296"/>
      <c r="DTY140" s="296"/>
      <c r="DTZ140" s="296"/>
      <c r="DUA140" s="296"/>
      <c r="DUB140" s="296"/>
      <c r="DUC140" s="296"/>
      <c r="DUD140" s="296"/>
      <c r="DUE140" s="296"/>
      <c r="DUF140" s="296"/>
      <c r="DUG140" s="296"/>
      <c r="DUH140" s="296"/>
      <c r="DUI140" s="296"/>
      <c r="DUJ140" s="296"/>
      <c r="DUK140" s="296"/>
      <c r="DUL140" s="296"/>
      <c r="DUM140" s="296"/>
      <c r="DUN140" s="296"/>
      <c r="DUO140" s="296"/>
      <c r="DUP140" s="296"/>
      <c r="DUQ140" s="296"/>
      <c r="DUR140" s="296"/>
      <c r="DUS140" s="296"/>
      <c r="DUT140" s="296"/>
      <c r="DUU140" s="296"/>
      <c r="DUV140" s="296"/>
      <c r="DUW140" s="296"/>
      <c r="DUX140" s="296"/>
      <c r="DUY140" s="296"/>
      <c r="DUZ140" s="296"/>
      <c r="DVA140" s="296"/>
      <c r="DVB140" s="296"/>
      <c r="DVC140" s="296"/>
      <c r="DVD140" s="296"/>
      <c r="DVE140" s="296"/>
      <c r="DVF140" s="296"/>
      <c r="DVG140" s="296"/>
      <c r="DVH140" s="296"/>
      <c r="DVI140" s="296"/>
      <c r="DVJ140" s="296"/>
      <c r="DVK140" s="296"/>
      <c r="DVL140" s="296"/>
      <c r="DVM140" s="296"/>
      <c r="DVN140" s="296"/>
      <c r="DVO140" s="296"/>
      <c r="DVP140" s="296"/>
      <c r="DVQ140" s="296"/>
      <c r="DVR140" s="296"/>
      <c r="DVS140" s="296"/>
      <c r="DVT140" s="296"/>
      <c r="DVU140" s="296"/>
      <c r="DVV140" s="296"/>
      <c r="DVW140" s="296"/>
      <c r="DVX140" s="296"/>
      <c r="DVY140" s="296"/>
      <c r="DVZ140" s="296"/>
      <c r="DWA140" s="296"/>
      <c r="DWB140" s="296"/>
      <c r="DWC140" s="296"/>
      <c r="DWD140" s="296"/>
      <c r="DWE140" s="296"/>
      <c r="DWF140" s="296"/>
      <c r="DWG140" s="296"/>
      <c r="DWH140" s="296"/>
      <c r="DWI140" s="296"/>
      <c r="DWJ140" s="296"/>
      <c r="DWK140" s="296"/>
      <c r="DWL140" s="296"/>
      <c r="DWM140" s="296"/>
      <c r="DWN140" s="296"/>
      <c r="DWO140" s="296"/>
      <c r="DWP140" s="296"/>
      <c r="DWQ140" s="296"/>
      <c r="DWR140" s="296"/>
      <c r="DWS140" s="296"/>
      <c r="DWT140" s="296"/>
      <c r="DWU140" s="296"/>
      <c r="DWV140" s="296"/>
      <c r="DWW140" s="296"/>
      <c r="DWX140" s="296"/>
      <c r="DWY140" s="296"/>
      <c r="DWZ140" s="296"/>
      <c r="DXA140" s="296"/>
      <c r="DXB140" s="296"/>
      <c r="DXC140" s="296"/>
      <c r="DXD140" s="296"/>
      <c r="DXE140" s="296"/>
      <c r="DXF140" s="296"/>
      <c r="DXG140" s="296"/>
      <c r="DXH140" s="296"/>
      <c r="DXI140" s="296"/>
      <c r="DXJ140" s="296"/>
      <c r="DXK140" s="296"/>
      <c r="DXL140" s="296"/>
      <c r="DXM140" s="296"/>
      <c r="DXN140" s="296"/>
      <c r="DXO140" s="296"/>
      <c r="DXP140" s="296"/>
      <c r="DXQ140" s="296"/>
      <c r="DXR140" s="296"/>
      <c r="DXS140" s="296"/>
      <c r="DXT140" s="296"/>
      <c r="DXU140" s="296"/>
      <c r="DXV140" s="296"/>
      <c r="DXW140" s="296"/>
      <c r="DXX140" s="296"/>
      <c r="DXY140" s="296"/>
      <c r="DXZ140" s="296"/>
      <c r="DYA140" s="296"/>
      <c r="DYB140" s="296"/>
      <c r="DYC140" s="296"/>
      <c r="DYD140" s="296"/>
      <c r="DYE140" s="296"/>
      <c r="DYF140" s="296"/>
      <c r="DYG140" s="296"/>
      <c r="DYH140" s="296"/>
      <c r="DYI140" s="296"/>
      <c r="DYJ140" s="296"/>
      <c r="DYK140" s="296"/>
      <c r="DYL140" s="296"/>
      <c r="DYM140" s="296"/>
      <c r="DYN140" s="296"/>
      <c r="DYO140" s="296"/>
      <c r="DYP140" s="296"/>
      <c r="DYQ140" s="296"/>
      <c r="DYR140" s="296"/>
      <c r="DYS140" s="296"/>
      <c r="DYT140" s="296"/>
      <c r="DYU140" s="296"/>
      <c r="DYV140" s="296"/>
      <c r="DYW140" s="296"/>
      <c r="DYX140" s="296"/>
      <c r="DYY140" s="296"/>
      <c r="DYZ140" s="296"/>
      <c r="DZA140" s="296"/>
      <c r="DZB140" s="296"/>
      <c r="DZC140" s="296"/>
      <c r="DZD140" s="296"/>
      <c r="DZE140" s="296"/>
      <c r="DZF140" s="296"/>
      <c r="DZG140" s="296"/>
      <c r="DZH140" s="296"/>
      <c r="DZI140" s="296"/>
      <c r="DZJ140" s="296"/>
      <c r="DZK140" s="296"/>
      <c r="DZL140" s="296"/>
      <c r="DZM140" s="296"/>
      <c r="DZN140" s="296"/>
      <c r="DZO140" s="296"/>
      <c r="DZP140" s="296"/>
      <c r="DZQ140" s="296"/>
      <c r="DZR140" s="296"/>
      <c r="DZS140" s="296"/>
      <c r="DZT140" s="296"/>
      <c r="DZU140" s="296"/>
      <c r="DZV140" s="296"/>
      <c r="DZW140" s="296"/>
      <c r="DZX140" s="296"/>
      <c r="DZY140" s="296"/>
      <c r="DZZ140" s="296"/>
      <c r="EAA140" s="296"/>
      <c r="EAB140" s="296"/>
      <c r="EAC140" s="296"/>
      <c r="EAD140" s="296"/>
      <c r="EAE140" s="296"/>
      <c r="EAF140" s="296"/>
      <c r="EAG140" s="296"/>
      <c r="EAH140" s="296"/>
      <c r="EAI140" s="296"/>
      <c r="EAJ140" s="296"/>
      <c r="EAK140" s="296"/>
      <c r="EAL140" s="296"/>
      <c r="EAM140" s="296"/>
      <c r="EAN140" s="296"/>
      <c r="EAO140" s="296"/>
      <c r="EAP140" s="296"/>
      <c r="EAQ140" s="296"/>
      <c r="EAR140" s="296"/>
      <c r="EAS140" s="296"/>
      <c r="EAT140" s="296"/>
      <c r="EAU140" s="296"/>
      <c r="EAV140" s="296"/>
      <c r="EAW140" s="296"/>
      <c r="EAX140" s="296"/>
      <c r="EAY140" s="296"/>
      <c r="EAZ140" s="296"/>
      <c r="EBA140" s="296"/>
      <c r="EBB140" s="296"/>
      <c r="EBC140" s="296"/>
      <c r="EBD140" s="296"/>
      <c r="EBE140" s="296"/>
      <c r="EBF140" s="296"/>
      <c r="EBG140" s="296"/>
      <c r="EBH140" s="296"/>
      <c r="EBI140" s="296"/>
      <c r="EBJ140" s="296"/>
      <c r="EBK140" s="296"/>
      <c r="EBL140" s="296"/>
      <c r="EBM140" s="296"/>
      <c r="EBN140" s="296"/>
      <c r="EBO140" s="296"/>
      <c r="EBP140" s="296"/>
      <c r="EBQ140" s="296"/>
      <c r="EBR140" s="296"/>
      <c r="EBS140" s="296"/>
      <c r="EBT140" s="296"/>
      <c r="EBU140" s="296"/>
      <c r="EBV140" s="296"/>
      <c r="EBW140" s="296"/>
      <c r="EBX140" s="296"/>
      <c r="EBY140" s="296"/>
      <c r="EBZ140" s="296"/>
      <c r="ECA140" s="296"/>
      <c r="ECB140" s="296"/>
      <c r="ECC140" s="296"/>
      <c r="ECD140" s="296"/>
      <c r="ECE140" s="296"/>
      <c r="ECF140" s="296"/>
      <c r="ECG140" s="296"/>
      <c r="ECH140" s="296"/>
      <c r="ECI140" s="296"/>
      <c r="ECJ140" s="296"/>
      <c r="ECK140" s="296"/>
      <c r="ECL140" s="296"/>
      <c r="ECM140" s="296"/>
      <c r="ECN140" s="296"/>
      <c r="ECO140" s="296"/>
      <c r="ECP140" s="296"/>
      <c r="ECQ140" s="296"/>
      <c r="ECR140" s="296"/>
      <c r="ECS140" s="296"/>
      <c r="ECT140" s="296"/>
      <c r="ECU140" s="296"/>
      <c r="ECV140" s="296"/>
      <c r="ECW140" s="296"/>
      <c r="ECX140" s="296"/>
      <c r="ECY140" s="296"/>
      <c r="ECZ140" s="296"/>
      <c r="EDA140" s="296"/>
      <c r="EDB140" s="296"/>
      <c r="EDC140" s="296"/>
      <c r="EDD140" s="296"/>
      <c r="EDE140" s="296"/>
      <c r="EDF140" s="296"/>
      <c r="EDG140" s="296"/>
      <c r="EDH140" s="296"/>
      <c r="EDI140" s="296"/>
      <c r="EDJ140" s="296"/>
      <c r="EDK140" s="296"/>
      <c r="EDL140" s="296"/>
      <c r="EDM140" s="296"/>
      <c r="EDN140" s="296"/>
      <c r="EDO140" s="296"/>
      <c r="EDP140" s="296"/>
      <c r="EDQ140" s="296"/>
      <c r="EDR140" s="296"/>
      <c r="EDS140" s="296"/>
      <c r="EDT140" s="296"/>
      <c r="EDU140" s="296"/>
      <c r="EDV140" s="296"/>
      <c r="EDW140" s="296"/>
      <c r="EDX140" s="296"/>
      <c r="EDY140" s="296"/>
      <c r="EDZ140" s="296"/>
      <c r="EEA140" s="296"/>
      <c r="EEB140" s="296"/>
      <c r="EEC140" s="296"/>
      <c r="EED140" s="296"/>
      <c r="EEE140" s="296"/>
      <c r="EEF140" s="296"/>
      <c r="EEG140" s="296"/>
      <c r="EEH140" s="296"/>
      <c r="EEI140" s="296"/>
      <c r="EEJ140" s="296"/>
      <c r="EEK140" s="296"/>
      <c r="EEL140" s="296"/>
      <c r="EEM140" s="296"/>
      <c r="EEN140" s="296"/>
      <c r="EEO140" s="296"/>
      <c r="EEP140" s="296"/>
      <c r="EEQ140" s="296"/>
      <c r="EER140" s="296"/>
      <c r="EES140" s="296"/>
      <c r="EET140" s="296"/>
      <c r="EEU140" s="296"/>
      <c r="EEV140" s="296"/>
      <c r="EEW140" s="296"/>
      <c r="EEX140" s="296"/>
      <c r="EEY140" s="296"/>
      <c r="EEZ140" s="296"/>
      <c r="EFA140" s="296"/>
      <c r="EFB140" s="296"/>
      <c r="EFC140" s="296"/>
      <c r="EFD140" s="296"/>
      <c r="EFE140" s="296"/>
      <c r="EFF140" s="296"/>
      <c r="EFG140" s="296"/>
      <c r="EFH140" s="296"/>
      <c r="EFI140" s="296"/>
      <c r="EFJ140" s="296"/>
      <c r="EFK140" s="296"/>
      <c r="EFL140" s="296"/>
      <c r="EFM140" s="296"/>
      <c r="EFN140" s="296"/>
      <c r="EFO140" s="296"/>
      <c r="EFP140" s="296"/>
      <c r="EFQ140" s="296"/>
      <c r="EFR140" s="296"/>
      <c r="EFS140" s="296"/>
      <c r="EFT140" s="296"/>
      <c r="EFU140" s="296"/>
      <c r="EFV140" s="296"/>
      <c r="EFW140" s="296"/>
      <c r="EFX140" s="296"/>
      <c r="EFY140" s="296"/>
      <c r="EFZ140" s="296"/>
      <c r="EGA140" s="296"/>
      <c r="EGB140" s="296"/>
      <c r="EGC140" s="296"/>
      <c r="EGD140" s="296"/>
      <c r="EGE140" s="296"/>
      <c r="EGF140" s="296"/>
      <c r="EGG140" s="296"/>
      <c r="EGH140" s="296"/>
      <c r="EGI140" s="296"/>
      <c r="EGJ140" s="296"/>
      <c r="EGK140" s="296"/>
      <c r="EGL140" s="296"/>
      <c r="EGM140" s="296"/>
      <c r="EGN140" s="296"/>
      <c r="EGO140" s="296"/>
      <c r="EGP140" s="296"/>
      <c r="EGQ140" s="296"/>
      <c r="EGR140" s="296"/>
      <c r="EGS140" s="296"/>
      <c r="EGT140" s="296"/>
      <c r="EGU140" s="296"/>
      <c r="EGV140" s="296"/>
      <c r="EGW140" s="296"/>
      <c r="EGX140" s="296"/>
      <c r="EGY140" s="296"/>
      <c r="EGZ140" s="296"/>
      <c r="EHA140" s="296"/>
      <c r="EHB140" s="296"/>
      <c r="EHC140" s="296"/>
      <c r="EHD140" s="296"/>
      <c r="EHE140" s="296"/>
      <c r="EHF140" s="296"/>
      <c r="EHG140" s="296"/>
      <c r="EHH140" s="296"/>
      <c r="EHI140" s="296"/>
      <c r="EHJ140" s="296"/>
      <c r="EHK140" s="296"/>
      <c r="EHL140" s="296"/>
      <c r="EHM140" s="296"/>
      <c r="EHN140" s="296"/>
      <c r="EHO140" s="296"/>
      <c r="EHP140" s="296"/>
      <c r="EHQ140" s="296"/>
      <c r="EHR140" s="296"/>
      <c r="EHS140" s="296"/>
      <c r="EHT140" s="296"/>
      <c r="EHU140" s="296"/>
      <c r="EHV140" s="296"/>
      <c r="EHW140" s="296"/>
      <c r="EHX140" s="296"/>
      <c r="EHY140" s="296"/>
      <c r="EHZ140" s="296"/>
      <c r="EIA140" s="296"/>
      <c r="EIB140" s="296"/>
      <c r="EIC140" s="296"/>
      <c r="EID140" s="296"/>
      <c r="EIE140" s="296"/>
      <c r="EIF140" s="296"/>
      <c r="EIG140" s="296"/>
      <c r="EIH140" s="296"/>
      <c r="EII140" s="296"/>
      <c r="EIJ140" s="296"/>
      <c r="EIK140" s="296"/>
      <c r="EIL140" s="296"/>
      <c r="EIM140" s="296"/>
      <c r="EIN140" s="296"/>
      <c r="EIO140" s="296"/>
      <c r="EIP140" s="296"/>
      <c r="EIQ140" s="296"/>
      <c r="EIR140" s="296"/>
      <c r="EIS140" s="296"/>
      <c r="EIT140" s="296"/>
      <c r="EIU140" s="296"/>
      <c r="EIV140" s="296"/>
      <c r="EIW140" s="296"/>
      <c r="EIX140" s="296"/>
      <c r="EIY140" s="296"/>
      <c r="EIZ140" s="296"/>
      <c r="EJA140" s="296"/>
      <c r="EJB140" s="296"/>
      <c r="EJC140" s="296"/>
      <c r="EJD140" s="296"/>
      <c r="EJE140" s="296"/>
      <c r="EJF140" s="296"/>
      <c r="EJG140" s="296"/>
      <c r="EJH140" s="296"/>
      <c r="EJI140" s="296"/>
      <c r="EJJ140" s="296"/>
      <c r="EJK140" s="296"/>
      <c r="EJL140" s="296"/>
      <c r="EJM140" s="296"/>
      <c r="EJN140" s="296"/>
      <c r="EJO140" s="296"/>
      <c r="EJP140" s="296"/>
      <c r="EJQ140" s="296"/>
      <c r="EJR140" s="296"/>
      <c r="EJS140" s="296"/>
      <c r="EJT140" s="296"/>
      <c r="EJU140" s="296"/>
      <c r="EJV140" s="296"/>
      <c r="EJW140" s="296"/>
      <c r="EJX140" s="296"/>
      <c r="EJY140" s="296"/>
      <c r="EJZ140" s="296"/>
      <c r="EKA140" s="296"/>
      <c r="EKB140" s="296"/>
      <c r="EKC140" s="296"/>
      <c r="EKD140" s="296"/>
      <c r="EKE140" s="296"/>
      <c r="EKF140" s="296"/>
      <c r="EKG140" s="296"/>
      <c r="EKH140" s="296"/>
      <c r="EKI140" s="296"/>
      <c r="EKJ140" s="296"/>
      <c r="EKK140" s="296"/>
      <c r="EKL140" s="296"/>
      <c r="EKM140" s="296"/>
      <c r="EKN140" s="296"/>
      <c r="EKO140" s="296"/>
      <c r="EKP140" s="296"/>
      <c r="EKQ140" s="296"/>
      <c r="EKR140" s="296"/>
      <c r="EKS140" s="296"/>
      <c r="EKT140" s="296"/>
      <c r="EKU140" s="296"/>
      <c r="EKV140" s="296"/>
      <c r="EKW140" s="296"/>
      <c r="EKX140" s="296"/>
      <c r="EKY140" s="296"/>
      <c r="EKZ140" s="296"/>
      <c r="ELA140" s="296"/>
      <c r="ELB140" s="296"/>
      <c r="ELC140" s="296"/>
      <c r="ELD140" s="296"/>
      <c r="ELE140" s="296"/>
      <c r="ELF140" s="296"/>
      <c r="ELG140" s="296"/>
      <c r="ELH140" s="296"/>
      <c r="ELI140" s="296"/>
      <c r="ELJ140" s="296"/>
      <c r="ELK140" s="296"/>
      <c r="ELL140" s="296"/>
      <c r="ELM140" s="296"/>
      <c r="ELN140" s="296"/>
      <c r="ELO140" s="296"/>
      <c r="ELP140" s="296"/>
      <c r="ELQ140" s="296"/>
      <c r="ELR140" s="296"/>
      <c r="ELS140" s="296"/>
      <c r="ELT140" s="296"/>
      <c r="ELU140" s="296"/>
      <c r="ELV140" s="296"/>
      <c r="ELW140" s="296"/>
      <c r="ELX140" s="296"/>
      <c r="ELY140" s="296"/>
      <c r="ELZ140" s="296"/>
      <c r="EMA140" s="296"/>
      <c r="EMB140" s="296"/>
      <c r="EMC140" s="296"/>
      <c r="EMD140" s="296"/>
      <c r="EME140" s="296"/>
      <c r="EMF140" s="296"/>
      <c r="EMG140" s="296"/>
      <c r="EMH140" s="296"/>
      <c r="EMI140" s="296"/>
      <c r="EMJ140" s="296"/>
      <c r="EMK140" s="296"/>
      <c r="EML140" s="296"/>
      <c r="EMM140" s="296"/>
      <c r="EMN140" s="296"/>
      <c r="EMO140" s="296"/>
      <c r="EMP140" s="296"/>
      <c r="EMQ140" s="296"/>
      <c r="EMR140" s="296"/>
      <c r="EMS140" s="296"/>
      <c r="EMT140" s="296"/>
      <c r="EMU140" s="296"/>
      <c r="EMV140" s="296"/>
      <c r="EMW140" s="296"/>
      <c r="EMX140" s="296"/>
      <c r="EMY140" s="296"/>
      <c r="EMZ140" s="296"/>
      <c r="ENA140" s="296"/>
      <c r="ENB140" s="296"/>
      <c r="ENC140" s="296"/>
      <c r="END140" s="296"/>
      <c r="ENE140" s="296"/>
      <c r="ENF140" s="296"/>
      <c r="ENG140" s="296"/>
      <c r="ENH140" s="296"/>
      <c r="ENI140" s="296"/>
      <c r="ENJ140" s="296"/>
      <c r="ENK140" s="296"/>
      <c r="ENL140" s="296"/>
      <c r="ENM140" s="296"/>
      <c r="ENN140" s="296"/>
      <c r="ENO140" s="296"/>
      <c r="ENP140" s="296"/>
      <c r="ENQ140" s="296"/>
      <c r="ENR140" s="296"/>
      <c r="ENS140" s="296"/>
      <c r="ENT140" s="296"/>
      <c r="ENU140" s="296"/>
      <c r="ENV140" s="296"/>
      <c r="ENW140" s="296"/>
      <c r="ENX140" s="296"/>
      <c r="ENY140" s="296"/>
      <c r="ENZ140" s="296"/>
      <c r="EOA140" s="296"/>
      <c r="EOB140" s="296"/>
      <c r="EOC140" s="296"/>
      <c r="EOD140" s="296"/>
      <c r="EOE140" s="296"/>
      <c r="EOF140" s="296"/>
      <c r="EOG140" s="296"/>
      <c r="EOH140" s="296"/>
      <c r="EOI140" s="296"/>
      <c r="EOJ140" s="296"/>
      <c r="EOK140" s="296"/>
      <c r="EOL140" s="296"/>
      <c r="EOM140" s="296"/>
      <c r="EON140" s="296"/>
      <c r="EOO140" s="296"/>
      <c r="EOP140" s="296"/>
      <c r="EOQ140" s="296"/>
      <c r="EOR140" s="296"/>
      <c r="EOS140" s="296"/>
      <c r="EOT140" s="296"/>
      <c r="EOU140" s="296"/>
      <c r="EOV140" s="296"/>
      <c r="EOW140" s="296"/>
      <c r="EOX140" s="296"/>
      <c r="EOY140" s="296"/>
      <c r="EOZ140" s="296"/>
      <c r="EPA140" s="296"/>
      <c r="EPB140" s="296"/>
      <c r="EPC140" s="296"/>
      <c r="EPD140" s="296"/>
      <c r="EPE140" s="296"/>
      <c r="EPF140" s="296"/>
      <c r="EPG140" s="296"/>
      <c r="EPH140" s="296"/>
      <c r="EPI140" s="296"/>
      <c r="EPJ140" s="296"/>
      <c r="EPK140" s="296"/>
      <c r="EPL140" s="296"/>
      <c r="EPM140" s="296"/>
      <c r="EPN140" s="296"/>
      <c r="EPO140" s="296"/>
      <c r="EPP140" s="296"/>
      <c r="EPQ140" s="296"/>
      <c r="EPR140" s="296"/>
      <c r="EPS140" s="296"/>
      <c r="EPT140" s="296"/>
      <c r="EPU140" s="296"/>
      <c r="EPV140" s="296"/>
      <c r="EPW140" s="296"/>
      <c r="EPX140" s="296"/>
      <c r="EPY140" s="296"/>
      <c r="EPZ140" s="296"/>
      <c r="EQA140" s="296"/>
      <c r="EQB140" s="296"/>
      <c r="EQC140" s="296"/>
      <c r="EQD140" s="296"/>
      <c r="EQE140" s="296"/>
      <c r="EQF140" s="296"/>
      <c r="EQG140" s="296"/>
      <c r="EQH140" s="296"/>
      <c r="EQI140" s="296"/>
      <c r="EQJ140" s="296"/>
      <c r="EQK140" s="296"/>
      <c r="EQL140" s="296"/>
      <c r="EQM140" s="296"/>
      <c r="EQN140" s="296"/>
      <c r="EQO140" s="296"/>
      <c r="EQP140" s="296"/>
      <c r="EQQ140" s="296"/>
      <c r="EQR140" s="296"/>
      <c r="EQS140" s="296"/>
      <c r="EQT140" s="296"/>
      <c r="EQU140" s="296"/>
      <c r="EQV140" s="296"/>
      <c r="EQW140" s="296"/>
      <c r="EQX140" s="296"/>
      <c r="EQY140" s="296"/>
      <c r="EQZ140" s="296"/>
      <c r="ERA140" s="296"/>
      <c r="ERB140" s="296"/>
      <c r="ERC140" s="296"/>
      <c r="ERD140" s="296"/>
      <c r="ERE140" s="296"/>
      <c r="ERF140" s="296"/>
      <c r="ERG140" s="296"/>
      <c r="ERH140" s="296"/>
      <c r="ERI140" s="296"/>
      <c r="ERJ140" s="296"/>
      <c r="ERK140" s="296"/>
      <c r="ERL140" s="296"/>
      <c r="ERM140" s="296"/>
      <c r="ERN140" s="296"/>
      <c r="ERO140" s="296"/>
      <c r="ERP140" s="296"/>
      <c r="ERQ140" s="296"/>
      <c r="ERR140" s="296"/>
      <c r="ERS140" s="296"/>
      <c r="ERT140" s="296"/>
      <c r="ERU140" s="296"/>
      <c r="ERV140" s="296"/>
      <c r="ERW140" s="296"/>
      <c r="ERX140" s="296"/>
      <c r="ERY140" s="296"/>
      <c r="ERZ140" s="296"/>
      <c r="ESA140" s="296"/>
      <c r="ESB140" s="296"/>
      <c r="ESC140" s="296"/>
      <c r="ESD140" s="296"/>
      <c r="ESE140" s="296"/>
      <c r="ESF140" s="296"/>
      <c r="ESG140" s="296"/>
      <c r="ESH140" s="296"/>
      <c r="ESI140" s="296"/>
      <c r="ESJ140" s="296"/>
      <c r="ESK140" s="296"/>
      <c r="ESL140" s="296"/>
      <c r="ESM140" s="296"/>
      <c r="ESN140" s="296"/>
      <c r="ESO140" s="296"/>
      <c r="ESP140" s="296"/>
      <c r="ESQ140" s="296"/>
      <c r="ESR140" s="296"/>
      <c r="ESS140" s="296"/>
      <c r="EST140" s="296"/>
      <c r="ESU140" s="296"/>
      <c r="ESV140" s="296"/>
      <c r="ESW140" s="296"/>
      <c r="ESX140" s="296"/>
      <c r="ESY140" s="296"/>
      <c r="ESZ140" s="296"/>
      <c r="ETA140" s="296"/>
      <c r="ETB140" s="296"/>
      <c r="ETC140" s="296"/>
      <c r="ETD140" s="296"/>
      <c r="ETE140" s="296"/>
      <c r="ETF140" s="296"/>
      <c r="ETG140" s="296"/>
      <c r="ETH140" s="296"/>
      <c r="ETI140" s="296"/>
      <c r="ETJ140" s="296"/>
      <c r="ETK140" s="296"/>
      <c r="ETL140" s="296"/>
      <c r="ETM140" s="296"/>
      <c r="ETN140" s="296"/>
      <c r="ETO140" s="296"/>
      <c r="ETP140" s="296"/>
      <c r="ETQ140" s="296"/>
      <c r="ETR140" s="296"/>
      <c r="ETS140" s="296"/>
      <c r="ETT140" s="296"/>
      <c r="ETU140" s="296"/>
      <c r="ETV140" s="296"/>
      <c r="ETW140" s="296"/>
      <c r="ETX140" s="296"/>
      <c r="ETY140" s="296"/>
      <c r="ETZ140" s="296"/>
      <c r="EUA140" s="296"/>
      <c r="EUB140" s="296"/>
      <c r="EUC140" s="296"/>
      <c r="EUD140" s="296"/>
      <c r="EUE140" s="296"/>
      <c r="EUF140" s="296"/>
      <c r="EUG140" s="296"/>
      <c r="EUH140" s="296"/>
      <c r="EUI140" s="296"/>
      <c r="EUJ140" s="296"/>
      <c r="EUK140" s="296"/>
      <c r="EUL140" s="296"/>
      <c r="EUM140" s="296"/>
      <c r="EUN140" s="296"/>
      <c r="EUO140" s="296"/>
      <c r="EUP140" s="296"/>
      <c r="EUQ140" s="296"/>
      <c r="EUR140" s="296"/>
      <c r="EUS140" s="296"/>
      <c r="EUT140" s="296"/>
      <c r="EUU140" s="296"/>
      <c r="EUV140" s="296"/>
      <c r="EUW140" s="296"/>
      <c r="EUX140" s="296"/>
      <c r="EUY140" s="296"/>
      <c r="EUZ140" s="296"/>
      <c r="EVA140" s="296"/>
      <c r="EVB140" s="296"/>
      <c r="EVC140" s="296"/>
      <c r="EVD140" s="296"/>
      <c r="EVE140" s="296"/>
      <c r="EVF140" s="296"/>
      <c r="EVG140" s="296"/>
      <c r="EVH140" s="296"/>
      <c r="EVI140" s="296"/>
      <c r="EVJ140" s="296"/>
      <c r="EVK140" s="296"/>
      <c r="EVL140" s="296"/>
      <c r="EVM140" s="296"/>
      <c r="EVN140" s="296"/>
      <c r="EVO140" s="296"/>
      <c r="EVP140" s="296"/>
      <c r="EVQ140" s="296"/>
      <c r="EVR140" s="296"/>
      <c r="EVS140" s="296"/>
      <c r="EVT140" s="296"/>
      <c r="EVU140" s="296"/>
      <c r="EVV140" s="296"/>
      <c r="EVW140" s="296"/>
      <c r="EVX140" s="296"/>
      <c r="EVY140" s="296"/>
      <c r="EVZ140" s="296"/>
      <c r="EWA140" s="296"/>
      <c r="EWB140" s="296"/>
      <c r="EWC140" s="296"/>
      <c r="EWD140" s="296"/>
      <c r="EWE140" s="296"/>
      <c r="EWF140" s="296"/>
      <c r="EWG140" s="296"/>
      <c r="EWH140" s="296"/>
      <c r="EWI140" s="296"/>
      <c r="EWJ140" s="296"/>
      <c r="EWK140" s="296"/>
      <c r="EWL140" s="296"/>
      <c r="EWM140" s="296"/>
      <c r="EWN140" s="296"/>
      <c r="EWO140" s="296"/>
      <c r="EWP140" s="296"/>
      <c r="EWQ140" s="296"/>
      <c r="EWR140" s="296"/>
      <c r="EWS140" s="296"/>
      <c r="EWT140" s="296"/>
      <c r="EWU140" s="296"/>
      <c r="EWV140" s="296"/>
      <c r="EWW140" s="296"/>
      <c r="EWX140" s="296"/>
      <c r="EWY140" s="296"/>
      <c r="EWZ140" s="296"/>
      <c r="EXA140" s="296"/>
      <c r="EXB140" s="296"/>
      <c r="EXC140" s="296"/>
      <c r="EXD140" s="296"/>
      <c r="EXE140" s="296"/>
      <c r="EXF140" s="296"/>
      <c r="EXG140" s="296"/>
      <c r="EXH140" s="296"/>
      <c r="EXI140" s="296"/>
      <c r="EXJ140" s="296"/>
      <c r="EXK140" s="296"/>
      <c r="EXL140" s="296"/>
      <c r="EXM140" s="296"/>
      <c r="EXN140" s="296"/>
      <c r="EXO140" s="296"/>
      <c r="EXP140" s="296"/>
      <c r="EXQ140" s="296"/>
      <c r="EXR140" s="296"/>
      <c r="EXS140" s="296"/>
      <c r="EXT140" s="296"/>
      <c r="EXU140" s="296"/>
      <c r="EXV140" s="296"/>
      <c r="EXW140" s="296"/>
      <c r="EXX140" s="296"/>
      <c r="EXY140" s="296"/>
      <c r="EXZ140" s="296"/>
      <c r="EYA140" s="296"/>
      <c r="EYB140" s="296"/>
      <c r="EYC140" s="296"/>
      <c r="EYD140" s="296"/>
      <c r="EYE140" s="296"/>
      <c r="EYF140" s="296"/>
      <c r="EYG140" s="296"/>
      <c r="EYH140" s="296"/>
      <c r="EYI140" s="296"/>
      <c r="EYJ140" s="296"/>
      <c r="EYK140" s="296"/>
      <c r="EYL140" s="296"/>
      <c r="EYM140" s="296"/>
      <c r="EYN140" s="296"/>
      <c r="EYO140" s="296"/>
      <c r="EYP140" s="296"/>
      <c r="EYQ140" s="296"/>
      <c r="EYR140" s="296"/>
      <c r="EYS140" s="296"/>
      <c r="EYT140" s="296"/>
      <c r="EYU140" s="296"/>
      <c r="EYV140" s="296"/>
      <c r="EYW140" s="296"/>
      <c r="EYX140" s="296"/>
      <c r="EYY140" s="296"/>
      <c r="EYZ140" s="296"/>
      <c r="EZA140" s="296"/>
      <c r="EZB140" s="296"/>
      <c r="EZC140" s="296"/>
      <c r="EZD140" s="296"/>
      <c r="EZE140" s="296"/>
      <c r="EZF140" s="296"/>
      <c r="EZG140" s="296"/>
      <c r="EZH140" s="296"/>
      <c r="EZI140" s="296"/>
      <c r="EZJ140" s="296"/>
      <c r="EZK140" s="296"/>
      <c r="EZL140" s="296"/>
      <c r="EZM140" s="296"/>
      <c r="EZN140" s="296"/>
      <c r="EZO140" s="296"/>
      <c r="EZP140" s="296"/>
      <c r="EZQ140" s="296"/>
      <c r="EZR140" s="296"/>
      <c r="EZS140" s="296"/>
      <c r="EZT140" s="296"/>
      <c r="EZU140" s="296"/>
      <c r="EZV140" s="296"/>
      <c r="EZW140" s="296"/>
      <c r="EZX140" s="296"/>
      <c r="EZY140" s="296"/>
      <c r="EZZ140" s="296"/>
      <c r="FAA140" s="296"/>
      <c r="FAB140" s="296"/>
      <c r="FAC140" s="296"/>
      <c r="FAD140" s="296"/>
      <c r="FAE140" s="296"/>
      <c r="FAF140" s="296"/>
      <c r="FAG140" s="296"/>
      <c r="FAH140" s="296"/>
      <c r="FAI140" s="296"/>
      <c r="FAJ140" s="296"/>
      <c r="FAK140" s="296"/>
      <c r="FAL140" s="296"/>
      <c r="FAM140" s="296"/>
      <c r="FAN140" s="296"/>
      <c r="FAO140" s="296"/>
      <c r="FAP140" s="296"/>
      <c r="FAQ140" s="296"/>
      <c r="FAR140" s="296"/>
      <c r="FAS140" s="296"/>
      <c r="FAT140" s="296"/>
      <c r="FAU140" s="296"/>
      <c r="FAV140" s="296"/>
      <c r="FAW140" s="296"/>
      <c r="FAX140" s="296"/>
      <c r="FAY140" s="296"/>
      <c r="FAZ140" s="296"/>
      <c r="FBA140" s="296"/>
      <c r="FBB140" s="296"/>
      <c r="FBC140" s="296"/>
      <c r="FBD140" s="296"/>
      <c r="FBE140" s="296"/>
      <c r="FBF140" s="296"/>
      <c r="FBG140" s="296"/>
      <c r="FBH140" s="296"/>
      <c r="FBI140" s="296"/>
      <c r="FBJ140" s="296"/>
      <c r="FBK140" s="296"/>
      <c r="FBL140" s="296"/>
      <c r="FBM140" s="296"/>
      <c r="FBN140" s="296"/>
      <c r="FBO140" s="296"/>
      <c r="FBP140" s="296"/>
      <c r="FBQ140" s="296"/>
      <c r="FBR140" s="296"/>
      <c r="FBS140" s="296"/>
      <c r="FBT140" s="296"/>
      <c r="FBU140" s="296"/>
      <c r="FBV140" s="296"/>
      <c r="FBW140" s="296"/>
      <c r="FBX140" s="296"/>
      <c r="FBY140" s="296"/>
      <c r="FBZ140" s="296"/>
      <c r="FCA140" s="296"/>
      <c r="FCB140" s="296"/>
      <c r="FCC140" s="296"/>
      <c r="FCD140" s="296"/>
      <c r="FCE140" s="296"/>
      <c r="FCF140" s="296"/>
      <c r="FCG140" s="296"/>
      <c r="FCH140" s="296"/>
      <c r="FCI140" s="296"/>
      <c r="FCJ140" s="296"/>
      <c r="FCK140" s="296"/>
      <c r="FCL140" s="296"/>
      <c r="FCM140" s="296"/>
      <c r="FCN140" s="296"/>
      <c r="FCO140" s="296"/>
      <c r="FCP140" s="296"/>
      <c r="FCQ140" s="296"/>
      <c r="FCR140" s="296"/>
      <c r="FCS140" s="296"/>
      <c r="FCT140" s="296"/>
      <c r="FCU140" s="296"/>
      <c r="FCV140" s="296"/>
      <c r="FCW140" s="296"/>
      <c r="FCX140" s="296"/>
      <c r="FCY140" s="296"/>
      <c r="FCZ140" s="296"/>
      <c r="FDA140" s="296"/>
      <c r="FDB140" s="296"/>
      <c r="FDC140" s="296"/>
      <c r="FDD140" s="296"/>
      <c r="FDE140" s="296"/>
      <c r="FDF140" s="296"/>
      <c r="FDG140" s="296"/>
      <c r="FDH140" s="296"/>
      <c r="FDI140" s="296"/>
      <c r="FDJ140" s="296"/>
      <c r="FDK140" s="296"/>
      <c r="FDL140" s="296"/>
      <c r="FDM140" s="296"/>
      <c r="FDN140" s="296"/>
      <c r="FDO140" s="296"/>
      <c r="FDP140" s="296"/>
      <c r="FDQ140" s="296"/>
      <c r="FDR140" s="296"/>
      <c r="FDS140" s="296"/>
      <c r="FDT140" s="296"/>
      <c r="FDU140" s="296"/>
      <c r="FDV140" s="296"/>
      <c r="FDW140" s="296"/>
      <c r="FDX140" s="296"/>
      <c r="FDY140" s="296"/>
      <c r="FDZ140" s="296"/>
      <c r="FEA140" s="296"/>
      <c r="FEB140" s="296"/>
      <c r="FEC140" s="296"/>
      <c r="FED140" s="296"/>
      <c r="FEE140" s="296"/>
      <c r="FEF140" s="296"/>
      <c r="FEG140" s="296"/>
      <c r="FEH140" s="296"/>
      <c r="FEI140" s="296"/>
      <c r="FEJ140" s="296"/>
      <c r="FEK140" s="296"/>
      <c r="FEL140" s="296"/>
      <c r="FEM140" s="296"/>
      <c r="FEN140" s="296"/>
      <c r="FEO140" s="296"/>
      <c r="FEP140" s="296"/>
      <c r="FEQ140" s="296"/>
      <c r="FER140" s="296"/>
      <c r="FES140" s="296"/>
      <c r="FET140" s="296"/>
      <c r="FEU140" s="296"/>
      <c r="FEV140" s="296"/>
      <c r="FEW140" s="296"/>
      <c r="FEX140" s="296"/>
      <c r="FEY140" s="296"/>
      <c r="FEZ140" s="296"/>
      <c r="FFA140" s="296"/>
      <c r="FFB140" s="296"/>
      <c r="FFC140" s="296"/>
      <c r="FFD140" s="296"/>
      <c r="FFE140" s="296"/>
      <c r="FFF140" s="296"/>
      <c r="FFG140" s="296"/>
      <c r="FFH140" s="296"/>
      <c r="FFI140" s="296"/>
      <c r="FFJ140" s="296"/>
      <c r="FFK140" s="296"/>
      <c r="FFL140" s="296"/>
      <c r="FFM140" s="296"/>
      <c r="FFN140" s="296"/>
      <c r="FFO140" s="296"/>
      <c r="FFP140" s="296"/>
      <c r="FFQ140" s="296"/>
      <c r="FFR140" s="296"/>
      <c r="FFS140" s="296"/>
      <c r="FFT140" s="296"/>
      <c r="FFU140" s="296"/>
      <c r="FFV140" s="296"/>
      <c r="FFW140" s="296"/>
      <c r="FFX140" s="296"/>
      <c r="FFY140" s="296"/>
      <c r="FFZ140" s="296"/>
      <c r="FGA140" s="296"/>
      <c r="FGB140" s="296"/>
      <c r="FGC140" s="296"/>
      <c r="FGD140" s="296"/>
      <c r="FGE140" s="296"/>
      <c r="FGF140" s="296"/>
      <c r="FGG140" s="296"/>
      <c r="FGH140" s="296"/>
      <c r="FGI140" s="296"/>
      <c r="FGJ140" s="296"/>
      <c r="FGK140" s="296"/>
      <c r="FGL140" s="296"/>
      <c r="FGM140" s="296"/>
      <c r="FGN140" s="296"/>
      <c r="FGO140" s="296"/>
      <c r="FGP140" s="296"/>
      <c r="FGQ140" s="296"/>
      <c r="FGR140" s="296"/>
      <c r="FGS140" s="296"/>
      <c r="FGT140" s="296"/>
      <c r="FGU140" s="296"/>
      <c r="FGV140" s="296"/>
      <c r="FGW140" s="296"/>
      <c r="FGX140" s="296"/>
      <c r="FGY140" s="296"/>
      <c r="FGZ140" s="296"/>
      <c r="FHA140" s="296"/>
      <c r="FHB140" s="296"/>
      <c r="FHC140" s="296"/>
      <c r="FHD140" s="296"/>
      <c r="FHE140" s="296"/>
      <c r="FHF140" s="296"/>
      <c r="FHG140" s="296"/>
      <c r="FHH140" s="296"/>
      <c r="FHI140" s="296"/>
      <c r="FHJ140" s="296"/>
      <c r="FHK140" s="296"/>
      <c r="FHL140" s="296"/>
      <c r="FHM140" s="296"/>
      <c r="FHN140" s="296"/>
      <c r="FHO140" s="296"/>
      <c r="FHP140" s="296"/>
      <c r="FHQ140" s="296"/>
      <c r="FHR140" s="296"/>
      <c r="FHS140" s="296"/>
      <c r="FHT140" s="296"/>
      <c r="FHU140" s="296"/>
      <c r="FHV140" s="296"/>
      <c r="FHW140" s="296"/>
      <c r="FHX140" s="296"/>
      <c r="FHY140" s="296"/>
      <c r="FHZ140" s="296"/>
      <c r="FIA140" s="296"/>
      <c r="FIB140" s="296"/>
      <c r="FIC140" s="296"/>
      <c r="FID140" s="296"/>
      <c r="FIE140" s="296"/>
      <c r="FIF140" s="296"/>
      <c r="FIG140" s="296"/>
      <c r="FIH140" s="296"/>
      <c r="FII140" s="296"/>
      <c r="FIJ140" s="296"/>
      <c r="FIK140" s="296"/>
      <c r="FIL140" s="296"/>
      <c r="FIM140" s="296"/>
      <c r="FIN140" s="296"/>
      <c r="FIO140" s="296"/>
      <c r="FIP140" s="296"/>
      <c r="FIQ140" s="296"/>
      <c r="FIR140" s="296"/>
      <c r="FIS140" s="296"/>
      <c r="FIT140" s="296"/>
      <c r="FIU140" s="296"/>
      <c r="FIV140" s="296"/>
      <c r="FIW140" s="296"/>
      <c r="FIX140" s="296"/>
      <c r="FIY140" s="296"/>
      <c r="FIZ140" s="296"/>
      <c r="FJA140" s="296"/>
      <c r="FJB140" s="296"/>
      <c r="FJC140" s="296"/>
      <c r="FJD140" s="296"/>
      <c r="FJE140" s="296"/>
      <c r="FJF140" s="296"/>
      <c r="FJG140" s="296"/>
      <c r="FJH140" s="296"/>
      <c r="FJI140" s="296"/>
      <c r="FJJ140" s="296"/>
      <c r="FJK140" s="296"/>
      <c r="FJL140" s="296"/>
      <c r="FJM140" s="296"/>
      <c r="FJN140" s="296"/>
      <c r="FJO140" s="296"/>
      <c r="FJP140" s="296"/>
      <c r="FJQ140" s="296"/>
      <c r="FJR140" s="296"/>
      <c r="FJS140" s="296"/>
      <c r="FJT140" s="296"/>
      <c r="FJU140" s="296"/>
      <c r="FJV140" s="296"/>
      <c r="FJW140" s="296"/>
      <c r="FJX140" s="296"/>
      <c r="FJY140" s="296"/>
      <c r="FJZ140" s="296"/>
      <c r="FKA140" s="296"/>
      <c r="FKB140" s="296"/>
      <c r="FKC140" s="296"/>
      <c r="FKD140" s="296"/>
      <c r="FKE140" s="296"/>
      <c r="FKF140" s="296"/>
      <c r="FKG140" s="296"/>
      <c r="FKH140" s="296"/>
      <c r="FKI140" s="296"/>
      <c r="FKJ140" s="296"/>
      <c r="FKK140" s="296"/>
      <c r="FKL140" s="296"/>
      <c r="FKM140" s="296"/>
      <c r="FKN140" s="296"/>
      <c r="FKO140" s="296"/>
      <c r="FKP140" s="296"/>
      <c r="FKQ140" s="296"/>
      <c r="FKR140" s="296"/>
      <c r="FKS140" s="296"/>
      <c r="FKT140" s="296"/>
      <c r="FKU140" s="296"/>
      <c r="FKV140" s="296"/>
      <c r="FKW140" s="296"/>
      <c r="FKX140" s="296"/>
      <c r="FKY140" s="296"/>
      <c r="FKZ140" s="296"/>
      <c r="FLA140" s="296"/>
      <c r="FLB140" s="296"/>
      <c r="FLC140" s="296"/>
      <c r="FLD140" s="296"/>
      <c r="FLE140" s="296"/>
      <c r="FLF140" s="296"/>
      <c r="FLG140" s="296"/>
      <c r="FLH140" s="296"/>
      <c r="FLI140" s="296"/>
      <c r="FLJ140" s="296"/>
      <c r="FLK140" s="296"/>
      <c r="FLL140" s="296"/>
      <c r="FLM140" s="296"/>
      <c r="FLN140" s="296"/>
      <c r="FLO140" s="296"/>
      <c r="FLP140" s="296"/>
      <c r="FLQ140" s="296"/>
      <c r="FLR140" s="296"/>
      <c r="FLS140" s="296"/>
      <c r="FLT140" s="296"/>
      <c r="FLU140" s="296"/>
      <c r="FLV140" s="296"/>
      <c r="FLW140" s="296"/>
      <c r="FLX140" s="296"/>
      <c r="FLY140" s="296"/>
      <c r="FLZ140" s="296"/>
      <c r="FMA140" s="296"/>
      <c r="FMB140" s="296"/>
      <c r="FMC140" s="296"/>
      <c r="FMD140" s="296"/>
      <c r="FME140" s="296"/>
      <c r="FMF140" s="296"/>
      <c r="FMG140" s="296"/>
      <c r="FMH140" s="296"/>
      <c r="FMI140" s="296"/>
      <c r="FMJ140" s="296"/>
      <c r="FMK140" s="296"/>
      <c r="FML140" s="296"/>
      <c r="FMM140" s="296"/>
      <c r="FMN140" s="296"/>
      <c r="FMO140" s="296"/>
      <c r="FMP140" s="296"/>
      <c r="FMQ140" s="296"/>
      <c r="FMR140" s="296"/>
      <c r="FMS140" s="296"/>
      <c r="FMT140" s="296"/>
      <c r="FMU140" s="296"/>
      <c r="FMV140" s="296"/>
      <c r="FMW140" s="296"/>
      <c r="FMX140" s="296"/>
      <c r="FMY140" s="296"/>
      <c r="FMZ140" s="296"/>
      <c r="FNA140" s="296"/>
      <c r="FNB140" s="296"/>
      <c r="FNC140" s="296"/>
      <c r="FND140" s="296"/>
      <c r="FNE140" s="296"/>
      <c r="FNF140" s="296"/>
      <c r="FNG140" s="296"/>
      <c r="FNH140" s="296"/>
      <c r="FNI140" s="296"/>
      <c r="FNJ140" s="296"/>
      <c r="FNK140" s="296"/>
      <c r="FNL140" s="296"/>
      <c r="FNM140" s="296"/>
      <c r="FNN140" s="296"/>
      <c r="FNO140" s="296"/>
      <c r="FNP140" s="296"/>
      <c r="FNQ140" s="296"/>
      <c r="FNR140" s="296"/>
      <c r="FNS140" s="296"/>
      <c r="FNT140" s="296"/>
      <c r="FNU140" s="296"/>
      <c r="FNV140" s="296"/>
      <c r="FNW140" s="296"/>
      <c r="FNX140" s="296"/>
      <c r="FNY140" s="296"/>
      <c r="FNZ140" s="296"/>
      <c r="FOA140" s="296"/>
      <c r="FOB140" s="296"/>
      <c r="FOC140" s="296"/>
      <c r="FOD140" s="296"/>
      <c r="FOE140" s="296"/>
      <c r="FOF140" s="296"/>
      <c r="FOG140" s="296"/>
      <c r="FOH140" s="296"/>
      <c r="FOI140" s="296"/>
      <c r="FOJ140" s="296"/>
      <c r="FOK140" s="296"/>
      <c r="FOL140" s="296"/>
      <c r="FOM140" s="296"/>
      <c r="FON140" s="296"/>
      <c r="FOO140" s="296"/>
      <c r="FOP140" s="296"/>
      <c r="FOQ140" s="296"/>
      <c r="FOR140" s="296"/>
      <c r="FOS140" s="296"/>
      <c r="FOT140" s="296"/>
      <c r="FOU140" s="296"/>
      <c r="FOV140" s="296"/>
      <c r="FOW140" s="296"/>
      <c r="FOX140" s="296"/>
      <c r="FOY140" s="296"/>
      <c r="FOZ140" s="296"/>
      <c r="FPA140" s="296"/>
      <c r="FPB140" s="296"/>
      <c r="FPC140" s="296"/>
      <c r="FPD140" s="296"/>
      <c r="FPE140" s="296"/>
      <c r="FPF140" s="296"/>
      <c r="FPG140" s="296"/>
      <c r="FPH140" s="296"/>
      <c r="FPI140" s="296"/>
      <c r="FPJ140" s="296"/>
      <c r="FPK140" s="296"/>
      <c r="FPL140" s="296"/>
      <c r="FPM140" s="296"/>
      <c r="FPN140" s="296"/>
      <c r="FPO140" s="296"/>
      <c r="FPP140" s="296"/>
      <c r="FPQ140" s="296"/>
      <c r="FPR140" s="296"/>
      <c r="FPS140" s="296"/>
      <c r="FPT140" s="296"/>
      <c r="FPU140" s="296"/>
      <c r="FPV140" s="296"/>
      <c r="FPW140" s="296"/>
      <c r="FPX140" s="296"/>
      <c r="FPY140" s="296"/>
      <c r="FPZ140" s="296"/>
      <c r="FQA140" s="296"/>
      <c r="FQB140" s="296"/>
      <c r="FQC140" s="296"/>
      <c r="FQD140" s="296"/>
      <c r="FQE140" s="296"/>
      <c r="FQF140" s="296"/>
      <c r="FQG140" s="296"/>
      <c r="FQH140" s="296"/>
      <c r="FQI140" s="296"/>
      <c r="FQJ140" s="296"/>
      <c r="FQK140" s="296"/>
      <c r="FQL140" s="296"/>
      <c r="FQM140" s="296"/>
      <c r="FQN140" s="296"/>
      <c r="FQO140" s="296"/>
      <c r="FQP140" s="296"/>
      <c r="FQQ140" s="296"/>
      <c r="FQR140" s="296"/>
      <c r="FQS140" s="296"/>
      <c r="FQT140" s="296"/>
      <c r="FQU140" s="296"/>
      <c r="FQV140" s="296"/>
      <c r="FQW140" s="296"/>
      <c r="FQX140" s="296"/>
      <c r="FQY140" s="296"/>
      <c r="FQZ140" s="296"/>
      <c r="FRA140" s="296"/>
      <c r="FRB140" s="296"/>
      <c r="FRC140" s="296"/>
      <c r="FRD140" s="296"/>
      <c r="FRE140" s="296"/>
      <c r="FRF140" s="296"/>
      <c r="FRG140" s="296"/>
      <c r="FRH140" s="296"/>
      <c r="FRI140" s="296"/>
      <c r="FRJ140" s="296"/>
      <c r="FRK140" s="296"/>
      <c r="FRL140" s="296"/>
      <c r="FRM140" s="296"/>
      <c r="FRN140" s="296"/>
      <c r="FRO140" s="296"/>
      <c r="FRP140" s="296"/>
      <c r="FRQ140" s="296"/>
      <c r="FRR140" s="296"/>
      <c r="FRS140" s="296"/>
      <c r="FRT140" s="296"/>
      <c r="FRU140" s="296"/>
      <c r="FRV140" s="296"/>
      <c r="FRW140" s="296"/>
      <c r="FRX140" s="296"/>
      <c r="FRY140" s="296"/>
      <c r="FRZ140" s="296"/>
      <c r="FSA140" s="296"/>
      <c r="FSB140" s="296"/>
      <c r="FSC140" s="296"/>
      <c r="FSD140" s="296"/>
      <c r="FSE140" s="296"/>
      <c r="FSF140" s="296"/>
      <c r="FSG140" s="296"/>
      <c r="FSH140" s="296"/>
      <c r="FSI140" s="296"/>
      <c r="FSJ140" s="296"/>
      <c r="FSK140" s="296"/>
      <c r="FSL140" s="296"/>
      <c r="FSM140" s="296"/>
      <c r="FSN140" s="296"/>
      <c r="FSO140" s="296"/>
      <c r="FSP140" s="296"/>
      <c r="FSQ140" s="296"/>
      <c r="FSR140" s="296"/>
      <c r="FSS140" s="296"/>
      <c r="FST140" s="296"/>
      <c r="FSU140" s="296"/>
      <c r="FSV140" s="296"/>
      <c r="FSW140" s="296"/>
      <c r="FSX140" s="296"/>
      <c r="FSY140" s="296"/>
      <c r="FSZ140" s="296"/>
      <c r="FTA140" s="296"/>
      <c r="FTB140" s="296"/>
      <c r="FTC140" s="296"/>
      <c r="FTD140" s="296"/>
      <c r="FTE140" s="296"/>
      <c r="FTF140" s="296"/>
      <c r="FTG140" s="296"/>
      <c r="FTH140" s="296"/>
      <c r="FTI140" s="296"/>
      <c r="FTJ140" s="296"/>
      <c r="FTK140" s="296"/>
      <c r="FTL140" s="296"/>
      <c r="FTM140" s="296"/>
      <c r="FTN140" s="296"/>
      <c r="FTO140" s="296"/>
      <c r="FTP140" s="296"/>
      <c r="FTQ140" s="296"/>
      <c r="FTR140" s="296"/>
      <c r="FTS140" s="296"/>
      <c r="FTT140" s="296"/>
      <c r="FTU140" s="296"/>
      <c r="FTV140" s="296"/>
      <c r="FTW140" s="296"/>
      <c r="FTX140" s="296"/>
      <c r="FTY140" s="296"/>
      <c r="FTZ140" s="296"/>
      <c r="FUA140" s="296"/>
      <c r="FUB140" s="296"/>
      <c r="FUC140" s="296"/>
      <c r="FUD140" s="296"/>
      <c r="FUE140" s="296"/>
      <c r="FUF140" s="296"/>
      <c r="FUG140" s="296"/>
      <c r="FUH140" s="296"/>
      <c r="FUI140" s="296"/>
      <c r="FUJ140" s="296"/>
      <c r="FUK140" s="296"/>
      <c r="FUL140" s="296"/>
      <c r="FUM140" s="296"/>
      <c r="FUN140" s="296"/>
      <c r="FUO140" s="296"/>
      <c r="FUP140" s="296"/>
      <c r="FUQ140" s="296"/>
      <c r="FUR140" s="296"/>
      <c r="FUS140" s="296"/>
      <c r="FUT140" s="296"/>
      <c r="FUU140" s="296"/>
      <c r="FUV140" s="296"/>
      <c r="FUW140" s="296"/>
      <c r="FUX140" s="296"/>
      <c r="FUY140" s="296"/>
      <c r="FUZ140" s="296"/>
      <c r="FVA140" s="296"/>
      <c r="FVB140" s="296"/>
      <c r="FVC140" s="296"/>
      <c r="FVD140" s="296"/>
      <c r="FVE140" s="296"/>
      <c r="FVF140" s="296"/>
      <c r="FVG140" s="296"/>
      <c r="FVH140" s="296"/>
      <c r="FVI140" s="296"/>
      <c r="FVJ140" s="296"/>
      <c r="FVK140" s="296"/>
      <c r="FVL140" s="296"/>
      <c r="FVM140" s="296"/>
      <c r="FVN140" s="296"/>
      <c r="FVO140" s="296"/>
      <c r="FVP140" s="296"/>
      <c r="FVQ140" s="296"/>
      <c r="FVR140" s="296"/>
      <c r="FVS140" s="296"/>
      <c r="FVT140" s="296"/>
      <c r="FVU140" s="296"/>
      <c r="FVV140" s="296"/>
      <c r="FVW140" s="296"/>
      <c r="FVX140" s="296"/>
      <c r="FVY140" s="296"/>
      <c r="FVZ140" s="296"/>
      <c r="FWA140" s="296"/>
      <c r="FWB140" s="296"/>
      <c r="FWC140" s="296"/>
      <c r="FWD140" s="296"/>
      <c r="FWE140" s="296"/>
      <c r="FWF140" s="296"/>
      <c r="FWG140" s="296"/>
      <c r="FWH140" s="296"/>
      <c r="FWI140" s="296"/>
      <c r="FWJ140" s="296"/>
      <c r="FWK140" s="296"/>
      <c r="FWL140" s="296"/>
      <c r="FWM140" s="296"/>
      <c r="FWN140" s="296"/>
      <c r="FWO140" s="296"/>
      <c r="FWP140" s="296"/>
      <c r="FWQ140" s="296"/>
      <c r="FWR140" s="296"/>
      <c r="FWS140" s="296"/>
      <c r="FWT140" s="296"/>
      <c r="FWU140" s="296"/>
      <c r="FWV140" s="296"/>
      <c r="FWW140" s="296"/>
      <c r="FWX140" s="296"/>
      <c r="FWY140" s="296"/>
      <c r="FWZ140" s="296"/>
      <c r="FXA140" s="296"/>
      <c r="FXB140" s="296"/>
      <c r="FXC140" s="296"/>
      <c r="FXD140" s="296"/>
      <c r="FXE140" s="296"/>
      <c r="FXF140" s="296"/>
      <c r="FXG140" s="296"/>
      <c r="FXH140" s="296"/>
      <c r="FXI140" s="296"/>
      <c r="FXJ140" s="296"/>
      <c r="FXK140" s="296"/>
      <c r="FXL140" s="296"/>
      <c r="FXM140" s="296"/>
      <c r="FXN140" s="296"/>
      <c r="FXO140" s="296"/>
      <c r="FXP140" s="296"/>
      <c r="FXQ140" s="296"/>
      <c r="FXR140" s="296"/>
      <c r="FXS140" s="296"/>
      <c r="FXT140" s="296"/>
      <c r="FXU140" s="296"/>
      <c r="FXV140" s="296"/>
      <c r="FXW140" s="296"/>
      <c r="FXX140" s="296"/>
      <c r="FXY140" s="296"/>
      <c r="FXZ140" s="296"/>
      <c r="FYA140" s="296"/>
      <c r="FYB140" s="296"/>
      <c r="FYC140" s="296"/>
      <c r="FYD140" s="296"/>
      <c r="FYE140" s="296"/>
      <c r="FYF140" s="296"/>
      <c r="FYG140" s="296"/>
      <c r="FYH140" s="296"/>
      <c r="FYI140" s="296"/>
      <c r="FYJ140" s="296"/>
      <c r="FYK140" s="296"/>
      <c r="FYL140" s="296"/>
      <c r="FYM140" s="296"/>
      <c r="FYN140" s="296"/>
      <c r="FYO140" s="296"/>
      <c r="FYP140" s="296"/>
      <c r="FYQ140" s="296"/>
      <c r="FYR140" s="296"/>
      <c r="FYS140" s="296"/>
      <c r="FYT140" s="296"/>
      <c r="FYU140" s="296"/>
      <c r="FYV140" s="296"/>
      <c r="FYW140" s="296"/>
      <c r="FYX140" s="296"/>
      <c r="FYY140" s="296"/>
      <c r="FYZ140" s="296"/>
      <c r="FZA140" s="296"/>
      <c r="FZB140" s="296"/>
      <c r="FZC140" s="296"/>
      <c r="FZD140" s="296"/>
      <c r="FZE140" s="296"/>
      <c r="FZF140" s="296"/>
      <c r="FZG140" s="296"/>
      <c r="FZH140" s="296"/>
      <c r="FZI140" s="296"/>
      <c r="FZJ140" s="296"/>
      <c r="FZK140" s="296"/>
      <c r="FZL140" s="296"/>
      <c r="FZM140" s="296"/>
      <c r="FZN140" s="296"/>
      <c r="FZO140" s="296"/>
      <c r="FZP140" s="296"/>
      <c r="FZQ140" s="296"/>
      <c r="FZR140" s="296"/>
      <c r="FZS140" s="296"/>
      <c r="FZT140" s="296"/>
      <c r="FZU140" s="296"/>
      <c r="FZV140" s="296"/>
      <c r="FZW140" s="296"/>
      <c r="FZX140" s="296"/>
      <c r="FZY140" s="296"/>
      <c r="FZZ140" s="296"/>
      <c r="GAA140" s="296"/>
      <c r="GAB140" s="296"/>
      <c r="GAC140" s="296"/>
      <c r="GAD140" s="296"/>
      <c r="GAE140" s="296"/>
      <c r="GAF140" s="296"/>
      <c r="GAG140" s="296"/>
      <c r="GAH140" s="296"/>
      <c r="GAI140" s="296"/>
      <c r="GAJ140" s="296"/>
      <c r="GAK140" s="296"/>
      <c r="GAL140" s="296"/>
      <c r="GAM140" s="296"/>
      <c r="GAN140" s="296"/>
      <c r="GAO140" s="296"/>
      <c r="GAP140" s="296"/>
      <c r="GAQ140" s="296"/>
      <c r="GAR140" s="296"/>
      <c r="GAS140" s="296"/>
      <c r="GAT140" s="296"/>
      <c r="GAU140" s="296"/>
      <c r="GAV140" s="296"/>
      <c r="GAW140" s="296"/>
      <c r="GAX140" s="296"/>
      <c r="GAY140" s="296"/>
      <c r="GAZ140" s="296"/>
      <c r="GBA140" s="296"/>
      <c r="GBB140" s="296"/>
      <c r="GBC140" s="296"/>
      <c r="GBD140" s="296"/>
      <c r="GBE140" s="296"/>
      <c r="GBF140" s="296"/>
      <c r="GBG140" s="296"/>
      <c r="GBH140" s="296"/>
      <c r="GBI140" s="296"/>
      <c r="GBJ140" s="296"/>
      <c r="GBK140" s="296"/>
      <c r="GBL140" s="296"/>
      <c r="GBM140" s="296"/>
      <c r="GBN140" s="296"/>
      <c r="GBO140" s="296"/>
      <c r="GBP140" s="296"/>
      <c r="GBQ140" s="296"/>
      <c r="GBR140" s="296"/>
      <c r="GBS140" s="296"/>
      <c r="GBT140" s="296"/>
      <c r="GBU140" s="296"/>
      <c r="GBV140" s="296"/>
      <c r="GBW140" s="296"/>
      <c r="GBX140" s="296"/>
      <c r="GBY140" s="296"/>
      <c r="GBZ140" s="296"/>
      <c r="GCA140" s="296"/>
      <c r="GCB140" s="296"/>
      <c r="GCC140" s="296"/>
      <c r="GCD140" s="296"/>
      <c r="GCE140" s="296"/>
      <c r="GCF140" s="296"/>
      <c r="GCG140" s="296"/>
      <c r="GCH140" s="296"/>
      <c r="GCI140" s="296"/>
      <c r="GCJ140" s="296"/>
      <c r="GCK140" s="296"/>
      <c r="GCL140" s="296"/>
      <c r="GCM140" s="296"/>
      <c r="GCN140" s="296"/>
      <c r="GCO140" s="296"/>
      <c r="GCP140" s="296"/>
      <c r="GCQ140" s="296"/>
      <c r="GCR140" s="296"/>
      <c r="GCS140" s="296"/>
      <c r="GCT140" s="296"/>
      <c r="GCU140" s="296"/>
      <c r="GCV140" s="296"/>
      <c r="GCW140" s="296"/>
      <c r="GCX140" s="296"/>
      <c r="GCY140" s="296"/>
      <c r="GCZ140" s="296"/>
      <c r="GDA140" s="296"/>
      <c r="GDB140" s="296"/>
      <c r="GDC140" s="296"/>
      <c r="GDD140" s="296"/>
      <c r="GDE140" s="296"/>
      <c r="GDF140" s="296"/>
      <c r="GDG140" s="296"/>
      <c r="GDH140" s="296"/>
      <c r="GDI140" s="296"/>
      <c r="GDJ140" s="296"/>
      <c r="GDK140" s="296"/>
      <c r="GDL140" s="296"/>
      <c r="GDM140" s="296"/>
      <c r="GDN140" s="296"/>
      <c r="GDO140" s="296"/>
      <c r="GDP140" s="296"/>
      <c r="GDQ140" s="296"/>
      <c r="GDR140" s="296"/>
      <c r="GDS140" s="296"/>
      <c r="GDT140" s="296"/>
      <c r="GDU140" s="296"/>
      <c r="GDV140" s="296"/>
      <c r="GDW140" s="296"/>
      <c r="GDX140" s="296"/>
      <c r="GDY140" s="296"/>
      <c r="GDZ140" s="296"/>
      <c r="GEA140" s="296"/>
      <c r="GEB140" s="296"/>
      <c r="GEC140" s="296"/>
      <c r="GED140" s="296"/>
      <c r="GEE140" s="296"/>
      <c r="GEF140" s="296"/>
      <c r="GEG140" s="296"/>
      <c r="GEH140" s="296"/>
      <c r="GEI140" s="296"/>
      <c r="GEJ140" s="296"/>
      <c r="GEK140" s="296"/>
      <c r="GEL140" s="296"/>
      <c r="GEM140" s="296"/>
      <c r="GEN140" s="296"/>
      <c r="GEO140" s="296"/>
      <c r="GEP140" s="296"/>
      <c r="GEQ140" s="296"/>
      <c r="GER140" s="296"/>
      <c r="GES140" s="296"/>
      <c r="GET140" s="296"/>
      <c r="GEU140" s="296"/>
      <c r="GEV140" s="296"/>
      <c r="GEW140" s="296"/>
      <c r="GEX140" s="296"/>
      <c r="GEY140" s="296"/>
      <c r="GEZ140" s="296"/>
      <c r="GFA140" s="296"/>
      <c r="GFB140" s="296"/>
      <c r="GFC140" s="296"/>
      <c r="GFD140" s="296"/>
      <c r="GFE140" s="296"/>
      <c r="GFF140" s="296"/>
      <c r="GFG140" s="296"/>
      <c r="GFH140" s="296"/>
      <c r="GFI140" s="296"/>
      <c r="GFJ140" s="296"/>
      <c r="GFK140" s="296"/>
      <c r="GFL140" s="296"/>
      <c r="GFM140" s="296"/>
      <c r="GFN140" s="296"/>
      <c r="GFO140" s="296"/>
      <c r="GFP140" s="296"/>
      <c r="GFQ140" s="296"/>
      <c r="GFR140" s="296"/>
      <c r="GFS140" s="296"/>
      <c r="GFT140" s="296"/>
      <c r="GFU140" s="296"/>
      <c r="GFV140" s="296"/>
      <c r="GFW140" s="296"/>
      <c r="GFX140" s="296"/>
      <c r="GFY140" s="296"/>
      <c r="GFZ140" s="296"/>
      <c r="GGA140" s="296"/>
      <c r="GGB140" s="296"/>
      <c r="GGC140" s="296"/>
      <c r="GGD140" s="296"/>
      <c r="GGE140" s="296"/>
      <c r="GGF140" s="296"/>
      <c r="GGG140" s="296"/>
      <c r="GGH140" s="296"/>
      <c r="GGI140" s="296"/>
      <c r="GGJ140" s="296"/>
      <c r="GGK140" s="296"/>
      <c r="GGL140" s="296"/>
      <c r="GGM140" s="296"/>
      <c r="GGN140" s="296"/>
      <c r="GGO140" s="296"/>
      <c r="GGP140" s="296"/>
      <c r="GGQ140" s="296"/>
      <c r="GGR140" s="296"/>
      <c r="GGS140" s="296"/>
      <c r="GGT140" s="296"/>
      <c r="GGU140" s="296"/>
      <c r="GGV140" s="296"/>
      <c r="GGW140" s="296"/>
      <c r="GGX140" s="296"/>
      <c r="GGY140" s="296"/>
      <c r="GGZ140" s="296"/>
      <c r="GHA140" s="296"/>
      <c r="GHB140" s="296"/>
      <c r="GHC140" s="296"/>
      <c r="GHD140" s="296"/>
      <c r="GHE140" s="296"/>
      <c r="GHF140" s="296"/>
      <c r="GHG140" s="296"/>
      <c r="GHH140" s="296"/>
      <c r="GHI140" s="296"/>
      <c r="GHJ140" s="296"/>
      <c r="GHK140" s="296"/>
      <c r="GHL140" s="296"/>
      <c r="GHM140" s="296"/>
      <c r="GHN140" s="296"/>
      <c r="GHO140" s="296"/>
      <c r="GHP140" s="296"/>
      <c r="GHQ140" s="296"/>
      <c r="GHR140" s="296"/>
      <c r="GHS140" s="296"/>
      <c r="GHT140" s="296"/>
      <c r="GHU140" s="296"/>
      <c r="GHV140" s="296"/>
      <c r="GHW140" s="296"/>
      <c r="GHX140" s="296"/>
      <c r="GHY140" s="296"/>
      <c r="GHZ140" s="296"/>
      <c r="GIA140" s="296"/>
      <c r="GIB140" s="296"/>
      <c r="GIC140" s="296"/>
      <c r="GID140" s="296"/>
      <c r="GIE140" s="296"/>
      <c r="GIF140" s="296"/>
      <c r="GIG140" s="296"/>
      <c r="GIH140" s="296"/>
      <c r="GII140" s="296"/>
      <c r="GIJ140" s="296"/>
      <c r="GIK140" s="296"/>
      <c r="GIL140" s="296"/>
      <c r="GIM140" s="296"/>
      <c r="GIN140" s="296"/>
      <c r="GIO140" s="296"/>
      <c r="GIP140" s="296"/>
      <c r="GIQ140" s="296"/>
      <c r="GIR140" s="296"/>
      <c r="GIS140" s="296"/>
      <c r="GIT140" s="296"/>
      <c r="GIU140" s="296"/>
      <c r="GIV140" s="296"/>
      <c r="GIW140" s="296"/>
      <c r="GIX140" s="296"/>
      <c r="GIY140" s="296"/>
      <c r="GIZ140" s="296"/>
      <c r="GJA140" s="296"/>
      <c r="GJB140" s="296"/>
      <c r="GJC140" s="296"/>
      <c r="GJD140" s="296"/>
      <c r="GJE140" s="296"/>
      <c r="GJF140" s="296"/>
      <c r="GJG140" s="296"/>
      <c r="GJH140" s="296"/>
      <c r="GJI140" s="296"/>
      <c r="GJJ140" s="296"/>
      <c r="GJK140" s="296"/>
      <c r="GJL140" s="296"/>
      <c r="GJM140" s="296"/>
      <c r="GJN140" s="296"/>
      <c r="GJO140" s="296"/>
      <c r="GJP140" s="296"/>
      <c r="GJQ140" s="296"/>
      <c r="GJR140" s="296"/>
      <c r="GJS140" s="296"/>
      <c r="GJT140" s="296"/>
      <c r="GJU140" s="296"/>
      <c r="GJV140" s="296"/>
      <c r="GJW140" s="296"/>
      <c r="GJX140" s="296"/>
      <c r="GJY140" s="296"/>
      <c r="GJZ140" s="296"/>
      <c r="GKA140" s="296"/>
      <c r="GKB140" s="296"/>
      <c r="GKC140" s="296"/>
      <c r="GKD140" s="296"/>
      <c r="GKE140" s="296"/>
      <c r="GKF140" s="296"/>
      <c r="GKG140" s="296"/>
      <c r="GKH140" s="296"/>
      <c r="GKI140" s="296"/>
      <c r="GKJ140" s="296"/>
      <c r="GKK140" s="296"/>
      <c r="GKL140" s="296"/>
      <c r="GKM140" s="296"/>
      <c r="GKN140" s="296"/>
      <c r="GKO140" s="296"/>
      <c r="GKP140" s="296"/>
      <c r="GKQ140" s="296"/>
      <c r="GKR140" s="296"/>
      <c r="GKS140" s="296"/>
      <c r="GKT140" s="296"/>
      <c r="GKU140" s="296"/>
      <c r="GKV140" s="296"/>
      <c r="GKW140" s="296"/>
      <c r="GKX140" s="296"/>
      <c r="GKY140" s="296"/>
      <c r="GKZ140" s="296"/>
      <c r="GLA140" s="296"/>
      <c r="GLB140" s="296"/>
      <c r="GLC140" s="296"/>
      <c r="GLD140" s="296"/>
      <c r="GLE140" s="296"/>
      <c r="GLF140" s="296"/>
      <c r="GLG140" s="296"/>
      <c r="GLH140" s="296"/>
      <c r="GLI140" s="296"/>
      <c r="GLJ140" s="296"/>
      <c r="GLK140" s="296"/>
      <c r="GLL140" s="296"/>
      <c r="GLM140" s="296"/>
      <c r="GLN140" s="296"/>
      <c r="GLO140" s="296"/>
      <c r="GLP140" s="296"/>
      <c r="GLQ140" s="296"/>
      <c r="GLR140" s="296"/>
      <c r="GLS140" s="296"/>
      <c r="GLT140" s="296"/>
      <c r="GLU140" s="296"/>
      <c r="GLV140" s="296"/>
      <c r="GLW140" s="296"/>
      <c r="GLX140" s="296"/>
      <c r="GLY140" s="296"/>
      <c r="GLZ140" s="296"/>
      <c r="GMA140" s="296"/>
      <c r="GMB140" s="296"/>
      <c r="GMC140" s="296"/>
      <c r="GMD140" s="296"/>
      <c r="GME140" s="296"/>
      <c r="GMF140" s="296"/>
      <c r="GMG140" s="296"/>
      <c r="GMH140" s="296"/>
      <c r="GMI140" s="296"/>
      <c r="GMJ140" s="296"/>
      <c r="GMK140" s="296"/>
      <c r="GML140" s="296"/>
      <c r="GMM140" s="296"/>
      <c r="GMN140" s="296"/>
      <c r="GMO140" s="296"/>
      <c r="GMP140" s="296"/>
      <c r="GMQ140" s="296"/>
      <c r="GMR140" s="296"/>
      <c r="GMS140" s="296"/>
      <c r="GMT140" s="296"/>
      <c r="GMU140" s="296"/>
      <c r="GMV140" s="296"/>
      <c r="GMW140" s="296"/>
      <c r="GMX140" s="296"/>
      <c r="GMY140" s="296"/>
      <c r="GMZ140" s="296"/>
      <c r="GNA140" s="296"/>
      <c r="GNB140" s="296"/>
      <c r="GNC140" s="296"/>
      <c r="GND140" s="296"/>
      <c r="GNE140" s="296"/>
      <c r="GNF140" s="296"/>
      <c r="GNG140" s="296"/>
      <c r="GNH140" s="296"/>
      <c r="GNI140" s="296"/>
      <c r="GNJ140" s="296"/>
      <c r="GNK140" s="296"/>
      <c r="GNL140" s="296"/>
      <c r="GNM140" s="296"/>
      <c r="GNN140" s="296"/>
      <c r="GNO140" s="296"/>
      <c r="GNP140" s="296"/>
      <c r="GNQ140" s="296"/>
      <c r="GNR140" s="296"/>
      <c r="GNS140" s="296"/>
      <c r="GNT140" s="296"/>
      <c r="GNU140" s="296"/>
      <c r="GNV140" s="296"/>
      <c r="GNW140" s="296"/>
      <c r="GNX140" s="296"/>
      <c r="GNY140" s="296"/>
      <c r="GNZ140" s="296"/>
      <c r="GOA140" s="296"/>
      <c r="GOB140" s="296"/>
      <c r="GOC140" s="296"/>
      <c r="GOD140" s="296"/>
      <c r="GOE140" s="296"/>
      <c r="GOF140" s="296"/>
      <c r="GOG140" s="296"/>
      <c r="GOH140" s="296"/>
      <c r="GOI140" s="296"/>
      <c r="GOJ140" s="296"/>
      <c r="GOK140" s="296"/>
      <c r="GOL140" s="296"/>
      <c r="GOM140" s="296"/>
      <c r="GON140" s="296"/>
      <c r="GOO140" s="296"/>
      <c r="GOP140" s="296"/>
      <c r="GOQ140" s="296"/>
      <c r="GOR140" s="296"/>
      <c r="GOS140" s="296"/>
      <c r="GOT140" s="296"/>
      <c r="GOU140" s="296"/>
      <c r="GOV140" s="296"/>
      <c r="GOW140" s="296"/>
      <c r="GOX140" s="296"/>
      <c r="GOY140" s="296"/>
      <c r="GOZ140" s="296"/>
      <c r="GPA140" s="296"/>
      <c r="GPB140" s="296"/>
      <c r="GPC140" s="296"/>
      <c r="GPD140" s="296"/>
      <c r="GPE140" s="296"/>
      <c r="GPF140" s="296"/>
      <c r="GPG140" s="296"/>
      <c r="GPH140" s="296"/>
      <c r="GPI140" s="296"/>
      <c r="GPJ140" s="296"/>
      <c r="GPK140" s="296"/>
      <c r="GPL140" s="296"/>
      <c r="GPM140" s="296"/>
      <c r="GPN140" s="296"/>
      <c r="GPO140" s="296"/>
      <c r="GPP140" s="296"/>
      <c r="GPQ140" s="296"/>
      <c r="GPR140" s="296"/>
      <c r="GPS140" s="296"/>
      <c r="GPT140" s="296"/>
      <c r="GPU140" s="296"/>
      <c r="GPV140" s="296"/>
      <c r="GPW140" s="296"/>
      <c r="GPX140" s="296"/>
      <c r="GPY140" s="296"/>
      <c r="GPZ140" s="296"/>
      <c r="GQA140" s="296"/>
      <c r="GQB140" s="296"/>
      <c r="GQC140" s="296"/>
      <c r="GQD140" s="296"/>
      <c r="GQE140" s="296"/>
      <c r="GQF140" s="296"/>
      <c r="GQG140" s="296"/>
      <c r="GQH140" s="296"/>
      <c r="GQI140" s="296"/>
      <c r="GQJ140" s="296"/>
      <c r="GQK140" s="296"/>
      <c r="GQL140" s="296"/>
      <c r="GQM140" s="296"/>
      <c r="GQN140" s="296"/>
      <c r="GQO140" s="296"/>
      <c r="GQP140" s="296"/>
      <c r="GQQ140" s="296"/>
      <c r="GQR140" s="296"/>
      <c r="GQS140" s="296"/>
      <c r="GQT140" s="296"/>
      <c r="GQU140" s="296"/>
      <c r="GQV140" s="296"/>
      <c r="GQW140" s="296"/>
      <c r="GQX140" s="296"/>
      <c r="GQY140" s="296"/>
      <c r="GQZ140" s="296"/>
      <c r="GRA140" s="296"/>
      <c r="GRB140" s="296"/>
      <c r="GRC140" s="296"/>
      <c r="GRD140" s="296"/>
      <c r="GRE140" s="296"/>
      <c r="GRF140" s="296"/>
      <c r="GRG140" s="296"/>
      <c r="GRH140" s="296"/>
      <c r="GRI140" s="296"/>
      <c r="GRJ140" s="296"/>
      <c r="GRK140" s="296"/>
      <c r="GRL140" s="296"/>
      <c r="GRM140" s="296"/>
      <c r="GRN140" s="296"/>
      <c r="GRO140" s="296"/>
      <c r="GRP140" s="296"/>
      <c r="GRQ140" s="296"/>
      <c r="GRR140" s="296"/>
      <c r="GRS140" s="296"/>
      <c r="GRT140" s="296"/>
      <c r="GRU140" s="296"/>
      <c r="GRV140" s="296"/>
      <c r="GRW140" s="296"/>
      <c r="GRX140" s="296"/>
      <c r="GRY140" s="296"/>
      <c r="GRZ140" s="296"/>
      <c r="GSA140" s="296"/>
      <c r="GSB140" s="296"/>
      <c r="GSC140" s="296"/>
      <c r="GSD140" s="296"/>
      <c r="GSE140" s="296"/>
      <c r="GSF140" s="296"/>
      <c r="GSG140" s="296"/>
      <c r="GSH140" s="296"/>
      <c r="GSI140" s="296"/>
      <c r="GSJ140" s="296"/>
      <c r="GSK140" s="296"/>
      <c r="GSL140" s="296"/>
      <c r="GSM140" s="296"/>
      <c r="GSN140" s="296"/>
      <c r="GSO140" s="296"/>
      <c r="GSP140" s="296"/>
      <c r="GSQ140" s="296"/>
      <c r="GSR140" s="296"/>
      <c r="GSS140" s="296"/>
      <c r="GST140" s="296"/>
      <c r="GSU140" s="296"/>
      <c r="GSV140" s="296"/>
      <c r="GSW140" s="296"/>
      <c r="GSX140" s="296"/>
      <c r="GSY140" s="296"/>
      <c r="GSZ140" s="296"/>
      <c r="GTA140" s="296"/>
      <c r="GTB140" s="296"/>
      <c r="GTC140" s="296"/>
      <c r="GTD140" s="296"/>
      <c r="GTE140" s="296"/>
      <c r="GTF140" s="296"/>
      <c r="GTG140" s="296"/>
      <c r="GTH140" s="296"/>
      <c r="GTI140" s="296"/>
      <c r="GTJ140" s="296"/>
      <c r="GTK140" s="296"/>
      <c r="GTL140" s="296"/>
      <c r="GTM140" s="296"/>
      <c r="GTN140" s="296"/>
      <c r="GTO140" s="296"/>
      <c r="GTP140" s="296"/>
      <c r="GTQ140" s="296"/>
      <c r="GTR140" s="296"/>
      <c r="GTS140" s="296"/>
      <c r="GTT140" s="296"/>
      <c r="GTU140" s="296"/>
      <c r="GTV140" s="296"/>
      <c r="GTW140" s="296"/>
      <c r="GTX140" s="296"/>
      <c r="GTY140" s="296"/>
      <c r="GTZ140" s="296"/>
      <c r="GUA140" s="296"/>
      <c r="GUB140" s="296"/>
      <c r="GUC140" s="296"/>
      <c r="GUD140" s="296"/>
      <c r="GUE140" s="296"/>
      <c r="GUF140" s="296"/>
      <c r="GUG140" s="296"/>
      <c r="GUH140" s="296"/>
      <c r="GUI140" s="296"/>
      <c r="GUJ140" s="296"/>
      <c r="GUK140" s="296"/>
      <c r="GUL140" s="296"/>
      <c r="GUM140" s="296"/>
      <c r="GUN140" s="296"/>
      <c r="GUO140" s="296"/>
      <c r="GUP140" s="296"/>
      <c r="GUQ140" s="296"/>
      <c r="GUR140" s="296"/>
      <c r="GUS140" s="296"/>
      <c r="GUT140" s="296"/>
      <c r="GUU140" s="296"/>
      <c r="GUV140" s="296"/>
      <c r="GUW140" s="296"/>
      <c r="GUX140" s="296"/>
      <c r="GUY140" s="296"/>
      <c r="GUZ140" s="296"/>
      <c r="GVA140" s="296"/>
      <c r="GVB140" s="296"/>
      <c r="GVC140" s="296"/>
      <c r="GVD140" s="296"/>
      <c r="GVE140" s="296"/>
      <c r="GVF140" s="296"/>
      <c r="GVG140" s="296"/>
      <c r="GVH140" s="296"/>
      <c r="GVI140" s="296"/>
      <c r="GVJ140" s="296"/>
      <c r="GVK140" s="296"/>
      <c r="GVL140" s="296"/>
      <c r="GVM140" s="296"/>
      <c r="GVN140" s="296"/>
      <c r="GVO140" s="296"/>
      <c r="GVP140" s="296"/>
      <c r="GVQ140" s="296"/>
      <c r="GVR140" s="296"/>
      <c r="GVS140" s="296"/>
      <c r="GVT140" s="296"/>
      <c r="GVU140" s="296"/>
      <c r="GVV140" s="296"/>
      <c r="GVW140" s="296"/>
      <c r="GVX140" s="296"/>
      <c r="GVY140" s="296"/>
      <c r="GVZ140" s="296"/>
      <c r="GWA140" s="296"/>
      <c r="GWB140" s="296"/>
      <c r="GWC140" s="296"/>
      <c r="GWD140" s="296"/>
      <c r="GWE140" s="296"/>
      <c r="GWF140" s="296"/>
      <c r="GWG140" s="296"/>
      <c r="GWH140" s="296"/>
      <c r="GWI140" s="296"/>
      <c r="GWJ140" s="296"/>
      <c r="GWK140" s="296"/>
      <c r="GWL140" s="296"/>
      <c r="GWM140" s="296"/>
      <c r="GWN140" s="296"/>
      <c r="GWO140" s="296"/>
      <c r="GWP140" s="296"/>
      <c r="GWQ140" s="296"/>
      <c r="GWR140" s="296"/>
      <c r="GWS140" s="296"/>
      <c r="GWT140" s="296"/>
      <c r="GWU140" s="296"/>
      <c r="GWV140" s="296"/>
      <c r="GWW140" s="296"/>
      <c r="GWX140" s="296"/>
      <c r="GWY140" s="296"/>
      <c r="GWZ140" s="296"/>
      <c r="GXA140" s="296"/>
      <c r="GXB140" s="296"/>
      <c r="GXC140" s="296"/>
      <c r="GXD140" s="296"/>
      <c r="GXE140" s="296"/>
      <c r="GXF140" s="296"/>
      <c r="GXG140" s="296"/>
      <c r="GXH140" s="296"/>
      <c r="GXI140" s="296"/>
      <c r="GXJ140" s="296"/>
      <c r="GXK140" s="296"/>
      <c r="GXL140" s="296"/>
      <c r="GXM140" s="296"/>
      <c r="GXN140" s="296"/>
      <c r="GXO140" s="296"/>
      <c r="GXP140" s="296"/>
      <c r="GXQ140" s="296"/>
      <c r="GXR140" s="296"/>
      <c r="GXS140" s="296"/>
      <c r="GXT140" s="296"/>
      <c r="GXU140" s="296"/>
      <c r="GXV140" s="296"/>
      <c r="GXW140" s="296"/>
      <c r="GXX140" s="296"/>
      <c r="GXY140" s="296"/>
      <c r="GXZ140" s="296"/>
      <c r="GYA140" s="296"/>
      <c r="GYB140" s="296"/>
      <c r="GYC140" s="296"/>
      <c r="GYD140" s="296"/>
      <c r="GYE140" s="296"/>
      <c r="GYF140" s="296"/>
      <c r="GYG140" s="296"/>
      <c r="GYH140" s="296"/>
      <c r="GYI140" s="296"/>
      <c r="GYJ140" s="296"/>
      <c r="GYK140" s="296"/>
      <c r="GYL140" s="296"/>
      <c r="GYM140" s="296"/>
      <c r="GYN140" s="296"/>
      <c r="GYO140" s="296"/>
      <c r="GYP140" s="296"/>
      <c r="GYQ140" s="296"/>
      <c r="GYR140" s="296"/>
      <c r="GYS140" s="296"/>
      <c r="GYT140" s="296"/>
      <c r="GYU140" s="296"/>
      <c r="GYV140" s="296"/>
      <c r="GYW140" s="296"/>
      <c r="GYX140" s="296"/>
      <c r="GYY140" s="296"/>
      <c r="GYZ140" s="296"/>
      <c r="GZA140" s="296"/>
      <c r="GZB140" s="296"/>
      <c r="GZC140" s="296"/>
      <c r="GZD140" s="296"/>
      <c r="GZE140" s="296"/>
      <c r="GZF140" s="296"/>
      <c r="GZG140" s="296"/>
      <c r="GZH140" s="296"/>
      <c r="GZI140" s="296"/>
      <c r="GZJ140" s="296"/>
      <c r="GZK140" s="296"/>
      <c r="GZL140" s="296"/>
      <c r="GZM140" s="296"/>
      <c r="GZN140" s="296"/>
      <c r="GZO140" s="296"/>
      <c r="GZP140" s="296"/>
      <c r="GZQ140" s="296"/>
      <c r="GZR140" s="296"/>
      <c r="GZS140" s="296"/>
      <c r="GZT140" s="296"/>
      <c r="GZU140" s="296"/>
      <c r="GZV140" s="296"/>
      <c r="GZW140" s="296"/>
      <c r="GZX140" s="296"/>
      <c r="GZY140" s="296"/>
      <c r="GZZ140" s="296"/>
      <c r="HAA140" s="296"/>
      <c r="HAB140" s="296"/>
      <c r="HAC140" s="296"/>
      <c r="HAD140" s="296"/>
      <c r="HAE140" s="296"/>
      <c r="HAF140" s="296"/>
      <c r="HAG140" s="296"/>
      <c r="HAH140" s="296"/>
      <c r="HAI140" s="296"/>
      <c r="HAJ140" s="296"/>
      <c r="HAK140" s="296"/>
      <c r="HAL140" s="296"/>
      <c r="HAM140" s="296"/>
      <c r="HAN140" s="296"/>
      <c r="HAO140" s="296"/>
      <c r="HAP140" s="296"/>
      <c r="HAQ140" s="296"/>
      <c r="HAR140" s="296"/>
      <c r="HAS140" s="296"/>
      <c r="HAT140" s="296"/>
      <c r="HAU140" s="296"/>
      <c r="HAV140" s="296"/>
      <c r="HAW140" s="296"/>
      <c r="HAX140" s="296"/>
      <c r="HAY140" s="296"/>
      <c r="HAZ140" s="296"/>
      <c r="HBA140" s="296"/>
      <c r="HBB140" s="296"/>
      <c r="HBC140" s="296"/>
      <c r="HBD140" s="296"/>
      <c r="HBE140" s="296"/>
      <c r="HBF140" s="296"/>
      <c r="HBG140" s="296"/>
      <c r="HBH140" s="296"/>
      <c r="HBI140" s="296"/>
      <c r="HBJ140" s="296"/>
      <c r="HBK140" s="296"/>
      <c r="HBL140" s="296"/>
      <c r="HBM140" s="296"/>
      <c r="HBN140" s="296"/>
      <c r="HBO140" s="296"/>
      <c r="HBP140" s="296"/>
      <c r="HBQ140" s="296"/>
      <c r="HBR140" s="296"/>
      <c r="HBS140" s="296"/>
      <c r="HBT140" s="296"/>
      <c r="HBU140" s="296"/>
      <c r="HBV140" s="296"/>
      <c r="HBW140" s="296"/>
      <c r="HBX140" s="296"/>
      <c r="HBY140" s="296"/>
      <c r="HBZ140" s="296"/>
      <c r="HCA140" s="296"/>
      <c r="HCB140" s="296"/>
      <c r="HCC140" s="296"/>
      <c r="HCD140" s="296"/>
      <c r="HCE140" s="296"/>
      <c r="HCF140" s="296"/>
      <c r="HCG140" s="296"/>
      <c r="HCH140" s="296"/>
      <c r="HCI140" s="296"/>
      <c r="HCJ140" s="296"/>
      <c r="HCK140" s="296"/>
      <c r="HCL140" s="296"/>
      <c r="HCM140" s="296"/>
      <c r="HCN140" s="296"/>
      <c r="HCO140" s="296"/>
      <c r="HCP140" s="296"/>
      <c r="HCQ140" s="296"/>
      <c r="HCR140" s="296"/>
      <c r="HCS140" s="296"/>
      <c r="HCT140" s="296"/>
      <c r="HCU140" s="296"/>
      <c r="HCV140" s="296"/>
      <c r="HCW140" s="296"/>
      <c r="HCX140" s="296"/>
      <c r="HCY140" s="296"/>
      <c r="HCZ140" s="296"/>
      <c r="HDA140" s="296"/>
      <c r="HDB140" s="296"/>
      <c r="HDC140" s="296"/>
      <c r="HDD140" s="296"/>
      <c r="HDE140" s="296"/>
      <c r="HDF140" s="296"/>
      <c r="HDG140" s="296"/>
      <c r="HDH140" s="296"/>
      <c r="HDI140" s="296"/>
      <c r="HDJ140" s="296"/>
      <c r="HDK140" s="296"/>
      <c r="HDL140" s="296"/>
      <c r="HDM140" s="296"/>
      <c r="HDN140" s="296"/>
      <c r="HDO140" s="296"/>
      <c r="HDP140" s="296"/>
      <c r="HDQ140" s="296"/>
      <c r="HDR140" s="296"/>
      <c r="HDS140" s="296"/>
      <c r="HDT140" s="296"/>
      <c r="HDU140" s="296"/>
      <c r="HDV140" s="296"/>
      <c r="HDW140" s="296"/>
      <c r="HDX140" s="296"/>
      <c r="HDY140" s="296"/>
      <c r="HDZ140" s="296"/>
      <c r="HEA140" s="296"/>
      <c r="HEB140" s="296"/>
      <c r="HEC140" s="296"/>
      <c r="HED140" s="296"/>
      <c r="HEE140" s="296"/>
      <c r="HEF140" s="296"/>
      <c r="HEG140" s="296"/>
      <c r="HEH140" s="296"/>
      <c r="HEI140" s="296"/>
      <c r="HEJ140" s="296"/>
      <c r="HEK140" s="296"/>
      <c r="HEL140" s="296"/>
      <c r="HEM140" s="296"/>
      <c r="HEN140" s="296"/>
      <c r="HEO140" s="296"/>
      <c r="HEP140" s="296"/>
      <c r="HEQ140" s="296"/>
      <c r="HER140" s="296"/>
      <c r="HES140" s="296"/>
      <c r="HET140" s="296"/>
      <c r="HEU140" s="296"/>
      <c r="HEV140" s="296"/>
      <c r="HEW140" s="296"/>
      <c r="HEX140" s="296"/>
      <c r="HEY140" s="296"/>
      <c r="HEZ140" s="296"/>
      <c r="HFA140" s="296"/>
      <c r="HFB140" s="296"/>
      <c r="HFC140" s="296"/>
      <c r="HFD140" s="296"/>
      <c r="HFE140" s="296"/>
      <c r="HFF140" s="296"/>
      <c r="HFG140" s="296"/>
      <c r="HFH140" s="296"/>
      <c r="HFI140" s="296"/>
      <c r="HFJ140" s="296"/>
      <c r="HFK140" s="296"/>
      <c r="HFL140" s="296"/>
      <c r="HFM140" s="296"/>
      <c r="HFN140" s="296"/>
      <c r="HFO140" s="296"/>
      <c r="HFP140" s="296"/>
      <c r="HFQ140" s="296"/>
      <c r="HFR140" s="296"/>
      <c r="HFS140" s="296"/>
      <c r="HFT140" s="296"/>
      <c r="HFU140" s="296"/>
      <c r="HFV140" s="296"/>
      <c r="HFW140" s="296"/>
      <c r="HFX140" s="296"/>
      <c r="HFY140" s="296"/>
      <c r="HFZ140" s="296"/>
      <c r="HGA140" s="296"/>
      <c r="HGB140" s="296"/>
      <c r="HGC140" s="296"/>
      <c r="HGD140" s="296"/>
      <c r="HGE140" s="296"/>
      <c r="HGF140" s="296"/>
      <c r="HGG140" s="296"/>
      <c r="HGH140" s="296"/>
      <c r="HGI140" s="296"/>
      <c r="HGJ140" s="296"/>
      <c r="HGK140" s="296"/>
      <c r="HGL140" s="296"/>
      <c r="HGM140" s="296"/>
      <c r="HGN140" s="296"/>
      <c r="HGO140" s="296"/>
      <c r="HGP140" s="296"/>
      <c r="HGQ140" s="296"/>
      <c r="HGR140" s="296"/>
      <c r="HGS140" s="296"/>
      <c r="HGT140" s="296"/>
      <c r="HGU140" s="296"/>
      <c r="HGV140" s="296"/>
      <c r="HGW140" s="296"/>
      <c r="HGX140" s="296"/>
      <c r="HGY140" s="296"/>
      <c r="HGZ140" s="296"/>
      <c r="HHA140" s="296"/>
      <c r="HHB140" s="296"/>
      <c r="HHC140" s="296"/>
      <c r="HHD140" s="296"/>
      <c r="HHE140" s="296"/>
      <c r="HHF140" s="296"/>
      <c r="HHG140" s="296"/>
      <c r="HHH140" s="296"/>
      <c r="HHI140" s="296"/>
      <c r="HHJ140" s="296"/>
      <c r="HHK140" s="296"/>
      <c r="HHL140" s="296"/>
      <c r="HHM140" s="296"/>
      <c r="HHN140" s="296"/>
      <c r="HHO140" s="296"/>
      <c r="HHP140" s="296"/>
      <c r="HHQ140" s="296"/>
      <c r="HHR140" s="296"/>
      <c r="HHS140" s="296"/>
      <c r="HHT140" s="296"/>
      <c r="HHU140" s="296"/>
      <c r="HHV140" s="296"/>
      <c r="HHW140" s="296"/>
      <c r="HHX140" s="296"/>
      <c r="HHY140" s="296"/>
      <c r="HHZ140" s="296"/>
      <c r="HIA140" s="296"/>
      <c r="HIB140" s="296"/>
      <c r="HIC140" s="296"/>
      <c r="HID140" s="296"/>
      <c r="HIE140" s="296"/>
      <c r="HIF140" s="296"/>
      <c r="HIG140" s="296"/>
      <c r="HIH140" s="296"/>
      <c r="HII140" s="296"/>
      <c r="HIJ140" s="296"/>
      <c r="HIK140" s="296"/>
      <c r="HIL140" s="296"/>
      <c r="HIM140" s="296"/>
      <c r="HIN140" s="296"/>
      <c r="HIO140" s="296"/>
      <c r="HIP140" s="296"/>
      <c r="HIQ140" s="296"/>
      <c r="HIR140" s="296"/>
      <c r="HIS140" s="296"/>
      <c r="HIT140" s="296"/>
      <c r="HIU140" s="296"/>
      <c r="HIV140" s="296"/>
      <c r="HIW140" s="296"/>
      <c r="HIX140" s="296"/>
      <c r="HIY140" s="296"/>
      <c r="HIZ140" s="296"/>
      <c r="HJA140" s="296"/>
      <c r="HJB140" s="296"/>
      <c r="HJC140" s="296"/>
      <c r="HJD140" s="296"/>
      <c r="HJE140" s="296"/>
      <c r="HJF140" s="296"/>
      <c r="HJG140" s="296"/>
      <c r="HJH140" s="296"/>
      <c r="HJI140" s="296"/>
      <c r="HJJ140" s="296"/>
      <c r="HJK140" s="296"/>
      <c r="HJL140" s="296"/>
      <c r="HJM140" s="296"/>
      <c r="HJN140" s="296"/>
      <c r="HJO140" s="296"/>
      <c r="HJP140" s="296"/>
      <c r="HJQ140" s="296"/>
      <c r="HJR140" s="296"/>
      <c r="HJS140" s="296"/>
      <c r="HJT140" s="296"/>
      <c r="HJU140" s="296"/>
      <c r="HJV140" s="296"/>
      <c r="HJW140" s="296"/>
      <c r="HJX140" s="296"/>
      <c r="HJY140" s="296"/>
      <c r="HJZ140" s="296"/>
      <c r="HKA140" s="296"/>
      <c r="HKB140" s="296"/>
      <c r="HKC140" s="296"/>
      <c r="HKD140" s="296"/>
      <c r="HKE140" s="296"/>
      <c r="HKF140" s="296"/>
      <c r="HKG140" s="296"/>
      <c r="HKH140" s="296"/>
      <c r="HKI140" s="296"/>
      <c r="HKJ140" s="296"/>
      <c r="HKK140" s="296"/>
      <c r="HKL140" s="296"/>
      <c r="HKM140" s="296"/>
      <c r="HKN140" s="296"/>
      <c r="HKO140" s="296"/>
      <c r="HKP140" s="296"/>
      <c r="HKQ140" s="296"/>
      <c r="HKR140" s="296"/>
      <c r="HKS140" s="296"/>
      <c r="HKT140" s="296"/>
      <c r="HKU140" s="296"/>
      <c r="HKV140" s="296"/>
      <c r="HKW140" s="296"/>
      <c r="HKX140" s="296"/>
      <c r="HKY140" s="296"/>
      <c r="HKZ140" s="296"/>
      <c r="HLA140" s="296"/>
      <c r="HLB140" s="296"/>
      <c r="HLC140" s="296"/>
      <c r="HLD140" s="296"/>
      <c r="HLE140" s="296"/>
      <c r="HLF140" s="296"/>
      <c r="HLG140" s="296"/>
      <c r="HLH140" s="296"/>
      <c r="HLI140" s="296"/>
      <c r="HLJ140" s="296"/>
      <c r="HLK140" s="296"/>
      <c r="HLL140" s="296"/>
      <c r="HLM140" s="296"/>
      <c r="HLN140" s="296"/>
      <c r="HLO140" s="296"/>
      <c r="HLP140" s="296"/>
      <c r="HLQ140" s="296"/>
      <c r="HLR140" s="296"/>
      <c r="HLS140" s="296"/>
      <c r="HLT140" s="296"/>
      <c r="HLU140" s="296"/>
      <c r="HLV140" s="296"/>
      <c r="HLW140" s="296"/>
      <c r="HLX140" s="296"/>
      <c r="HLY140" s="296"/>
      <c r="HLZ140" s="296"/>
      <c r="HMA140" s="296"/>
      <c r="HMB140" s="296"/>
      <c r="HMC140" s="296"/>
      <c r="HMD140" s="296"/>
      <c r="HME140" s="296"/>
      <c r="HMF140" s="296"/>
      <c r="HMG140" s="296"/>
      <c r="HMH140" s="296"/>
      <c r="HMI140" s="296"/>
      <c r="HMJ140" s="296"/>
      <c r="HMK140" s="296"/>
      <c r="HML140" s="296"/>
      <c r="HMM140" s="296"/>
      <c r="HMN140" s="296"/>
      <c r="HMO140" s="296"/>
      <c r="HMP140" s="296"/>
      <c r="HMQ140" s="296"/>
      <c r="HMR140" s="296"/>
      <c r="HMS140" s="296"/>
      <c r="HMT140" s="296"/>
      <c r="HMU140" s="296"/>
      <c r="HMV140" s="296"/>
      <c r="HMW140" s="296"/>
      <c r="HMX140" s="296"/>
      <c r="HMY140" s="296"/>
      <c r="HMZ140" s="296"/>
      <c r="HNA140" s="296"/>
      <c r="HNB140" s="296"/>
      <c r="HNC140" s="296"/>
      <c r="HND140" s="296"/>
      <c r="HNE140" s="296"/>
      <c r="HNF140" s="296"/>
      <c r="HNG140" s="296"/>
      <c r="HNH140" s="296"/>
      <c r="HNI140" s="296"/>
      <c r="HNJ140" s="296"/>
      <c r="HNK140" s="296"/>
      <c r="HNL140" s="296"/>
      <c r="HNM140" s="296"/>
      <c r="HNN140" s="296"/>
      <c r="HNO140" s="296"/>
      <c r="HNP140" s="296"/>
      <c r="HNQ140" s="296"/>
      <c r="HNR140" s="296"/>
      <c r="HNS140" s="296"/>
      <c r="HNT140" s="296"/>
      <c r="HNU140" s="296"/>
      <c r="HNV140" s="296"/>
      <c r="HNW140" s="296"/>
      <c r="HNX140" s="296"/>
      <c r="HNY140" s="296"/>
      <c r="HNZ140" s="296"/>
      <c r="HOA140" s="296"/>
      <c r="HOB140" s="296"/>
      <c r="HOC140" s="296"/>
      <c r="HOD140" s="296"/>
      <c r="HOE140" s="296"/>
      <c r="HOF140" s="296"/>
      <c r="HOG140" s="296"/>
      <c r="HOH140" s="296"/>
      <c r="HOI140" s="296"/>
      <c r="HOJ140" s="296"/>
      <c r="HOK140" s="296"/>
      <c r="HOL140" s="296"/>
      <c r="HOM140" s="296"/>
      <c r="HON140" s="296"/>
      <c r="HOO140" s="296"/>
      <c r="HOP140" s="296"/>
      <c r="HOQ140" s="296"/>
      <c r="HOR140" s="296"/>
      <c r="HOS140" s="296"/>
      <c r="HOT140" s="296"/>
      <c r="HOU140" s="296"/>
      <c r="HOV140" s="296"/>
      <c r="HOW140" s="296"/>
      <c r="HOX140" s="296"/>
      <c r="HOY140" s="296"/>
      <c r="HOZ140" s="296"/>
      <c r="HPA140" s="296"/>
      <c r="HPB140" s="296"/>
      <c r="HPC140" s="296"/>
      <c r="HPD140" s="296"/>
      <c r="HPE140" s="296"/>
      <c r="HPF140" s="296"/>
      <c r="HPG140" s="296"/>
      <c r="HPH140" s="296"/>
      <c r="HPI140" s="296"/>
      <c r="HPJ140" s="296"/>
      <c r="HPK140" s="296"/>
      <c r="HPL140" s="296"/>
      <c r="HPM140" s="296"/>
      <c r="HPN140" s="296"/>
      <c r="HPO140" s="296"/>
      <c r="HPP140" s="296"/>
      <c r="HPQ140" s="296"/>
      <c r="HPR140" s="296"/>
      <c r="HPS140" s="296"/>
      <c r="HPT140" s="296"/>
      <c r="HPU140" s="296"/>
      <c r="HPV140" s="296"/>
      <c r="HPW140" s="296"/>
      <c r="HPX140" s="296"/>
      <c r="HPY140" s="296"/>
      <c r="HPZ140" s="296"/>
      <c r="HQA140" s="296"/>
      <c r="HQB140" s="296"/>
      <c r="HQC140" s="296"/>
      <c r="HQD140" s="296"/>
      <c r="HQE140" s="296"/>
      <c r="HQF140" s="296"/>
      <c r="HQG140" s="296"/>
      <c r="HQH140" s="296"/>
      <c r="HQI140" s="296"/>
      <c r="HQJ140" s="296"/>
      <c r="HQK140" s="296"/>
      <c r="HQL140" s="296"/>
      <c r="HQM140" s="296"/>
      <c r="HQN140" s="296"/>
      <c r="HQO140" s="296"/>
      <c r="HQP140" s="296"/>
      <c r="HQQ140" s="296"/>
      <c r="HQR140" s="296"/>
      <c r="HQS140" s="296"/>
      <c r="HQT140" s="296"/>
      <c r="HQU140" s="296"/>
      <c r="HQV140" s="296"/>
      <c r="HQW140" s="296"/>
      <c r="HQX140" s="296"/>
      <c r="HQY140" s="296"/>
      <c r="HQZ140" s="296"/>
      <c r="HRA140" s="296"/>
      <c r="HRB140" s="296"/>
      <c r="HRC140" s="296"/>
      <c r="HRD140" s="296"/>
      <c r="HRE140" s="296"/>
      <c r="HRF140" s="296"/>
      <c r="HRG140" s="296"/>
      <c r="HRH140" s="296"/>
      <c r="HRI140" s="296"/>
      <c r="HRJ140" s="296"/>
      <c r="HRK140" s="296"/>
      <c r="HRL140" s="296"/>
      <c r="HRM140" s="296"/>
      <c r="HRN140" s="296"/>
      <c r="HRO140" s="296"/>
      <c r="HRP140" s="296"/>
      <c r="HRQ140" s="296"/>
      <c r="HRR140" s="296"/>
      <c r="HRS140" s="296"/>
      <c r="HRT140" s="296"/>
      <c r="HRU140" s="296"/>
      <c r="HRV140" s="296"/>
      <c r="HRW140" s="296"/>
      <c r="HRX140" s="296"/>
      <c r="HRY140" s="296"/>
      <c r="HRZ140" s="296"/>
      <c r="HSA140" s="296"/>
      <c r="HSB140" s="296"/>
      <c r="HSC140" s="296"/>
      <c r="HSD140" s="296"/>
      <c r="HSE140" s="296"/>
      <c r="HSF140" s="296"/>
      <c r="HSG140" s="296"/>
      <c r="HSH140" s="296"/>
      <c r="HSI140" s="296"/>
      <c r="HSJ140" s="296"/>
      <c r="HSK140" s="296"/>
      <c r="HSL140" s="296"/>
      <c r="HSM140" s="296"/>
      <c r="HSN140" s="296"/>
      <c r="HSO140" s="296"/>
      <c r="HSP140" s="296"/>
      <c r="HSQ140" s="296"/>
      <c r="HSR140" s="296"/>
      <c r="HSS140" s="296"/>
      <c r="HST140" s="296"/>
      <c r="HSU140" s="296"/>
      <c r="HSV140" s="296"/>
      <c r="HSW140" s="296"/>
      <c r="HSX140" s="296"/>
      <c r="HSY140" s="296"/>
      <c r="HSZ140" s="296"/>
      <c r="HTA140" s="296"/>
      <c r="HTB140" s="296"/>
      <c r="HTC140" s="296"/>
      <c r="HTD140" s="296"/>
      <c r="HTE140" s="296"/>
      <c r="HTF140" s="296"/>
      <c r="HTG140" s="296"/>
      <c r="HTH140" s="296"/>
      <c r="HTI140" s="296"/>
      <c r="HTJ140" s="296"/>
      <c r="HTK140" s="296"/>
      <c r="HTL140" s="296"/>
      <c r="HTM140" s="296"/>
      <c r="HTN140" s="296"/>
      <c r="HTO140" s="296"/>
      <c r="HTP140" s="296"/>
      <c r="HTQ140" s="296"/>
      <c r="HTR140" s="296"/>
      <c r="HTS140" s="296"/>
      <c r="HTT140" s="296"/>
      <c r="HTU140" s="296"/>
      <c r="HTV140" s="296"/>
      <c r="HTW140" s="296"/>
      <c r="HTX140" s="296"/>
      <c r="HTY140" s="296"/>
      <c r="HTZ140" s="296"/>
      <c r="HUA140" s="296"/>
      <c r="HUB140" s="296"/>
      <c r="HUC140" s="296"/>
      <c r="HUD140" s="296"/>
      <c r="HUE140" s="296"/>
      <c r="HUF140" s="296"/>
      <c r="HUG140" s="296"/>
      <c r="HUH140" s="296"/>
      <c r="HUI140" s="296"/>
      <c r="HUJ140" s="296"/>
      <c r="HUK140" s="296"/>
      <c r="HUL140" s="296"/>
      <c r="HUM140" s="296"/>
      <c r="HUN140" s="296"/>
      <c r="HUO140" s="296"/>
      <c r="HUP140" s="296"/>
      <c r="HUQ140" s="296"/>
      <c r="HUR140" s="296"/>
      <c r="HUS140" s="296"/>
      <c r="HUT140" s="296"/>
      <c r="HUU140" s="296"/>
      <c r="HUV140" s="296"/>
      <c r="HUW140" s="296"/>
      <c r="HUX140" s="296"/>
      <c r="HUY140" s="296"/>
      <c r="HUZ140" s="296"/>
      <c r="HVA140" s="296"/>
      <c r="HVB140" s="296"/>
      <c r="HVC140" s="296"/>
      <c r="HVD140" s="296"/>
      <c r="HVE140" s="296"/>
      <c r="HVF140" s="296"/>
      <c r="HVG140" s="296"/>
      <c r="HVH140" s="296"/>
      <c r="HVI140" s="296"/>
      <c r="HVJ140" s="296"/>
      <c r="HVK140" s="296"/>
      <c r="HVL140" s="296"/>
      <c r="HVM140" s="296"/>
      <c r="HVN140" s="296"/>
      <c r="HVO140" s="296"/>
      <c r="HVP140" s="296"/>
      <c r="HVQ140" s="296"/>
      <c r="HVR140" s="296"/>
      <c r="HVS140" s="296"/>
      <c r="HVT140" s="296"/>
      <c r="HVU140" s="296"/>
      <c r="HVV140" s="296"/>
      <c r="HVW140" s="296"/>
      <c r="HVX140" s="296"/>
      <c r="HVY140" s="296"/>
      <c r="HVZ140" s="296"/>
      <c r="HWA140" s="296"/>
      <c r="HWB140" s="296"/>
      <c r="HWC140" s="296"/>
      <c r="HWD140" s="296"/>
      <c r="HWE140" s="296"/>
      <c r="HWF140" s="296"/>
      <c r="HWG140" s="296"/>
      <c r="HWH140" s="296"/>
      <c r="HWI140" s="296"/>
      <c r="HWJ140" s="296"/>
      <c r="HWK140" s="296"/>
      <c r="HWL140" s="296"/>
      <c r="HWM140" s="296"/>
      <c r="HWN140" s="296"/>
      <c r="HWO140" s="296"/>
      <c r="HWP140" s="296"/>
      <c r="HWQ140" s="296"/>
      <c r="HWR140" s="296"/>
      <c r="HWS140" s="296"/>
      <c r="HWT140" s="296"/>
      <c r="HWU140" s="296"/>
      <c r="HWV140" s="296"/>
      <c r="HWW140" s="296"/>
      <c r="HWX140" s="296"/>
      <c r="HWY140" s="296"/>
      <c r="HWZ140" s="296"/>
      <c r="HXA140" s="296"/>
      <c r="HXB140" s="296"/>
      <c r="HXC140" s="296"/>
      <c r="HXD140" s="296"/>
      <c r="HXE140" s="296"/>
      <c r="HXF140" s="296"/>
      <c r="HXG140" s="296"/>
      <c r="HXH140" s="296"/>
      <c r="HXI140" s="296"/>
      <c r="HXJ140" s="296"/>
      <c r="HXK140" s="296"/>
      <c r="HXL140" s="296"/>
      <c r="HXM140" s="296"/>
      <c r="HXN140" s="296"/>
      <c r="HXO140" s="296"/>
      <c r="HXP140" s="296"/>
      <c r="HXQ140" s="296"/>
      <c r="HXR140" s="296"/>
      <c r="HXS140" s="296"/>
      <c r="HXT140" s="296"/>
      <c r="HXU140" s="296"/>
      <c r="HXV140" s="296"/>
      <c r="HXW140" s="296"/>
      <c r="HXX140" s="296"/>
      <c r="HXY140" s="296"/>
      <c r="HXZ140" s="296"/>
      <c r="HYA140" s="296"/>
      <c r="HYB140" s="296"/>
      <c r="HYC140" s="296"/>
      <c r="HYD140" s="296"/>
      <c r="HYE140" s="296"/>
      <c r="HYF140" s="296"/>
      <c r="HYG140" s="296"/>
      <c r="HYH140" s="296"/>
      <c r="HYI140" s="296"/>
      <c r="HYJ140" s="296"/>
      <c r="HYK140" s="296"/>
      <c r="HYL140" s="296"/>
      <c r="HYM140" s="296"/>
      <c r="HYN140" s="296"/>
      <c r="HYO140" s="296"/>
      <c r="HYP140" s="296"/>
      <c r="HYQ140" s="296"/>
      <c r="HYR140" s="296"/>
      <c r="HYS140" s="296"/>
      <c r="HYT140" s="296"/>
      <c r="HYU140" s="296"/>
      <c r="HYV140" s="296"/>
      <c r="HYW140" s="296"/>
      <c r="HYX140" s="296"/>
      <c r="HYY140" s="296"/>
      <c r="HYZ140" s="296"/>
      <c r="HZA140" s="296"/>
      <c r="HZB140" s="296"/>
      <c r="HZC140" s="296"/>
      <c r="HZD140" s="296"/>
      <c r="HZE140" s="296"/>
      <c r="HZF140" s="296"/>
      <c r="HZG140" s="296"/>
      <c r="HZH140" s="296"/>
      <c r="HZI140" s="296"/>
      <c r="HZJ140" s="296"/>
      <c r="HZK140" s="296"/>
      <c r="HZL140" s="296"/>
      <c r="HZM140" s="296"/>
      <c r="HZN140" s="296"/>
      <c r="HZO140" s="296"/>
      <c r="HZP140" s="296"/>
      <c r="HZQ140" s="296"/>
      <c r="HZR140" s="296"/>
      <c r="HZS140" s="296"/>
      <c r="HZT140" s="296"/>
      <c r="HZU140" s="296"/>
      <c r="HZV140" s="296"/>
      <c r="HZW140" s="296"/>
      <c r="HZX140" s="296"/>
      <c r="HZY140" s="296"/>
      <c r="HZZ140" s="296"/>
      <c r="IAA140" s="296"/>
      <c r="IAB140" s="296"/>
      <c r="IAC140" s="296"/>
      <c r="IAD140" s="296"/>
      <c r="IAE140" s="296"/>
      <c r="IAF140" s="296"/>
      <c r="IAG140" s="296"/>
      <c r="IAH140" s="296"/>
      <c r="IAI140" s="296"/>
      <c r="IAJ140" s="296"/>
      <c r="IAK140" s="296"/>
      <c r="IAL140" s="296"/>
      <c r="IAM140" s="296"/>
      <c r="IAN140" s="296"/>
      <c r="IAO140" s="296"/>
      <c r="IAP140" s="296"/>
      <c r="IAQ140" s="296"/>
      <c r="IAR140" s="296"/>
      <c r="IAS140" s="296"/>
      <c r="IAT140" s="296"/>
      <c r="IAU140" s="296"/>
      <c r="IAV140" s="296"/>
      <c r="IAW140" s="296"/>
      <c r="IAX140" s="296"/>
      <c r="IAY140" s="296"/>
      <c r="IAZ140" s="296"/>
      <c r="IBA140" s="296"/>
      <c r="IBB140" s="296"/>
      <c r="IBC140" s="296"/>
      <c r="IBD140" s="296"/>
      <c r="IBE140" s="296"/>
      <c r="IBF140" s="296"/>
      <c r="IBG140" s="296"/>
      <c r="IBH140" s="296"/>
      <c r="IBI140" s="296"/>
      <c r="IBJ140" s="296"/>
      <c r="IBK140" s="296"/>
      <c r="IBL140" s="296"/>
      <c r="IBM140" s="296"/>
      <c r="IBN140" s="296"/>
      <c r="IBO140" s="296"/>
      <c r="IBP140" s="296"/>
      <c r="IBQ140" s="296"/>
      <c r="IBR140" s="296"/>
      <c r="IBS140" s="296"/>
      <c r="IBT140" s="296"/>
      <c r="IBU140" s="296"/>
      <c r="IBV140" s="296"/>
      <c r="IBW140" s="296"/>
      <c r="IBX140" s="296"/>
      <c r="IBY140" s="296"/>
      <c r="IBZ140" s="296"/>
      <c r="ICA140" s="296"/>
      <c r="ICB140" s="296"/>
      <c r="ICC140" s="296"/>
      <c r="ICD140" s="296"/>
      <c r="ICE140" s="296"/>
      <c r="ICF140" s="296"/>
      <c r="ICG140" s="296"/>
      <c r="ICH140" s="296"/>
      <c r="ICI140" s="296"/>
      <c r="ICJ140" s="296"/>
      <c r="ICK140" s="296"/>
      <c r="ICL140" s="296"/>
      <c r="ICM140" s="296"/>
      <c r="ICN140" s="296"/>
      <c r="ICO140" s="296"/>
      <c r="ICP140" s="296"/>
      <c r="ICQ140" s="296"/>
      <c r="ICR140" s="296"/>
      <c r="ICS140" s="296"/>
      <c r="ICT140" s="296"/>
      <c r="ICU140" s="296"/>
      <c r="ICV140" s="296"/>
      <c r="ICW140" s="296"/>
      <c r="ICX140" s="296"/>
      <c r="ICY140" s="296"/>
      <c r="ICZ140" s="296"/>
      <c r="IDA140" s="296"/>
      <c r="IDB140" s="296"/>
      <c r="IDC140" s="296"/>
      <c r="IDD140" s="296"/>
      <c r="IDE140" s="296"/>
      <c r="IDF140" s="296"/>
      <c r="IDG140" s="296"/>
      <c r="IDH140" s="296"/>
      <c r="IDI140" s="296"/>
      <c r="IDJ140" s="296"/>
      <c r="IDK140" s="296"/>
      <c r="IDL140" s="296"/>
      <c r="IDM140" s="296"/>
      <c r="IDN140" s="296"/>
      <c r="IDO140" s="296"/>
      <c r="IDP140" s="296"/>
      <c r="IDQ140" s="296"/>
      <c r="IDR140" s="296"/>
      <c r="IDS140" s="296"/>
      <c r="IDT140" s="296"/>
      <c r="IDU140" s="296"/>
      <c r="IDV140" s="296"/>
      <c r="IDW140" s="296"/>
      <c r="IDX140" s="296"/>
      <c r="IDY140" s="296"/>
      <c r="IDZ140" s="296"/>
      <c r="IEA140" s="296"/>
      <c r="IEB140" s="296"/>
      <c r="IEC140" s="296"/>
      <c r="IED140" s="296"/>
      <c r="IEE140" s="296"/>
      <c r="IEF140" s="296"/>
      <c r="IEG140" s="296"/>
      <c r="IEH140" s="296"/>
      <c r="IEI140" s="296"/>
      <c r="IEJ140" s="296"/>
      <c r="IEK140" s="296"/>
      <c r="IEL140" s="296"/>
      <c r="IEM140" s="296"/>
      <c r="IEN140" s="296"/>
      <c r="IEO140" s="296"/>
      <c r="IEP140" s="296"/>
      <c r="IEQ140" s="296"/>
      <c r="IER140" s="296"/>
      <c r="IES140" s="296"/>
      <c r="IET140" s="296"/>
      <c r="IEU140" s="296"/>
      <c r="IEV140" s="296"/>
      <c r="IEW140" s="296"/>
      <c r="IEX140" s="296"/>
      <c r="IEY140" s="296"/>
      <c r="IEZ140" s="296"/>
      <c r="IFA140" s="296"/>
      <c r="IFB140" s="296"/>
      <c r="IFC140" s="296"/>
      <c r="IFD140" s="296"/>
      <c r="IFE140" s="296"/>
      <c r="IFF140" s="296"/>
      <c r="IFG140" s="296"/>
      <c r="IFH140" s="296"/>
      <c r="IFI140" s="296"/>
      <c r="IFJ140" s="296"/>
      <c r="IFK140" s="296"/>
      <c r="IFL140" s="296"/>
      <c r="IFM140" s="296"/>
      <c r="IFN140" s="296"/>
      <c r="IFO140" s="296"/>
      <c r="IFP140" s="296"/>
      <c r="IFQ140" s="296"/>
      <c r="IFR140" s="296"/>
      <c r="IFS140" s="296"/>
      <c r="IFT140" s="296"/>
      <c r="IFU140" s="296"/>
      <c r="IFV140" s="296"/>
      <c r="IFW140" s="296"/>
      <c r="IFX140" s="296"/>
      <c r="IFY140" s="296"/>
      <c r="IFZ140" s="296"/>
      <c r="IGA140" s="296"/>
      <c r="IGB140" s="296"/>
      <c r="IGC140" s="296"/>
      <c r="IGD140" s="296"/>
      <c r="IGE140" s="296"/>
      <c r="IGF140" s="296"/>
      <c r="IGG140" s="296"/>
      <c r="IGH140" s="296"/>
      <c r="IGI140" s="296"/>
      <c r="IGJ140" s="296"/>
      <c r="IGK140" s="296"/>
      <c r="IGL140" s="296"/>
      <c r="IGM140" s="296"/>
      <c r="IGN140" s="296"/>
      <c r="IGO140" s="296"/>
      <c r="IGP140" s="296"/>
      <c r="IGQ140" s="296"/>
      <c r="IGR140" s="296"/>
      <c r="IGS140" s="296"/>
      <c r="IGT140" s="296"/>
      <c r="IGU140" s="296"/>
      <c r="IGV140" s="296"/>
      <c r="IGW140" s="296"/>
      <c r="IGX140" s="296"/>
      <c r="IGY140" s="296"/>
      <c r="IGZ140" s="296"/>
      <c r="IHA140" s="296"/>
      <c r="IHB140" s="296"/>
      <c r="IHC140" s="296"/>
      <c r="IHD140" s="296"/>
      <c r="IHE140" s="296"/>
      <c r="IHF140" s="296"/>
      <c r="IHG140" s="296"/>
      <c r="IHH140" s="296"/>
      <c r="IHI140" s="296"/>
      <c r="IHJ140" s="296"/>
      <c r="IHK140" s="296"/>
      <c r="IHL140" s="296"/>
      <c r="IHM140" s="296"/>
      <c r="IHN140" s="296"/>
      <c r="IHO140" s="296"/>
      <c r="IHP140" s="296"/>
      <c r="IHQ140" s="296"/>
      <c r="IHR140" s="296"/>
      <c r="IHS140" s="296"/>
      <c r="IHT140" s="296"/>
      <c r="IHU140" s="296"/>
      <c r="IHV140" s="296"/>
      <c r="IHW140" s="296"/>
      <c r="IHX140" s="296"/>
      <c r="IHY140" s="296"/>
      <c r="IHZ140" s="296"/>
      <c r="IIA140" s="296"/>
      <c r="IIB140" s="296"/>
      <c r="IIC140" s="296"/>
      <c r="IID140" s="296"/>
      <c r="IIE140" s="296"/>
      <c r="IIF140" s="296"/>
      <c r="IIG140" s="296"/>
      <c r="IIH140" s="296"/>
      <c r="III140" s="296"/>
      <c r="IIJ140" s="296"/>
      <c r="IIK140" s="296"/>
      <c r="IIL140" s="296"/>
      <c r="IIM140" s="296"/>
      <c r="IIN140" s="296"/>
      <c r="IIO140" s="296"/>
      <c r="IIP140" s="296"/>
      <c r="IIQ140" s="296"/>
      <c r="IIR140" s="296"/>
      <c r="IIS140" s="296"/>
      <c r="IIT140" s="296"/>
      <c r="IIU140" s="296"/>
      <c r="IIV140" s="296"/>
      <c r="IIW140" s="296"/>
      <c r="IIX140" s="296"/>
      <c r="IIY140" s="296"/>
      <c r="IIZ140" s="296"/>
      <c r="IJA140" s="296"/>
      <c r="IJB140" s="296"/>
      <c r="IJC140" s="296"/>
      <c r="IJD140" s="296"/>
      <c r="IJE140" s="296"/>
      <c r="IJF140" s="296"/>
      <c r="IJG140" s="296"/>
      <c r="IJH140" s="296"/>
      <c r="IJI140" s="296"/>
      <c r="IJJ140" s="296"/>
      <c r="IJK140" s="296"/>
      <c r="IJL140" s="296"/>
      <c r="IJM140" s="296"/>
      <c r="IJN140" s="296"/>
      <c r="IJO140" s="296"/>
      <c r="IJP140" s="296"/>
      <c r="IJQ140" s="296"/>
      <c r="IJR140" s="296"/>
      <c r="IJS140" s="296"/>
      <c r="IJT140" s="296"/>
      <c r="IJU140" s="296"/>
      <c r="IJV140" s="296"/>
      <c r="IJW140" s="296"/>
      <c r="IJX140" s="296"/>
      <c r="IJY140" s="296"/>
      <c r="IJZ140" s="296"/>
      <c r="IKA140" s="296"/>
      <c r="IKB140" s="296"/>
      <c r="IKC140" s="296"/>
      <c r="IKD140" s="296"/>
      <c r="IKE140" s="296"/>
      <c r="IKF140" s="296"/>
      <c r="IKG140" s="296"/>
      <c r="IKH140" s="296"/>
      <c r="IKI140" s="296"/>
      <c r="IKJ140" s="296"/>
      <c r="IKK140" s="296"/>
      <c r="IKL140" s="296"/>
      <c r="IKM140" s="296"/>
      <c r="IKN140" s="296"/>
      <c r="IKO140" s="296"/>
      <c r="IKP140" s="296"/>
      <c r="IKQ140" s="296"/>
      <c r="IKR140" s="296"/>
      <c r="IKS140" s="296"/>
      <c r="IKT140" s="296"/>
      <c r="IKU140" s="296"/>
      <c r="IKV140" s="296"/>
      <c r="IKW140" s="296"/>
      <c r="IKX140" s="296"/>
      <c r="IKY140" s="296"/>
      <c r="IKZ140" s="296"/>
      <c r="ILA140" s="296"/>
      <c r="ILB140" s="296"/>
      <c r="ILC140" s="296"/>
      <c r="ILD140" s="296"/>
      <c r="ILE140" s="296"/>
      <c r="ILF140" s="296"/>
      <c r="ILG140" s="296"/>
      <c r="ILH140" s="296"/>
      <c r="ILI140" s="296"/>
      <c r="ILJ140" s="296"/>
      <c r="ILK140" s="296"/>
      <c r="ILL140" s="296"/>
      <c r="ILM140" s="296"/>
      <c r="ILN140" s="296"/>
      <c r="ILO140" s="296"/>
      <c r="ILP140" s="296"/>
      <c r="ILQ140" s="296"/>
      <c r="ILR140" s="296"/>
      <c r="ILS140" s="296"/>
      <c r="ILT140" s="296"/>
      <c r="ILU140" s="296"/>
      <c r="ILV140" s="296"/>
      <c r="ILW140" s="296"/>
      <c r="ILX140" s="296"/>
      <c r="ILY140" s="296"/>
      <c r="ILZ140" s="296"/>
      <c r="IMA140" s="296"/>
      <c r="IMB140" s="296"/>
      <c r="IMC140" s="296"/>
      <c r="IMD140" s="296"/>
      <c r="IME140" s="296"/>
      <c r="IMF140" s="296"/>
      <c r="IMG140" s="296"/>
      <c r="IMH140" s="296"/>
      <c r="IMI140" s="296"/>
      <c r="IMJ140" s="296"/>
      <c r="IMK140" s="296"/>
      <c r="IML140" s="296"/>
      <c r="IMM140" s="296"/>
      <c r="IMN140" s="296"/>
      <c r="IMO140" s="296"/>
      <c r="IMP140" s="296"/>
      <c r="IMQ140" s="296"/>
      <c r="IMR140" s="296"/>
      <c r="IMS140" s="296"/>
      <c r="IMT140" s="296"/>
      <c r="IMU140" s="296"/>
      <c r="IMV140" s="296"/>
      <c r="IMW140" s="296"/>
      <c r="IMX140" s="296"/>
      <c r="IMY140" s="296"/>
      <c r="IMZ140" s="296"/>
      <c r="INA140" s="296"/>
      <c r="INB140" s="296"/>
      <c r="INC140" s="296"/>
      <c r="IND140" s="296"/>
      <c r="INE140" s="296"/>
      <c r="INF140" s="296"/>
      <c r="ING140" s="296"/>
      <c r="INH140" s="296"/>
      <c r="INI140" s="296"/>
      <c r="INJ140" s="296"/>
      <c r="INK140" s="296"/>
      <c r="INL140" s="296"/>
      <c r="INM140" s="296"/>
      <c r="INN140" s="296"/>
      <c r="INO140" s="296"/>
      <c r="INP140" s="296"/>
      <c r="INQ140" s="296"/>
      <c r="INR140" s="296"/>
      <c r="INS140" s="296"/>
      <c r="INT140" s="296"/>
      <c r="INU140" s="296"/>
      <c r="INV140" s="296"/>
      <c r="INW140" s="296"/>
      <c r="INX140" s="296"/>
      <c r="INY140" s="296"/>
      <c r="INZ140" s="296"/>
      <c r="IOA140" s="296"/>
      <c r="IOB140" s="296"/>
      <c r="IOC140" s="296"/>
      <c r="IOD140" s="296"/>
      <c r="IOE140" s="296"/>
      <c r="IOF140" s="296"/>
      <c r="IOG140" s="296"/>
      <c r="IOH140" s="296"/>
      <c r="IOI140" s="296"/>
      <c r="IOJ140" s="296"/>
      <c r="IOK140" s="296"/>
      <c r="IOL140" s="296"/>
      <c r="IOM140" s="296"/>
      <c r="ION140" s="296"/>
      <c r="IOO140" s="296"/>
      <c r="IOP140" s="296"/>
      <c r="IOQ140" s="296"/>
      <c r="IOR140" s="296"/>
      <c r="IOS140" s="296"/>
      <c r="IOT140" s="296"/>
      <c r="IOU140" s="296"/>
      <c r="IOV140" s="296"/>
      <c r="IOW140" s="296"/>
      <c r="IOX140" s="296"/>
      <c r="IOY140" s="296"/>
      <c r="IOZ140" s="296"/>
      <c r="IPA140" s="296"/>
      <c r="IPB140" s="296"/>
      <c r="IPC140" s="296"/>
      <c r="IPD140" s="296"/>
      <c r="IPE140" s="296"/>
      <c r="IPF140" s="296"/>
      <c r="IPG140" s="296"/>
      <c r="IPH140" s="296"/>
      <c r="IPI140" s="296"/>
      <c r="IPJ140" s="296"/>
      <c r="IPK140" s="296"/>
      <c r="IPL140" s="296"/>
      <c r="IPM140" s="296"/>
      <c r="IPN140" s="296"/>
      <c r="IPO140" s="296"/>
      <c r="IPP140" s="296"/>
      <c r="IPQ140" s="296"/>
      <c r="IPR140" s="296"/>
      <c r="IPS140" s="296"/>
      <c r="IPT140" s="296"/>
      <c r="IPU140" s="296"/>
      <c r="IPV140" s="296"/>
      <c r="IPW140" s="296"/>
      <c r="IPX140" s="296"/>
      <c r="IPY140" s="296"/>
      <c r="IPZ140" s="296"/>
      <c r="IQA140" s="296"/>
      <c r="IQB140" s="296"/>
      <c r="IQC140" s="296"/>
      <c r="IQD140" s="296"/>
      <c r="IQE140" s="296"/>
      <c r="IQF140" s="296"/>
      <c r="IQG140" s="296"/>
      <c r="IQH140" s="296"/>
      <c r="IQI140" s="296"/>
      <c r="IQJ140" s="296"/>
      <c r="IQK140" s="296"/>
      <c r="IQL140" s="296"/>
      <c r="IQM140" s="296"/>
      <c r="IQN140" s="296"/>
      <c r="IQO140" s="296"/>
      <c r="IQP140" s="296"/>
      <c r="IQQ140" s="296"/>
      <c r="IQR140" s="296"/>
      <c r="IQS140" s="296"/>
      <c r="IQT140" s="296"/>
      <c r="IQU140" s="296"/>
      <c r="IQV140" s="296"/>
      <c r="IQW140" s="296"/>
      <c r="IQX140" s="296"/>
      <c r="IQY140" s="296"/>
      <c r="IQZ140" s="296"/>
      <c r="IRA140" s="296"/>
      <c r="IRB140" s="296"/>
      <c r="IRC140" s="296"/>
      <c r="IRD140" s="296"/>
      <c r="IRE140" s="296"/>
      <c r="IRF140" s="296"/>
      <c r="IRG140" s="296"/>
      <c r="IRH140" s="296"/>
      <c r="IRI140" s="296"/>
      <c r="IRJ140" s="296"/>
      <c r="IRK140" s="296"/>
      <c r="IRL140" s="296"/>
      <c r="IRM140" s="296"/>
      <c r="IRN140" s="296"/>
      <c r="IRO140" s="296"/>
      <c r="IRP140" s="296"/>
      <c r="IRQ140" s="296"/>
      <c r="IRR140" s="296"/>
      <c r="IRS140" s="296"/>
      <c r="IRT140" s="296"/>
      <c r="IRU140" s="296"/>
      <c r="IRV140" s="296"/>
      <c r="IRW140" s="296"/>
      <c r="IRX140" s="296"/>
      <c r="IRY140" s="296"/>
      <c r="IRZ140" s="296"/>
      <c r="ISA140" s="296"/>
      <c r="ISB140" s="296"/>
      <c r="ISC140" s="296"/>
      <c r="ISD140" s="296"/>
      <c r="ISE140" s="296"/>
      <c r="ISF140" s="296"/>
      <c r="ISG140" s="296"/>
      <c r="ISH140" s="296"/>
      <c r="ISI140" s="296"/>
      <c r="ISJ140" s="296"/>
      <c r="ISK140" s="296"/>
      <c r="ISL140" s="296"/>
      <c r="ISM140" s="296"/>
      <c r="ISN140" s="296"/>
      <c r="ISO140" s="296"/>
      <c r="ISP140" s="296"/>
      <c r="ISQ140" s="296"/>
      <c r="ISR140" s="296"/>
      <c r="ISS140" s="296"/>
      <c r="IST140" s="296"/>
      <c r="ISU140" s="296"/>
      <c r="ISV140" s="296"/>
      <c r="ISW140" s="296"/>
      <c r="ISX140" s="296"/>
      <c r="ISY140" s="296"/>
      <c r="ISZ140" s="296"/>
      <c r="ITA140" s="296"/>
      <c r="ITB140" s="296"/>
      <c r="ITC140" s="296"/>
      <c r="ITD140" s="296"/>
      <c r="ITE140" s="296"/>
      <c r="ITF140" s="296"/>
      <c r="ITG140" s="296"/>
      <c r="ITH140" s="296"/>
      <c r="ITI140" s="296"/>
      <c r="ITJ140" s="296"/>
      <c r="ITK140" s="296"/>
      <c r="ITL140" s="296"/>
      <c r="ITM140" s="296"/>
      <c r="ITN140" s="296"/>
      <c r="ITO140" s="296"/>
      <c r="ITP140" s="296"/>
      <c r="ITQ140" s="296"/>
      <c r="ITR140" s="296"/>
      <c r="ITS140" s="296"/>
      <c r="ITT140" s="296"/>
      <c r="ITU140" s="296"/>
      <c r="ITV140" s="296"/>
      <c r="ITW140" s="296"/>
      <c r="ITX140" s="296"/>
      <c r="ITY140" s="296"/>
      <c r="ITZ140" s="296"/>
      <c r="IUA140" s="296"/>
      <c r="IUB140" s="296"/>
      <c r="IUC140" s="296"/>
      <c r="IUD140" s="296"/>
      <c r="IUE140" s="296"/>
      <c r="IUF140" s="296"/>
      <c r="IUG140" s="296"/>
      <c r="IUH140" s="296"/>
      <c r="IUI140" s="296"/>
      <c r="IUJ140" s="296"/>
      <c r="IUK140" s="296"/>
      <c r="IUL140" s="296"/>
      <c r="IUM140" s="296"/>
      <c r="IUN140" s="296"/>
      <c r="IUO140" s="296"/>
      <c r="IUP140" s="296"/>
      <c r="IUQ140" s="296"/>
      <c r="IUR140" s="296"/>
      <c r="IUS140" s="296"/>
      <c r="IUT140" s="296"/>
      <c r="IUU140" s="296"/>
      <c r="IUV140" s="296"/>
      <c r="IUW140" s="296"/>
      <c r="IUX140" s="296"/>
      <c r="IUY140" s="296"/>
      <c r="IUZ140" s="296"/>
      <c r="IVA140" s="296"/>
      <c r="IVB140" s="296"/>
      <c r="IVC140" s="296"/>
      <c r="IVD140" s="296"/>
      <c r="IVE140" s="296"/>
      <c r="IVF140" s="296"/>
      <c r="IVG140" s="296"/>
      <c r="IVH140" s="296"/>
      <c r="IVI140" s="296"/>
      <c r="IVJ140" s="296"/>
      <c r="IVK140" s="296"/>
      <c r="IVL140" s="296"/>
      <c r="IVM140" s="296"/>
      <c r="IVN140" s="296"/>
      <c r="IVO140" s="296"/>
      <c r="IVP140" s="296"/>
      <c r="IVQ140" s="296"/>
      <c r="IVR140" s="296"/>
      <c r="IVS140" s="296"/>
      <c r="IVT140" s="296"/>
      <c r="IVU140" s="296"/>
      <c r="IVV140" s="296"/>
      <c r="IVW140" s="296"/>
      <c r="IVX140" s="296"/>
      <c r="IVY140" s="296"/>
      <c r="IVZ140" s="296"/>
      <c r="IWA140" s="296"/>
      <c r="IWB140" s="296"/>
      <c r="IWC140" s="296"/>
      <c r="IWD140" s="296"/>
      <c r="IWE140" s="296"/>
      <c r="IWF140" s="296"/>
      <c r="IWG140" s="296"/>
      <c r="IWH140" s="296"/>
      <c r="IWI140" s="296"/>
      <c r="IWJ140" s="296"/>
      <c r="IWK140" s="296"/>
      <c r="IWL140" s="296"/>
      <c r="IWM140" s="296"/>
      <c r="IWN140" s="296"/>
      <c r="IWO140" s="296"/>
      <c r="IWP140" s="296"/>
      <c r="IWQ140" s="296"/>
      <c r="IWR140" s="296"/>
      <c r="IWS140" s="296"/>
      <c r="IWT140" s="296"/>
      <c r="IWU140" s="296"/>
      <c r="IWV140" s="296"/>
      <c r="IWW140" s="296"/>
      <c r="IWX140" s="296"/>
      <c r="IWY140" s="296"/>
      <c r="IWZ140" s="296"/>
      <c r="IXA140" s="296"/>
      <c r="IXB140" s="296"/>
      <c r="IXC140" s="296"/>
      <c r="IXD140" s="296"/>
      <c r="IXE140" s="296"/>
      <c r="IXF140" s="296"/>
      <c r="IXG140" s="296"/>
      <c r="IXH140" s="296"/>
      <c r="IXI140" s="296"/>
      <c r="IXJ140" s="296"/>
      <c r="IXK140" s="296"/>
      <c r="IXL140" s="296"/>
      <c r="IXM140" s="296"/>
      <c r="IXN140" s="296"/>
      <c r="IXO140" s="296"/>
      <c r="IXP140" s="296"/>
      <c r="IXQ140" s="296"/>
      <c r="IXR140" s="296"/>
      <c r="IXS140" s="296"/>
      <c r="IXT140" s="296"/>
      <c r="IXU140" s="296"/>
      <c r="IXV140" s="296"/>
      <c r="IXW140" s="296"/>
      <c r="IXX140" s="296"/>
      <c r="IXY140" s="296"/>
      <c r="IXZ140" s="296"/>
      <c r="IYA140" s="296"/>
      <c r="IYB140" s="296"/>
      <c r="IYC140" s="296"/>
      <c r="IYD140" s="296"/>
      <c r="IYE140" s="296"/>
      <c r="IYF140" s="296"/>
      <c r="IYG140" s="296"/>
      <c r="IYH140" s="296"/>
      <c r="IYI140" s="296"/>
      <c r="IYJ140" s="296"/>
      <c r="IYK140" s="296"/>
      <c r="IYL140" s="296"/>
      <c r="IYM140" s="296"/>
      <c r="IYN140" s="296"/>
      <c r="IYO140" s="296"/>
      <c r="IYP140" s="296"/>
      <c r="IYQ140" s="296"/>
      <c r="IYR140" s="296"/>
      <c r="IYS140" s="296"/>
      <c r="IYT140" s="296"/>
      <c r="IYU140" s="296"/>
      <c r="IYV140" s="296"/>
      <c r="IYW140" s="296"/>
      <c r="IYX140" s="296"/>
      <c r="IYY140" s="296"/>
      <c r="IYZ140" s="296"/>
      <c r="IZA140" s="296"/>
      <c r="IZB140" s="296"/>
      <c r="IZC140" s="296"/>
      <c r="IZD140" s="296"/>
      <c r="IZE140" s="296"/>
      <c r="IZF140" s="296"/>
      <c r="IZG140" s="296"/>
      <c r="IZH140" s="296"/>
      <c r="IZI140" s="296"/>
      <c r="IZJ140" s="296"/>
      <c r="IZK140" s="296"/>
      <c r="IZL140" s="296"/>
      <c r="IZM140" s="296"/>
      <c r="IZN140" s="296"/>
      <c r="IZO140" s="296"/>
      <c r="IZP140" s="296"/>
      <c r="IZQ140" s="296"/>
      <c r="IZR140" s="296"/>
      <c r="IZS140" s="296"/>
      <c r="IZT140" s="296"/>
      <c r="IZU140" s="296"/>
      <c r="IZV140" s="296"/>
      <c r="IZW140" s="296"/>
      <c r="IZX140" s="296"/>
      <c r="IZY140" s="296"/>
      <c r="IZZ140" s="296"/>
      <c r="JAA140" s="296"/>
      <c r="JAB140" s="296"/>
      <c r="JAC140" s="296"/>
      <c r="JAD140" s="296"/>
      <c r="JAE140" s="296"/>
      <c r="JAF140" s="296"/>
      <c r="JAG140" s="296"/>
      <c r="JAH140" s="296"/>
      <c r="JAI140" s="296"/>
      <c r="JAJ140" s="296"/>
      <c r="JAK140" s="296"/>
      <c r="JAL140" s="296"/>
      <c r="JAM140" s="296"/>
      <c r="JAN140" s="296"/>
      <c r="JAO140" s="296"/>
      <c r="JAP140" s="296"/>
      <c r="JAQ140" s="296"/>
      <c r="JAR140" s="296"/>
      <c r="JAS140" s="296"/>
      <c r="JAT140" s="296"/>
      <c r="JAU140" s="296"/>
      <c r="JAV140" s="296"/>
      <c r="JAW140" s="296"/>
      <c r="JAX140" s="296"/>
      <c r="JAY140" s="296"/>
      <c r="JAZ140" s="296"/>
      <c r="JBA140" s="296"/>
      <c r="JBB140" s="296"/>
      <c r="JBC140" s="296"/>
      <c r="JBD140" s="296"/>
      <c r="JBE140" s="296"/>
      <c r="JBF140" s="296"/>
      <c r="JBG140" s="296"/>
      <c r="JBH140" s="296"/>
      <c r="JBI140" s="296"/>
      <c r="JBJ140" s="296"/>
      <c r="JBK140" s="296"/>
      <c r="JBL140" s="296"/>
      <c r="JBM140" s="296"/>
      <c r="JBN140" s="296"/>
      <c r="JBO140" s="296"/>
      <c r="JBP140" s="296"/>
      <c r="JBQ140" s="296"/>
      <c r="JBR140" s="296"/>
      <c r="JBS140" s="296"/>
      <c r="JBT140" s="296"/>
      <c r="JBU140" s="296"/>
      <c r="JBV140" s="296"/>
      <c r="JBW140" s="296"/>
      <c r="JBX140" s="296"/>
      <c r="JBY140" s="296"/>
      <c r="JBZ140" s="296"/>
      <c r="JCA140" s="296"/>
      <c r="JCB140" s="296"/>
      <c r="JCC140" s="296"/>
      <c r="JCD140" s="296"/>
      <c r="JCE140" s="296"/>
      <c r="JCF140" s="296"/>
      <c r="JCG140" s="296"/>
      <c r="JCH140" s="296"/>
      <c r="JCI140" s="296"/>
      <c r="JCJ140" s="296"/>
      <c r="JCK140" s="296"/>
      <c r="JCL140" s="296"/>
      <c r="JCM140" s="296"/>
      <c r="JCN140" s="296"/>
      <c r="JCO140" s="296"/>
      <c r="JCP140" s="296"/>
      <c r="JCQ140" s="296"/>
      <c r="JCR140" s="296"/>
      <c r="JCS140" s="296"/>
      <c r="JCT140" s="296"/>
      <c r="JCU140" s="296"/>
      <c r="JCV140" s="296"/>
      <c r="JCW140" s="296"/>
      <c r="JCX140" s="296"/>
      <c r="JCY140" s="296"/>
      <c r="JCZ140" s="296"/>
      <c r="JDA140" s="296"/>
      <c r="JDB140" s="296"/>
      <c r="JDC140" s="296"/>
      <c r="JDD140" s="296"/>
      <c r="JDE140" s="296"/>
      <c r="JDF140" s="296"/>
      <c r="JDG140" s="296"/>
      <c r="JDH140" s="296"/>
      <c r="JDI140" s="296"/>
      <c r="JDJ140" s="296"/>
      <c r="JDK140" s="296"/>
      <c r="JDL140" s="296"/>
      <c r="JDM140" s="296"/>
      <c r="JDN140" s="296"/>
      <c r="JDO140" s="296"/>
      <c r="JDP140" s="296"/>
      <c r="JDQ140" s="296"/>
      <c r="JDR140" s="296"/>
      <c r="JDS140" s="296"/>
      <c r="JDT140" s="296"/>
      <c r="JDU140" s="296"/>
      <c r="JDV140" s="296"/>
      <c r="JDW140" s="296"/>
      <c r="JDX140" s="296"/>
      <c r="JDY140" s="296"/>
      <c r="JDZ140" s="296"/>
      <c r="JEA140" s="296"/>
      <c r="JEB140" s="296"/>
      <c r="JEC140" s="296"/>
      <c r="JED140" s="296"/>
      <c r="JEE140" s="296"/>
      <c r="JEF140" s="296"/>
      <c r="JEG140" s="296"/>
      <c r="JEH140" s="296"/>
      <c r="JEI140" s="296"/>
      <c r="JEJ140" s="296"/>
      <c r="JEK140" s="296"/>
      <c r="JEL140" s="296"/>
      <c r="JEM140" s="296"/>
      <c r="JEN140" s="296"/>
      <c r="JEO140" s="296"/>
      <c r="JEP140" s="296"/>
      <c r="JEQ140" s="296"/>
      <c r="JER140" s="296"/>
      <c r="JES140" s="296"/>
      <c r="JET140" s="296"/>
      <c r="JEU140" s="296"/>
      <c r="JEV140" s="296"/>
      <c r="JEW140" s="296"/>
      <c r="JEX140" s="296"/>
      <c r="JEY140" s="296"/>
      <c r="JEZ140" s="296"/>
      <c r="JFA140" s="296"/>
      <c r="JFB140" s="296"/>
      <c r="JFC140" s="296"/>
      <c r="JFD140" s="296"/>
      <c r="JFE140" s="296"/>
      <c r="JFF140" s="296"/>
      <c r="JFG140" s="296"/>
      <c r="JFH140" s="296"/>
      <c r="JFI140" s="296"/>
      <c r="JFJ140" s="296"/>
      <c r="JFK140" s="296"/>
      <c r="JFL140" s="296"/>
      <c r="JFM140" s="296"/>
      <c r="JFN140" s="296"/>
      <c r="JFO140" s="296"/>
      <c r="JFP140" s="296"/>
      <c r="JFQ140" s="296"/>
      <c r="JFR140" s="296"/>
      <c r="JFS140" s="296"/>
      <c r="JFT140" s="296"/>
      <c r="JFU140" s="296"/>
      <c r="JFV140" s="296"/>
      <c r="JFW140" s="296"/>
      <c r="JFX140" s="296"/>
      <c r="JFY140" s="296"/>
      <c r="JFZ140" s="296"/>
      <c r="JGA140" s="296"/>
      <c r="JGB140" s="296"/>
      <c r="JGC140" s="296"/>
      <c r="JGD140" s="296"/>
      <c r="JGE140" s="296"/>
      <c r="JGF140" s="296"/>
      <c r="JGG140" s="296"/>
      <c r="JGH140" s="296"/>
      <c r="JGI140" s="296"/>
      <c r="JGJ140" s="296"/>
      <c r="JGK140" s="296"/>
      <c r="JGL140" s="296"/>
      <c r="JGM140" s="296"/>
      <c r="JGN140" s="296"/>
      <c r="JGO140" s="296"/>
      <c r="JGP140" s="296"/>
      <c r="JGQ140" s="296"/>
      <c r="JGR140" s="296"/>
      <c r="JGS140" s="296"/>
      <c r="JGT140" s="296"/>
      <c r="JGU140" s="296"/>
      <c r="JGV140" s="296"/>
      <c r="JGW140" s="296"/>
      <c r="JGX140" s="296"/>
      <c r="JGY140" s="296"/>
      <c r="JGZ140" s="296"/>
      <c r="JHA140" s="296"/>
      <c r="JHB140" s="296"/>
      <c r="JHC140" s="296"/>
      <c r="JHD140" s="296"/>
      <c r="JHE140" s="296"/>
      <c r="JHF140" s="296"/>
      <c r="JHG140" s="296"/>
      <c r="JHH140" s="296"/>
      <c r="JHI140" s="296"/>
      <c r="JHJ140" s="296"/>
      <c r="JHK140" s="296"/>
      <c r="JHL140" s="296"/>
      <c r="JHM140" s="296"/>
      <c r="JHN140" s="296"/>
      <c r="JHO140" s="296"/>
      <c r="JHP140" s="296"/>
      <c r="JHQ140" s="296"/>
      <c r="JHR140" s="296"/>
      <c r="JHS140" s="296"/>
      <c r="JHT140" s="296"/>
      <c r="JHU140" s="296"/>
      <c r="JHV140" s="296"/>
      <c r="JHW140" s="296"/>
      <c r="JHX140" s="296"/>
      <c r="JHY140" s="296"/>
      <c r="JHZ140" s="296"/>
      <c r="JIA140" s="296"/>
      <c r="JIB140" s="296"/>
      <c r="JIC140" s="296"/>
      <c r="JID140" s="296"/>
      <c r="JIE140" s="296"/>
      <c r="JIF140" s="296"/>
      <c r="JIG140" s="296"/>
      <c r="JIH140" s="296"/>
      <c r="JII140" s="296"/>
      <c r="JIJ140" s="296"/>
      <c r="JIK140" s="296"/>
      <c r="JIL140" s="296"/>
      <c r="JIM140" s="296"/>
      <c r="JIN140" s="296"/>
      <c r="JIO140" s="296"/>
      <c r="JIP140" s="296"/>
      <c r="JIQ140" s="296"/>
      <c r="JIR140" s="296"/>
      <c r="JIS140" s="296"/>
      <c r="JIT140" s="296"/>
      <c r="JIU140" s="296"/>
      <c r="JIV140" s="296"/>
      <c r="JIW140" s="296"/>
      <c r="JIX140" s="296"/>
      <c r="JIY140" s="296"/>
      <c r="JIZ140" s="296"/>
      <c r="JJA140" s="296"/>
      <c r="JJB140" s="296"/>
      <c r="JJC140" s="296"/>
      <c r="JJD140" s="296"/>
      <c r="JJE140" s="296"/>
      <c r="JJF140" s="296"/>
      <c r="JJG140" s="296"/>
      <c r="JJH140" s="296"/>
      <c r="JJI140" s="296"/>
      <c r="JJJ140" s="296"/>
      <c r="JJK140" s="296"/>
      <c r="JJL140" s="296"/>
      <c r="JJM140" s="296"/>
      <c r="JJN140" s="296"/>
      <c r="JJO140" s="296"/>
      <c r="JJP140" s="296"/>
      <c r="JJQ140" s="296"/>
      <c r="JJR140" s="296"/>
      <c r="JJS140" s="296"/>
      <c r="JJT140" s="296"/>
      <c r="JJU140" s="296"/>
      <c r="JJV140" s="296"/>
      <c r="JJW140" s="296"/>
      <c r="JJX140" s="296"/>
      <c r="JJY140" s="296"/>
      <c r="JJZ140" s="296"/>
      <c r="JKA140" s="296"/>
      <c r="JKB140" s="296"/>
      <c r="JKC140" s="296"/>
      <c r="JKD140" s="296"/>
      <c r="JKE140" s="296"/>
      <c r="JKF140" s="296"/>
      <c r="JKG140" s="296"/>
      <c r="JKH140" s="296"/>
      <c r="JKI140" s="296"/>
      <c r="JKJ140" s="296"/>
      <c r="JKK140" s="296"/>
      <c r="JKL140" s="296"/>
      <c r="JKM140" s="296"/>
      <c r="JKN140" s="296"/>
      <c r="JKO140" s="296"/>
      <c r="JKP140" s="296"/>
      <c r="JKQ140" s="296"/>
      <c r="JKR140" s="296"/>
      <c r="JKS140" s="296"/>
      <c r="JKT140" s="296"/>
      <c r="JKU140" s="296"/>
      <c r="JKV140" s="296"/>
      <c r="JKW140" s="296"/>
      <c r="JKX140" s="296"/>
      <c r="JKY140" s="296"/>
      <c r="JKZ140" s="296"/>
      <c r="JLA140" s="296"/>
      <c r="JLB140" s="296"/>
      <c r="JLC140" s="296"/>
      <c r="JLD140" s="296"/>
      <c r="JLE140" s="296"/>
      <c r="JLF140" s="296"/>
      <c r="JLG140" s="296"/>
      <c r="JLH140" s="296"/>
      <c r="JLI140" s="296"/>
      <c r="JLJ140" s="296"/>
      <c r="JLK140" s="296"/>
      <c r="JLL140" s="296"/>
      <c r="JLM140" s="296"/>
      <c r="JLN140" s="296"/>
      <c r="JLO140" s="296"/>
      <c r="JLP140" s="296"/>
      <c r="JLQ140" s="296"/>
      <c r="JLR140" s="296"/>
      <c r="JLS140" s="296"/>
      <c r="JLT140" s="296"/>
      <c r="JLU140" s="296"/>
      <c r="JLV140" s="296"/>
      <c r="JLW140" s="296"/>
      <c r="JLX140" s="296"/>
      <c r="JLY140" s="296"/>
      <c r="JLZ140" s="296"/>
      <c r="JMA140" s="296"/>
      <c r="JMB140" s="296"/>
      <c r="JMC140" s="296"/>
      <c r="JMD140" s="296"/>
      <c r="JME140" s="296"/>
      <c r="JMF140" s="296"/>
      <c r="JMG140" s="296"/>
      <c r="JMH140" s="296"/>
      <c r="JMI140" s="296"/>
      <c r="JMJ140" s="296"/>
      <c r="JMK140" s="296"/>
      <c r="JML140" s="296"/>
      <c r="JMM140" s="296"/>
      <c r="JMN140" s="296"/>
      <c r="JMO140" s="296"/>
      <c r="JMP140" s="296"/>
      <c r="JMQ140" s="296"/>
      <c r="JMR140" s="296"/>
      <c r="JMS140" s="296"/>
      <c r="JMT140" s="296"/>
      <c r="JMU140" s="296"/>
      <c r="JMV140" s="296"/>
      <c r="JMW140" s="296"/>
      <c r="JMX140" s="296"/>
      <c r="JMY140" s="296"/>
      <c r="JMZ140" s="296"/>
      <c r="JNA140" s="296"/>
      <c r="JNB140" s="296"/>
      <c r="JNC140" s="296"/>
      <c r="JND140" s="296"/>
      <c r="JNE140" s="296"/>
      <c r="JNF140" s="296"/>
      <c r="JNG140" s="296"/>
      <c r="JNH140" s="296"/>
      <c r="JNI140" s="296"/>
      <c r="JNJ140" s="296"/>
      <c r="JNK140" s="296"/>
      <c r="JNL140" s="296"/>
      <c r="JNM140" s="296"/>
      <c r="JNN140" s="296"/>
      <c r="JNO140" s="296"/>
      <c r="JNP140" s="296"/>
      <c r="JNQ140" s="296"/>
      <c r="JNR140" s="296"/>
      <c r="JNS140" s="296"/>
      <c r="JNT140" s="296"/>
      <c r="JNU140" s="296"/>
      <c r="JNV140" s="296"/>
      <c r="JNW140" s="296"/>
      <c r="JNX140" s="296"/>
      <c r="JNY140" s="296"/>
      <c r="JNZ140" s="296"/>
      <c r="JOA140" s="296"/>
      <c r="JOB140" s="296"/>
      <c r="JOC140" s="296"/>
      <c r="JOD140" s="296"/>
      <c r="JOE140" s="296"/>
      <c r="JOF140" s="296"/>
      <c r="JOG140" s="296"/>
      <c r="JOH140" s="296"/>
      <c r="JOI140" s="296"/>
      <c r="JOJ140" s="296"/>
      <c r="JOK140" s="296"/>
      <c r="JOL140" s="296"/>
      <c r="JOM140" s="296"/>
      <c r="JON140" s="296"/>
      <c r="JOO140" s="296"/>
      <c r="JOP140" s="296"/>
      <c r="JOQ140" s="296"/>
      <c r="JOR140" s="296"/>
      <c r="JOS140" s="296"/>
      <c r="JOT140" s="296"/>
      <c r="JOU140" s="296"/>
      <c r="JOV140" s="296"/>
      <c r="JOW140" s="296"/>
      <c r="JOX140" s="296"/>
      <c r="JOY140" s="296"/>
      <c r="JOZ140" s="296"/>
      <c r="JPA140" s="296"/>
      <c r="JPB140" s="296"/>
      <c r="JPC140" s="296"/>
      <c r="JPD140" s="296"/>
      <c r="JPE140" s="296"/>
      <c r="JPF140" s="296"/>
      <c r="JPG140" s="296"/>
      <c r="JPH140" s="296"/>
      <c r="JPI140" s="296"/>
      <c r="JPJ140" s="296"/>
      <c r="JPK140" s="296"/>
      <c r="JPL140" s="296"/>
      <c r="JPM140" s="296"/>
      <c r="JPN140" s="296"/>
      <c r="JPO140" s="296"/>
      <c r="JPP140" s="296"/>
      <c r="JPQ140" s="296"/>
      <c r="JPR140" s="296"/>
      <c r="JPS140" s="296"/>
      <c r="JPT140" s="296"/>
      <c r="JPU140" s="296"/>
      <c r="JPV140" s="296"/>
      <c r="JPW140" s="296"/>
      <c r="JPX140" s="296"/>
      <c r="JPY140" s="296"/>
      <c r="JPZ140" s="296"/>
      <c r="JQA140" s="296"/>
      <c r="JQB140" s="296"/>
      <c r="JQC140" s="296"/>
      <c r="JQD140" s="296"/>
      <c r="JQE140" s="296"/>
      <c r="JQF140" s="296"/>
      <c r="JQG140" s="296"/>
      <c r="JQH140" s="296"/>
      <c r="JQI140" s="296"/>
      <c r="JQJ140" s="296"/>
      <c r="JQK140" s="296"/>
      <c r="JQL140" s="296"/>
      <c r="JQM140" s="296"/>
      <c r="JQN140" s="296"/>
      <c r="JQO140" s="296"/>
      <c r="JQP140" s="296"/>
      <c r="JQQ140" s="296"/>
      <c r="JQR140" s="296"/>
      <c r="JQS140" s="296"/>
      <c r="JQT140" s="296"/>
      <c r="JQU140" s="296"/>
      <c r="JQV140" s="296"/>
      <c r="JQW140" s="296"/>
      <c r="JQX140" s="296"/>
      <c r="JQY140" s="296"/>
      <c r="JQZ140" s="296"/>
      <c r="JRA140" s="296"/>
      <c r="JRB140" s="296"/>
      <c r="JRC140" s="296"/>
      <c r="JRD140" s="296"/>
      <c r="JRE140" s="296"/>
      <c r="JRF140" s="296"/>
      <c r="JRG140" s="296"/>
      <c r="JRH140" s="296"/>
      <c r="JRI140" s="296"/>
      <c r="JRJ140" s="296"/>
      <c r="JRK140" s="296"/>
      <c r="JRL140" s="296"/>
      <c r="JRM140" s="296"/>
      <c r="JRN140" s="296"/>
      <c r="JRO140" s="296"/>
      <c r="JRP140" s="296"/>
      <c r="JRQ140" s="296"/>
      <c r="JRR140" s="296"/>
      <c r="JRS140" s="296"/>
      <c r="JRT140" s="296"/>
      <c r="JRU140" s="296"/>
      <c r="JRV140" s="296"/>
      <c r="JRW140" s="296"/>
      <c r="JRX140" s="296"/>
      <c r="JRY140" s="296"/>
      <c r="JRZ140" s="296"/>
      <c r="JSA140" s="296"/>
      <c r="JSB140" s="296"/>
      <c r="JSC140" s="296"/>
      <c r="JSD140" s="296"/>
      <c r="JSE140" s="296"/>
      <c r="JSF140" s="296"/>
      <c r="JSG140" s="296"/>
      <c r="JSH140" s="296"/>
      <c r="JSI140" s="296"/>
      <c r="JSJ140" s="296"/>
      <c r="JSK140" s="296"/>
      <c r="JSL140" s="296"/>
      <c r="JSM140" s="296"/>
      <c r="JSN140" s="296"/>
      <c r="JSO140" s="296"/>
      <c r="JSP140" s="296"/>
      <c r="JSQ140" s="296"/>
      <c r="JSR140" s="296"/>
      <c r="JSS140" s="296"/>
      <c r="JST140" s="296"/>
      <c r="JSU140" s="296"/>
      <c r="JSV140" s="296"/>
      <c r="JSW140" s="296"/>
      <c r="JSX140" s="296"/>
      <c r="JSY140" s="296"/>
      <c r="JSZ140" s="296"/>
      <c r="JTA140" s="296"/>
      <c r="JTB140" s="296"/>
      <c r="JTC140" s="296"/>
      <c r="JTD140" s="296"/>
      <c r="JTE140" s="296"/>
      <c r="JTF140" s="296"/>
      <c r="JTG140" s="296"/>
      <c r="JTH140" s="296"/>
      <c r="JTI140" s="296"/>
      <c r="JTJ140" s="296"/>
      <c r="JTK140" s="296"/>
      <c r="JTL140" s="296"/>
      <c r="JTM140" s="296"/>
      <c r="JTN140" s="296"/>
      <c r="JTO140" s="296"/>
      <c r="JTP140" s="296"/>
      <c r="JTQ140" s="296"/>
      <c r="JTR140" s="296"/>
      <c r="JTS140" s="296"/>
      <c r="JTT140" s="296"/>
      <c r="JTU140" s="296"/>
      <c r="JTV140" s="296"/>
      <c r="JTW140" s="296"/>
      <c r="JTX140" s="296"/>
      <c r="JTY140" s="296"/>
      <c r="JTZ140" s="296"/>
      <c r="JUA140" s="296"/>
      <c r="JUB140" s="296"/>
      <c r="JUC140" s="296"/>
      <c r="JUD140" s="296"/>
      <c r="JUE140" s="296"/>
      <c r="JUF140" s="296"/>
      <c r="JUG140" s="296"/>
      <c r="JUH140" s="296"/>
      <c r="JUI140" s="296"/>
      <c r="JUJ140" s="296"/>
      <c r="JUK140" s="296"/>
      <c r="JUL140" s="296"/>
      <c r="JUM140" s="296"/>
      <c r="JUN140" s="296"/>
      <c r="JUO140" s="296"/>
      <c r="JUP140" s="296"/>
      <c r="JUQ140" s="296"/>
      <c r="JUR140" s="296"/>
      <c r="JUS140" s="296"/>
      <c r="JUT140" s="296"/>
      <c r="JUU140" s="296"/>
      <c r="JUV140" s="296"/>
      <c r="JUW140" s="296"/>
      <c r="JUX140" s="296"/>
      <c r="JUY140" s="296"/>
      <c r="JUZ140" s="296"/>
      <c r="JVA140" s="296"/>
      <c r="JVB140" s="296"/>
      <c r="JVC140" s="296"/>
      <c r="JVD140" s="296"/>
      <c r="JVE140" s="296"/>
      <c r="JVF140" s="296"/>
      <c r="JVG140" s="296"/>
      <c r="JVH140" s="296"/>
      <c r="JVI140" s="296"/>
      <c r="JVJ140" s="296"/>
      <c r="JVK140" s="296"/>
      <c r="JVL140" s="296"/>
      <c r="JVM140" s="296"/>
      <c r="JVN140" s="296"/>
      <c r="JVO140" s="296"/>
      <c r="JVP140" s="296"/>
      <c r="JVQ140" s="296"/>
      <c r="JVR140" s="296"/>
      <c r="JVS140" s="296"/>
      <c r="JVT140" s="296"/>
      <c r="JVU140" s="296"/>
      <c r="JVV140" s="296"/>
      <c r="JVW140" s="296"/>
      <c r="JVX140" s="296"/>
      <c r="JVY140" s="296"/>
      <c r="JVZ140" s="296"/>
      <c r="JWA140" s="296"/>
      <c r="JWB140" s="296"/>
      <c r="JWC140" s="296"/>
      <c r="JWD140" s="296"/>
      <c r="JWE140" s="296"/>
      <c r="JWF140" s="296"/>
      <c r="JWG140" s="296"/>
      <c r="JWH140" s="296"/>
      <c r="JWI140" s="296"/>
      <c r="JWJ140" s="296"/>
      <c r="JWK140" s="296"/>
      <c r="JWL140" s="296"/>
      <c r="JWM140" s="296"/>
      <c r="JWN140" s="296"/>
      <c r="JWO140" s="296"/>
      <c r="JWP140" s="296"/>
      <c r="JWQ140" s="296"/>
      <c r="JWR140" s="296"/>
      <c r="JWS140" s="296"/>
      <c r="JWT140" s="296"/>
      <c r="JWU140" s="296"/>
      <c r="JWV140" s="296"/>
      <c r="JWW140" s="296"/>
      <c r="JWX140" s="296"/>
      <c r="JWY140" s="296"/>
      <c r="JWZ140" s="296"/>
      <c r="JXA140" s="296"/>
      <c r="JXB140" s="296"/>
      <c r="JXC140" s="296"/>
      <c r="JXD140" s="296"/>
      <c r="JXE140" s="296"/>
      <c r="JXF140" s="296"/>
      <c r="JXG140" s="296"/>
      <c r="JXH140" s="296"/>
      <c r="JXI140" s="296"/>
      <c r="JXJ140" s="296"/>
      <c r="JXK140" s="296"/>
      <c r="JXL140" s="296"/>
      <c r="JXM140" s="296"/>
      <c r="JXN140" s="296"/>
      <c r="JXO140" s="296"/>
      <c r="JXP140" s="296"/>
      <c r="JXQ140" s="296"/>
      <c r="JXR140" s="296"/>
      <c r="JXS140" s="296"/>
      <c r="JXT140" s="296"/>
      <c r="JXU140" s="296"/>
      <c r="JXV140" s="296"/>
      <c r="JXW140" s="296"/>
      <c r="JXX140" s="296"/>
      <c r="JXY140" s="296"/>
      <c r="JXZ140" s="296"/>
      <c r="JYA140" s="296"/>
      <c r="JYB140" s="296"/>
      <c r="JYC140" s="296"/>
      <c r="JYD140" s="296"/>
      <c r="JYE140" s="296"/>
      <c r="JYF140" s="296"/>
      <c r="JYG140" s="296"/>
      <c r="JYH140" s="296"/>
      <c r="JYI140" s="296"/>
      <c r="JYJ140" s="296"/>
      <c r="JYK140" s="296"/>
      <c r="JYL140" s="296"/>
      <c r="JYM140" s="296"/>
      <c r="JYN140" s="296"/>
      <c r="JYO140" s="296"/>
      <c r="JYP140" s="296"/>
      <c r="JYQ140" s="296"/>
      <c r="JYR140" s="296"/>
      <c r="JYS140" s="296"/>
      <c r="JYT140" s="296"/>
      <c r="JYU140" s="296"/>
      <c r="JYV140" s="296"/>
      <c r="JYW140" s="296"/>
      <c r="JYX140" s="296"/>
      <c r="JYY140" s="296"/>
      <c r="JYZ140" s="296"/>
      <c r="JZA140" s="296"/>
      <c r="JZB140" s="296"/>
      <c r="JZC140" s="296"/>
      <c r="JZD140" s="296"/>
      <c r="JZE140" s="296"/>
      <c r="JZF140" s="296"/>
      <c r="JZG140" s="296"/>
      <c r="JZH140" s="296"/>
      <c r="JZI140" s="296"/>
      <c r="JZJ140" s="296"/>
      <c r="JZK140" s="296"/>
      <c r="JZL140" s="296"/>
      <c r="JZM140" s="296"/>
      <c r="JZN140" s="296"/>
      <c r="JZO140" s="296"/>
      <c r="JZP140" s="296"/>
      <c r="JZQ140" s="296"/>
      <c r="JZR140" s="296"/>
      <c r="JZS140" s="296"/>
      <c r="JZT140" s="296"/>
      <c r="JZU140" s="296"/>
      <c r="JZV140" s="296"/>
      <c r="JZW140" s="296"/>
      <c r="JZX140" s="296"/>
      <c r="JZY140" s="296"/>
      <c r="JZZ140" s="296"/>
      <c r="KAA140" s="296"/>
      <c r="KAB140" s="296"/>
      <c r="KAC140" s="296"/>
      <c r="KAD140" s="296"/>
      <c r="KAE140" s="296"/>
      <c r="KAF140" s="296"/>
      <c r="KAG140" s="296"/>
      <c r="KAH140" s="296"/>
      <c r="KAI140" s="296"/>
      <c r="KAJ140" s="296"/>
      <c r="KAK140" s="296"/>
      <c r="KAL140" s="296"/>
      <c r="KAM140" s="296"/>
      <c r="KAN140" s="296"/>
      <c r="KAO140" s="296"/>
      <c r="KAP140" s="296"/>
      <c r="KAQ140" s="296"/>
      <c r="KAR140" s="296"/>
      <c r="KAS140" s="296"/>
      <c r="KAT140" s="296"/>
      <c r="KAU140" s="296"/>
      <c r="KAV140" s="296"/>
      <c r="KAW140" s="296"/>
      <c r="KAX140" s="296"/>
      <c r="KAY140" s="296"/>
      <c r="KAZ140" s="296"/>
      <c r="KBA140" s="296"/>
      <c r="KBB140" s="296"/>
      <c r="KBC140" s="296"/>
      <c r="KBD140" s="296"/>
      <c r="KBE140" s="296"/>
      <c r="KBF140" s="296"/>
      <c r="KBG140" s="296"/>
      <c r="KBH140" s="296"/>
      <c r="KBI140" s="296"/>
      <c r="KBJ140" s="296"/>
      <c r="KBK140" s="296"/>
      <c r="KBL140" s="296"/>
      <c r="KBM140" s="296"/>
      <c r="KBN140" s="296"/>
      <c r="KBO140" s="296"/>
      <c r="KBP140" s="296"/>
      <c r="KBQ140" s="296"/>
      <c r="KBR140" s="296"/>
      <c r="KBS140" s="296"/>
      <c r="KBT140" s="296"/>
      <c r="KBU140" s="296"/>
      <c r="KBV140" s="296"/>
      <c r="KBW140" s="296"/>
      <c r="KBX140" s="296"/>
      <c r="KBY140" s="296"/>
      <c r="KBZ140" s="296"/>
      <c r="KCA140" s="296"/>
      <c r="KCB140" s="296"/>
      <c r="KCC140" s="296"/>
      <c r="KCD140" s="296"/>
      <c r="KCE140" s="296"/>
      <c r="KCF140" s="296"/>
      <c r="KCG140" s="296"/>
      <c r="KCH140" s="296"/>
      <c r="KCI140" s="296"/>
      <c r="KCJ140" s="296"/>
      <c r="KCK140" s="296"/>
      <c r="KCL140" s="296"/>
      <c r="KCM140" s="296"/>
      <c r="KCN140" s="296"/>
      <c r="KCO140" s="296"/>
      <c r="KCP140" s="296"/>
      <c r="KCQ140" s="296"/>
      <c r="KCR140" s="296"/>
      <c r="KCS140" s="296"/>
      <c r="KCT140" s="296"/>
      <c r="KCU140" s="296"/>
      <c r="KCV140" s="296"/>
      <c r="KCW140" s="296"/>
      <c r="KCX140" s="296"/>
      <c r="KCY140" s="296"/>
      <c r="KCZ140" s="296"/>
      <c r="KDA140" s="296"/>
      <c r="KDB140" s="296"/>
      <c r="KDC140" s="296"/>
      <c r="KDD140" s="296"/>
      <c r="KDE140" s="296"/>
      <c r="KDF140" s="296"/>
      <c r="KDG140" s="296"/>
      <c r="KDH140" s="296"/>
      <c r="KDI140" s="296"/>
      <c r="KDJ140" s="296"/>
      <c r="KDK140" s="296"/>
      <c r="KDL140" s="296"/>
      <c r="KDM140" s="296"/>
      <c r="KDN140" s="296"/>
      <c r="KDO140" s="296"/>
      <c r="KDP140" s="296"/>
      <c r="KDQ140" s="296"/>
      <c r="KDR140" s="296"/>
      <c r="KDS140" s="296"/>
      <c r="KDT140" s="296"/>
      <c r="KDU140" s="296"/>
      <c r="KDV140" s="296"/>
      <c r="KDW140" s="296"/>
      <c r="KDX140" s="296"/>
      <c r="KDY140" s="296"/>
      <c r="KDZ140" s="296"/>
      <c r="KEA140" s="296"/>
      <c r="KEB140" s="296"/>
      <c r="KEC140" s="296"/>
      <c r="KED140" s="296"/>
      <c r="KEE140" s="296"/>
      <c r="KEF140" s="296"/>
      <c r="KEG140" s="296"/>
      <c r="KEH140" s="296"/>
      <c r="KEI140" s="296"/>
      <c r="KEJ140" s="296"/>
      <c r="KEK140" s="296"/>
      <c r="KEL140" s="296"/>
      <c r="KEM140" s="296"/>
      <c r="KEN140" s="296"/>
      <c r="KEO140" s="296"/>
      <c r="KEP140" s="296"/>
      <c r="KEQ140" s="296"/>
      <c r="KER140" s="296"/>
      <c r="KES140" s="296"/>
      <c r="KET140" s="296"/>
      <c r="KEU140" s="296"/>
      <c r="KEV140" s="296"/>
      <c r="KEW140" s="296"/>
      <c r="KEX140" s="296"/>
      <c r="KEY140" s="296"/>
      <c r="KEZ140" s="296"/>
      <c r="KFA140" s="296"/>
      <c r="KFB140" s="296"/>
      <c r="KFC140" s="296"/>
      <c r="KFD140" s="296"/>
      <c r="KFE140" s="296"/>
      <c r="KFF140" s="296"/>
      <c r="KFG140" s="296"/>
      <c r="KFH140" s="296"/>
      <c r="KFI140" s="296"/>
      <c r="KFJ140" s="296"/>
      <c r="KFK140" s="296"/>
      <c r="KFL140" s="296"/>
      <c r="KFM140" s="296"/>
      <c r="KFN140" s="296"/>
      <c r="KFO140" s="296"/>
      <c r="KFP140" s="296"/>
      <c r="KFQ140" s="296"/>
      <c r="KFR140" s="296"/>
      <c r="KFS140" s="296"/>
      <c r="KFT140" s="296"/>
      <c r="KFU140" s="296"/>
      <c r="KFV140" s="296"/>
      <c r="KFW140" s="296"/>
      <c r="KFX140" s="296"/>
      <c r="KFY140" s="296"/>
      <c r="KFZ140" s="296"/>
      <c r="KGA140" s="296"/>
      <c r="KGB140" s="296"/>
      <c r="KGC140" s="296"/>
      <c r="KGD140" s="296"/>
      <c r="KGE140" s="296"/>
      <c r="KGF140" s="296"/>
      <c r="KGG140" s="296"/>
      <c r="KGH140" s="296"/>
      <c r="KGI140" s="296"/>
      <c r="KGJ140" s="296"/>
      <c r="KGK140" s="296"/>
      <c r="KGL140" s="296"/>
      <c r="KGM140" s="296"/>
      <c r="KGN140" s="296"/>
      <c r="KGO140" s="296"/>
      <c r="KGP140" s="296"/>
      <c r="KGQ140" s="296"/>
      <c r="KGR140" s="296"/>
      <c r="KGS140" s="296"/>
      <c r="KGT140" s="296"/>
      <c r="KGU140" s="296"/>
      <c r="KGV140" s="296"/>
      <c r="KGW140" s="296"/>
      <c r="KGX140" s="296"/>
      <c r="KGY140" s="296"/>
      <c r="KGZ140" s="296"/>
      <c r="KHA140" s="296"/>
      <c r="KHB140" s="296"/>
      <c r="KHC140" s="296"/>
      <c r="KHD140" s="296"/>
      <c r="KHE140" s="296"/>
      <c r="KHF140" s="296"/>
      <c r="KHG140" s="296"/>
      <c r="KHH140" s="296"/>
      <c r="KHI140" s="296"/>
      <c r="KHJ140" s="296"/>
      <c r="KHK140" s="296"/>
      <c r="KHL140" s="296"/>
      <c r="KHM140" s="296"/>
      <c r="KHN140" s="296"/>
      <c r="KHO140" s="296"/>
      <c r="KHP140" s="296"/>
      <c r="KHQ140" s="296"/>
      <c r="KHR140" s="296"/>
      <c r="KHS140" s="296"/>
      <c r="KHT140" s="296"/>
      <c r="KHU140" s="296"/>
      <c r="KHV140" s="296"/>
      <c r="KHW140" s="296"/>
      <c r="KHX140" s="296"/>
      <c r="KHY140" s="296"/>
      <c r="KHZ140" s="296"/>
      <c r="KIA140" s="296"/>
      <c r="KIB140" s="296"/>
      <c r="KIC140" s="296"/>
      <c r="KID140" s="296"/>
      <c r="KIE140" s="296"/>
      <c r="KIF140" s="296"/>
      <c r="KIG140" s="296"/>
      <c r="KIH140" s="296"/>
      <c r="KII140" s="296"/>
      <c r="KIJ140" s="296"/>
      <c r="KIK140" s="296"/>
      <c r="KIL140" s="296"/>
      <c r="KIM140" s="296"/>
      <c r="KIN140" s="296"/>
      <c r="KIO140" s="296"/>
      <c r="KIP140" s="296"/>
      <c r="KIQ140" s="296"/>
      <c r="KIR140" s="296"/>
      <c r="KIS140" s="296"/>
      <c r="KIT140" s="296"/>
      <c r="KIU140" s="296"/>
      <c r="KIV140" s="296"/>
      <c r="KIW140" s="296"/>
      <c r="KIX140" s="296"/>
      <c r="KIY140" s="296"/>
      <c r="KIZ140" s="296"/>
      <c r="KJA140" s="296"/>
      <c r="KJB140" s="296"/>
      <c r="KJC140" s="296"/>
      <c r="KJD140" s="296"/>
      <c r="KJE140" s="296"/>
      <c r="KJF140" s="296"/>
      <c r="KJG140" s="296"/>
      <c r="KJH140" s="296"/>
      <c r="KJI140" s="296"/>
      <c r="KJJ140" s="296"/>
      <c r="KJK140" s="296"/>
      <c r="KJL140" s="296"/>
      <c r="KJM140" s="296"/>
      <c r="KJN140" s="296"/>
      <c r="KJO140" s="296"/>
      <c r="KJP140" s="296"/>
      <c r="KJQ140" s="296"/>
      <c r="KJR140" s="296"/>
      <c r="KJS140" s="296"/>
      <c r="KJT140" s="296"/>
      <c r="KJU140" s="296"/>
      <c r="KJV140" s="296"/>
      <c r="KJW140" s="296"/>
      <c r="KJX140" s="296"/>
      <c r="KJY140" s="296"/>
      <c r="KJZ140" s="296"/>
      <c r="KKA140" s="296"/>
      <c r="KKB140" s="296"/>
      <c r="KKC140" s="296"/>
      <c r="KKD140" s="296"/>
      <c r="KKE140" s="296"/>
      <c r="KKF140" s="296"/>
      <c r="KKG140" s="296"/>
      <c r="KKH140" s="296"/>
      <c r="KKI140" s="296"/>
      <c r="KKJ140" s="296"/>
      <c r="KKK140" s="296"/>
      <c r="KKL140" s="296"/>
      <c r="KKM140" s="296"/>
      <c r="KKN140" s="296"/>
      <c r="KKO140" s="296"/>
      <c r="KKP140" s="296"/>
      <c r="KKQ140" s="296"/>
      <c r="KKR140" s="296"/>
      <c r="KKS140" s="296"/>
      <c r="KKT140" s="296"/>
      <c r="KKU140" s="296"/>
      <c r="KKV140" s="296"/>
      <c r="KKW140" s="296"/>
      <c r="KKX140" s="296"/>
      <c r="KKY140" s="296"/>
      <c r="KKZ140" s="296"/>
      <c r="KLA140" s="296"/>
      <c r="KLB140" s="296"/>
      <c r="KLC140" s="296"/>
      <c r="KLD140" s="296"/>
      <c r="KLE140" s="296"/>
      <c r="KLF140" s="296"/>
      <c r="KLG140" s="296"/>
      <c r="KLH140" s="296"/>
      <c r="KLI140" s="296"/>
      <c r="KLJ140" s="296"/>
      <c r="KLK140" s="296"/>
      <c r="KLL140" s="296"/>
      <c r="KLM140" s="296"/>
      <c r="KLN140" s="296"/>
      <c r="KLO140" s="296"/>
      <c r="KLP140" s="296"/>
      <c r="KLQ140" s="296"/>
      <c r="KLR140" s="296"/>
      <c r="KLS140" s="296"/>
      <c r="KLT140" s="296"/>
      <c r="KLU140" s="296"/>
      <c r="KLV140" s="296"/>
      <c r="KLW140" s="296"/>
      <c r="KLX140" s="296"/>
      <c r="KLY140" s="296"/>
      <c r="KLZ140" s="296"/>
      <c r="KMA140" s="296"/>
      <c r="KMB140" s="296"/>
      <c r="KMC140" s="296"/>
      <c r="KMD140" s="296"/>
      <c r="KME140" s="296"/>
      <c r="KMF140" s="296"/>
      <c r="KMG140" s="296"/>
      <c r="KMH140" s="296"/>
      <c r="KMI140" s="296"/>
      <c r="KMJ140" s="296"/>
      <c r="KMK140" s="296"/>
      <c r="KML140" s="296"/>
      <c r="KMM140" s="296"/>
      <c r="KMN140" s="296"/>
      <c r="KMO140" s="296"/>
      <c r="KMP140" s="296"/>
      <c r="KMQ140" s="296"/>
      <c r="KMR140" s="296"/>
      <c r="KMS140" s="296"/>
      <c r="KMT140" s="296"/>
      <c r="KMU140" s="296"/>
      <c r="KMV140" s="296"/>
      <c r="KMW140" s="296"/>
      <c r="KMX140" s="296"/>
      <c r="KMY140" s="296"/>
      <c r="KMZ140" s="296"/>
      <c r="KNA140" s="296"/>
      <c r="KNB140" s="296"/>
      <c r="KNC140" s="296"/>
      <c r="KND140" s="296"/>
      <c r="KNE140" s="296"/>
      <c r="KNF140" s="296"/>
      <c r="KNG140" s="296"/>
      <c r="KNH140" s="296"/>
      <c r="KNI140" s="296"/>
      <c r="KNJ140" s="296"/>
      <c r="KNK140" s="296"/>
      <c r="KNL140" s="296"/>
      <c r="KNM140" s="296"/>
      <c r="KNN140" s="296"/>
      <c r="KNO140" s="296"/>
      <c r="KNP140" s="296"/>
      <c r="KNQ140" s="296"/>
      <c r="KNR140" s="296"/>
      <c r="KNS140" s="296"/>
      <c r="KNT140" s="296"/>
      <c r="KNU140" s="296"/>
      <c r="KNV140" s="296"/>
      <c r="KNW140" s="296"/>
      <c r="KNX140" s="296"/>
      <c r="KNY140" s="296"/>
      <c r="KNZ140" s="296"/>
      <c r="KOA140" s="296"/>
      <c r="KOB140" s="296"/>
      <c r="KOC140" s="296"/>
      <c r="KOD140" s="296"/>
      <c r="KOE140" s="296"/>
      <c r="KOF140" s="296"/>
      <c r="KOG140" s="296"/>
      <c r="KOH140" s="296"/>
      <c r="KOI140" s="296"/>
      <c r="KOJ140" s="296"/>
      <c r="KOK140" s="296"/>
      <c r="KOL140" s="296"/>
      <c r="KOM140" s="296"/>
      <c r="KON140" s="296"/>
      <c r="KOO140" s="296"/>
      <c r="KOP140" s="296"/>
      <c r="KOQ140" s="296"/>
      <c r="KOR140" s="296"/>
      <c r="KOS140" s="296"/>
      <c r="KOT140" s="296"/>
      <c r="KOU140" s="296"/>
      <c r="KOV140" s="296"/>
      <c r="KOW140" s="296"/>
      <c r="KOX140" s="296"/>
      <c r="KOY140" s="296"/>
      <c r="KOZ140" s="296"/>
      <c r="KPA140" s="296"/>
      <c r="KPB140" s="296"/>
      <c r="KPC140" s="296"/>
      <c r="KPD140" s="296"/>
      <c r="KPE140" s="296"/>
      <c r="KPF140" s="296"/>
      <c r="KPG140" s="296"/>
      <c r="KPH140" s="296"/>
      <c r="KPI140" s="296"/>
      <c r="KPJ140" s="296"/>
      <c r="KPK140" s="296"/>
      <c r="KPL140" s="296"/>
      <c r="KPM140" s="296"/>
      <c r="KPN140" s="296"/>
      <c r="KPO140" s="296"/>
      <c r="KPP140" s="296"/>
      <c r="KPQ140" s="296"/>
      <c r="KPR140" s="296"/>
      <c r="KPS140" s="296"/>
      <c r="KPT140" s="296"/>
      <c r="KPU140" s="296"/>
      <c r="KPV140" s="296"/>
      <c r="KPW140" s="296"/>
      <c r="KPX140" s="296"/>
      <c r="KPY140" s="296"/>
      <c r="KPZ140" s="296"/>
      <c r="KQA140" s="296"/>
      <c r="KQB140" s="296"/>
      <c r="KQC140" s="296"/>
      <c r="KQD140" s="296"/>
      <c r="KQE140" s="296"/>
      <c r="KQF140" s="296"/>
      <c r="KQG140" s="296"/>
      <c r="KQH140" s="296"/>
      <c r="KQI140" s="296"/>
      <c r="KQJ140" s="296"/>
      <c r="KQK140" s="296"/>
      <c r="KQL140" s="296"/>
      <c r="KQM140" s="296"/>
      <c r="KQN140" s="296"/>
      <c r="KQO140" s="296"/>
      <c r="KQP140" s="296"/>
      <c r="KQQ140" s="296"/>
      <c r="KQR140" s="296"/>
      <c r="KQS140" s="296"/>
      <c r="KQT140" s="296"/>
      <c r="KQU140" s="296"/>
      <c r="KQV140" s="296"/>
      <c r="KQW140" s="296"/>
      <c r="KQX140" s="296"/>
      <c r="KQY140" s="296"/>
      <c r="KQZ140" s="296"/>
      <c r="KRA140" s="296"/>
      <c r="KRB140" s="296"/>
      <c r="KRC140" s="296"/>
      <c r="KRD140" s="296"/>
      <c r="KRE140" s="296"/>
      <c r="KRF140" s="296"/>
      <c r="KRG140" s="296"/>
      <c r="KRH140" s="296"/>
      <c r="KRI140" s="296"/>
      <c r="KRJ140" s="296"/>
      <c r="KRK140" s="296"/>
      <c r="KRL140" s="296"/>
      <c r="KRM140" s="296"/>
      <c r="KRN140" s="296"/>
      <c r="KRO140" s="296"/>
      <c r="KRP140" s="296"/>
      <c r="KRQ140" s="296"/>
      <c r="KRR140" s="296"/>
      <c r="KRS140" s="296"/>
      <c r="KRT140" s="296"/>
      <c r="KRU140" s="296"/>
      <c r="KRV140" s="296"/>
      <c r="KRW140" s="296"/>
      <c r="KRX140" s="296"/>
      <c r="KRY140" s="296"/>
      <c r="KRZ140" s="296"/>
      <c r="KSA140" s="296"/>
      <c r="KSB140" s="296"/>
      <c r="KSC140" s="296"/>
      <c r="KSD140" s="296"/>
      <c r="KSE140" s="296"/>
      <c r="KSF140" s="296"/>
      <c r="KSG140" s="296"/>
      <c r="KSH140" s="296"/>
      <c r="KSI140" s="296"/>
      <c r="KSJ140" s="296"/>
      <c r="KSK140" s="296"/>
      <c r="KSL140" s="296"/>
      <c r="KSM140" s="296"/>
      <c r="KSN140" s="296"/>
      <c r="KSO140" s="296"/>
      <c r="KSP140" s="296"/>
      <c r="KSQ140" s="296"/>
      <c r="KSR140" s="296"/>
      <c r="KSS140" s="296"/>
      <c r="KST140" s="296"/>
      <c r="KSU140" s="296"/>
      <c r="KSV140" s="296"/>
      <c r="KSW140" s="296"/>
      <c r="KSX140" s="296"/>
      <c r="KSY140" s="296"/>
      <c r="KSZ140" s="296"/>
      <c r="KTA140" s="296"/>
      <c r="KTB140" s="296"/>
      <c r="KTC140" s="296"/>
      <c r="KTD140" s="296"/>
      <c r="KTE140" s="296"/>
      <c r="KTF140" s="296"/>
      <c r="KTG140" s="296"/>
      <c r="KTH140" s="296"/>
      <c r="KTI140" s="296"/>
      <c r="KTJ140" s="296"/>
      <c r="KTK140" s="296"/>
      <c r="KTL140" s="296"/>
      <c r="KTM140" s="296"/>
      <c r="KTN140" s="296"/>
      <c r="KTO140" s="296"/>
      <c r="KTP140" s="296"/>
      <c r="KTQ140" s="296"/>
      <c r="KTR140" s="296"/>
      <c r="KTS140" s="296"/>
      <c r="KTT140" s="296"/>
      <c r="KTU140" s="296"/>
      <c r="KTV140" s="296"/>
      <c r="KTW140" s="296"/>
      <c r="KTX140" s="296"/>
      <c r="KTY140" s="296"/>
      <c r="KTZ140" s="296"/>
      <c r="KUA140" s="296"/>
      <c r="KUB140" s="296"/>
      <c r="KUC140" s="296"/>
      <c r="KUD140" s="296"/>
      <c r="KUE140" s="296"/>
      <c r="KUF140" s="296"/>
      <c r="KUG140" s="296"/>
      <c r="KUH140" s="296"/>
      <c r="KUI140" s="296"/>
      <c r="KUJ140" s="296"/>
      <c r="KUK140" s="296"/>
      <c r="KUL140" s="296"/>
      <c r="KUM140" s="296"/>
      <c r="KUN140" s="296"/>
      <c r="KUO140" s="296"/>
      <c r="KUP140" s="296"/>
      <c r="KUQ140" s="296"/>
      <c r="KUR140" s="296"/>
      <c r="KUS140" s="296"/>
      <c r="KUT140" s="296"/>
      <c r="KUU140" s="296"/>
      <c r="KUV140" s="296"/>
      <c r="KUW140" s="296"/>
      <c r="KUX140" s="296"/>
      <c r="KUY140" s="296"/>
      <c r="KUZ140" s="296"/>
      <c r="KVA140" s="296"/>
      <c r="KVB140" s="296"/>
      <c r="KVC140" s="296"/>
      <c r="KVD140" s="296"/>
      <c r="KVE140" s="296"/>
      <c r="KVF140" s="296"/>
      <c r="KVG140" s="296"/>
      <c r="KVH140" s="296"/>
      <c r="KVI140" s="296"/>
      <c r="KVJ140" s="296"/>
      <c r="KVK140" s="296"/>
      <c r="KVL140" s="296"/>
      <c r="KVM140" s="296"/>
      <c r="KVN140" s="296"/>
      <c r="KVO140" s="296"/>
      <c r="KVP140" s="296"/>
      <c r="KVQ140" s="296"/>
      <c r="KVR140" s="296"/>
      <c r="KVS140" s="296"/>
      <c r="KVT140" s="296"/>
      <c r="KVU140" s="296"/>
      <c r="KVV140" s="296"/>
      <c r="KVW140" s="296"/>
      <c r="KVX140" s="296"/>
      <c r="KVY140" s="296"/>
      <c r="KVZ140" s="296"/>
      <c r="KWA140" s="296"/>
      <c r="KWB140" s="296"/>
      <c r="KWC140" s="296"/>
      <c r="KWD140" s="296"/>
      <c r="KWE140" s="296"/>
      <c r="KWF140" s="296"/>
      <c r="KWG140" s="296"/>
      <c r="KWH140" s="296"/>
      <c r="KWI140" s="296"/>
      <c r="KWJ140" s="296"/>
      <c r="KWK140" s="296"/>
      <c r="KWL140" s="296"/>
      <c r="KWM140" s="296"/>
      <c r="KWN140" s="296"/>
      <c r="KWO140" s="296"/>
      <c r="KWP140" s="296"/>
      <c r="KWQ140" s="296"/>
      <c r="KWR140" s="296"/>
      <c r="KWS140" s="296"/>
      <c r="KWT140" s="296"/>
      <c r="KWU140" s="296"/>
      <c r="KWV140" s="296"/>
      <c r="KWW140" s="296"/>
      <c r="KWX140" s="296"/>
      <c r="KWY140" s="296"/>
      <c r="KWZ140" s="296"/>
      <c r="KXA140" s="296"/>
      <c r="KXB140" s="296"/>
      <c r="KXC140" s="296"/>
      <c r="KXD140" s="296"/>
      <c r="KXE140" s="296"/>
      <c r="KXF140" s="296"/>
      <c r="KXG140" s="296"/>
      <c r="KXH140" s="296"/>
      <c r="KXI140" s="296"/>
      <c r="KXJ140" s="296"/>
      <c r="KXK140" s="296"/>
      <c r="KXL140" s="296"/>
      <c r="KXM140" s="296"/>
      <c r="KXN140" s="296"/>
      <c r="KXO140" s="296"/>
      <c r="KXP140" s="296"/>
      <c r="KXQ140" s="296"/>
      <c r="KXR140" s="296"/>
      <c r="KXS140" s="296"/>
      <c r="KXT140" s="296"/>
      <c r="KXU140" s="296"/>
      <c r="KXV140" s="296"/>
      <c r="KXW140" s="296"/>
      <c r="KXX140" s="296"/>
      <c r="KXY140" s="296"/>
      <c r="KXZ140" s="296"/>
      <c r="KYA140" s="296"/>
      <c r="KYB140" s="296"/>
      <c r="KYC140" s="296"/>
      <c r="KYD140" s="296"/>
      <c r="KYE140" s="296"/>
      <c r="KYF140" s="296"/>
      <c r="KYG140" s="296"/>
      <c r="KYH140" s="296"/>
      <c r="KYI140" s="296"/>
      <c r="KYJ140" s="296"/>
      <c r="KYK140" s="296"/>
      <c r="KYL140" s="296"/>
      <c r="KYM140" s="296"/>
      <c r="KYN140" s="296"/>
      <c r="KYO140" s="296"/>
      <c r="KYP140" s="296"/>
      <c r="KYQ140" s="296"/>
      <c r="KYR140" s="296"/>
      <c r="KYS140" s="296"/>
      <c r="KYT140" s="296"/>
      <c r="KYU140" s="296"/>
      <c r="KYV140" s="296"/>
      <c r="KYW140" s="296"/>
      <c r="KYX140" s="296"/>
      <c r="KYY140" s="296"/>
      <c r="KYZ140" s="296"/>
      <c r="KZA140" s="296"/>
      <c r="KZB140" s="296"/>
      <c r="KZC140" s="296"/>
      <c r="KZD140" s="296"/>
      <c r="KZE140" s="296"/>
      <c r="KZF140" s="296"/>
      <c r="KZG140" s="296"/>
      <c r="KZH140" s="296"/>
      <c r="KZI140" s="296"/>
      <c r="KZJ140" s="296"/>
      <c r="KZK140" s="296"/>
      <c r="KZL140" s="296"/>
      <c r="KZM140" s="296"/>
      <c r="KZN140" s="296"/>
      <c r="KZO140" s="296"/>
      <c r="KZP140" s="296"/>
      <c r="KZQ140" s="296"/>
      <c r="KZR140" s="296"/>
      <c r="KZS140" s="296"/>
      <c r="KZT140" s="296"/>
      <c r="KZU140" s="296"/>
      <c r="KZV140" s="296"/>
      <c r="KZW140" s="296"/>
      <c r="KZX140" s="296"/>
      <c r="KZY140" s="296"/>
      <c r="KZZ140" s="296"/>
      <c r="LAA140" s="296"/>
      <c r="LAB140" s="296"/>
      <c r="LAC140" s="296"/>
      <c r="LAD140" s="296"/>
      <c r="LAE140" s="296"/>
      <c r="LAF140" s="296"/>
      <c r="LAG140" s="296"/>
      <c r="LAH140" s="296"/>
      <c r="LAI140" s="296"/>
      <c r="LAJ140" s="296"/>
      <c r="LAK140" s="296"/>
      <c r="LAL140" s="296"/>
      <c r="LAM140" s="296"/>
      <c r="LAN140" s="296"/>
      <c r="LAO140" s="296"/>
      <c r="LAP140" s="296"/>
      <c r="LAQ140" s="296"/>
      <c r="LAR140" s="296"/>
      <c r="LAS140" s="296"/>
      <c r="LAT140" s="296"/>
      <c r="LAU140" s="296"/>
      <c r="LAV140" s="296"/>
      <c r="LAW140" s="296"/>
      <c r="LAX140" s="296"/>
      <c r="LAY140" s="296"/>
      <c r="LAZ140" s="296"/>
      <c r="LBA140" s="296"/>
      <c r="LBB140" s="296"/>
      <c r="LBC140" s="296"/>
      <c r="LBD140" s="296"/>
      <c r="LBE140" s="296"/>
      <c r="LBF140" s="296"/>
      <c r="LBG140" s="296"/>
      <c r="LBH140" s="296"/>
      <c r="LBI140" s="296"/>
      <c r="LBJ140" s="296"/>
      <c r="LBK140" s="296"/>
      <c r="LBL140" s="296"/>
      <c r="LBM140" s="296"/>
      <c r="LBN140" s="296"/>
      <c r="LBO140" s="296"/>
      <c r="LBP140" s="296"/>
      <c r="LBQ140" s="296"/>
      <c r="LBR140" s="296"/>
      <c r="LBS140" s="296"/>
      <c r="LBT140" s="296"/>
      <c r="LBU140" s="296"/>
      <c r="LBV140" s="296"/>
      <c r="LBW140" s="296"/>
      <c r="LBX140" s="296"/>
      <c r="LBY140" s="296"/>
      <c r="LBZ140" s="296"/>
      <c r="LCA140" s="296"/>
      <c r="LCB140" s="296"/>
      <c r="LCC140" s="296"/>
      <c r="LCD140" s="296"/>
      <c r="LCE140" s="296"/>
      <c r="LCF140" s="296"/>
      <c r="LCG140" s="296"/>
      <c r="LCH140" s="296"/>
      <c r="LCI140" s="296"/>
      <c r="LCJ140" s="296"/>
      <c r="LCK140" s="296"/>
      <c r="LCL140" s="296"/>
      <c r="LCM140" s="296"/>
      <c r="LCN140" s="296"/>
      <c r="LCO140" s="296"/>
      <c r="LCP140" s="296"/>
      <c r="LCQ140" s="296"/>
      <c r="LCR140" s="296"/>
      <c r="LCS140" s="296"/>
      <c r="LCT140" s="296"/>
      <c r="LCU140" s="296"/>
      <c r="LCV140" s="296"/>
      <c r="LCW140" s="296"/>
      <c r="LCX140" s="296"/>
      <c r="LCY140" s="296"/>
      <c r="LCZ140" s="296"/>
      <c r="LDA140" s="296"/>
      <c r="LDB140" s="296"/>
      <c r="LDC140" s="296"/>
      <c r="LDD140" s="296"/>
      <c r="LDE140" s="296"/>
      <c r="LDF140" s="296"/>
      <c r="LDG140" s="296"/>
      <c r="LDH140" s="296"/>
      <c r="LDI140" s="296"/>
      <c r="LDJ140" s="296"/>
      <c r="LDK140" s="296"/>
      <c r="LDL140" s="296"/>
      <c r="LDM140" s="296"/>
      <c r="LDN140" s="296"/>
      <c r="LDO140" s="296"/>
      <c r="LDP140" s="296"/>
      <c r="LDQ140" s="296"/>
      <c r="LDR140" s="296"/>
      <c r="LDS140" s="296"/>
      <c r="LDT140" s="296"/>
      <c r="LDU140" s="296"/>
      <c r="LDV140" s="296"/>
      <c r="LDW140" s="296"/>
      <c r="LDX140" s="296"/>
      <c r="LDY140" s="296"/>
      <c r="LDZ140" s="296"/>
      <c r="LEA140" s="296"/>
      <c r="LEB140" s="296"/>
      <c r="LEC140" s="296"/>
      <c r="LED140" s="296"/>
      <c r="LEE140" s="296"/>
      <c r="LEF140" s="296"/>
      <c r="LEG140" s="296"/>
      <c r="LEH140" s="296"/>
      <c r="LEI140" s="296"/>
      <c r="LEJ140" s="296"/>
      <c r="LEK140" s="296"/>
      <c r="LEL140" s="296"/>
      <c r="LEM140" s="296"/>
      <c r="LEN140" s="296"/>
      <c r="LEO140" s="296"/>
      <c r="LEP140" s="296"/>
      <c r="LEQ140" s="296"/>
      <c r="LER140" s="296"/>
      <c r="LES140" s="296"/>
      <c r="LET140" s="296"/>
      <c r="LEU140" s="296"/>
      <c r="LEV140" s="296"/>
      <c r="LEW140" s="296"/>
      <c r="LEX140" s="296"/>
      <c r="LEY140" s="296"/>
      <c r="LEZ140" s="296"/>
      <c r="LFA140" s="296"/>
      <c r="LFB140" s="296"/>
      <c r="LFC140" s="296"/>
      <c r="LFD140" s="296"/>
      <c r="LFE140" s="296"/>
      <c r="LFF140" s="296"/>
      <c r="LFG140" s="296"/>
      <c r="LFH140" s="296"/>
      <c r="LFI140" s="296"/>
      <c r="LFJ140" s="296"/>
      <c r="LFK140" s="296"/>
      <c r="LFL140" s="296"/>
      <c r="LFM140" s="296"/>
      <c r="LFN140" s="296"/>
      <c r="LFO140" s="296"/>
      <c r="LFP140" s="296"/>
      <c r="LFQ140" s="296"/>
      <c r="LFR140" s="296"/>
      <c r="LFS140" s="296"/>
      <c r="LFT140" s="296"/>
      <c r="LFU140" s="296"/>
      <c r="LFV140" s="296"/>
      <c r="LFW140" s="296"/>
      <c r="LFX140" s="296"/>
      <c r="LFY140" s="296"/>
      <c r="LFZ140" s="296"/>
      <c r="LGA140" s="296"/>
      <c r="LGB140" s="296"/>
      <c r="LGC140" s="296"/>
      <c r="LGD140" s="296"/>
      <c r="LGE140" s="296"/>
      <c r="LGF140" s="296"/>
      <c r="LGG140" s="296"/>
      <c r="LGH140" s="296"/>
      <c r="LGI140" s="296"/>
      <c r="LGJ140" s="296"/>
      <c r="LGK140" s="296"/>
      <c r="LGL140" s="296"/>
      <c r="LGM140" s="296"/>
      <c r="LGN140" s="296"/>
      <c r="LGO140" s="296"/>
      <c r="LGP140" s="296"/>
      <c r="LGQ140" s="296"/>
      <c r="LGR140" s="296"/>
      <c r="LGS140" s="296"/>
      <c r="LGT140" s="296"/>
      <c r="LGU140" s="296"/>
      <c r="LGV140" s="296"/>
      <c r="LGW140" s="296"/>
      <c r="LGX140" s="296"/>
      <c r="LGY140" s="296"/>
      <c r="LGZ140" s="296"/>
      <c r="LHA140" s="296"/>
      <c r="LHB140" s="296"/>
      <c r="LHC140" s="296"/>
      <c r="LHD140" s="296"/>
      <c r="LHE140" s="296"/>
      <c r="LHF140" s="296"/>
      <c r="LHG140" s="296"/>
      <c r="LHH140" s="296"/>
      <c r="LHI140" s="296"/>
      <c r="LHJ140" s="296"/>
      <c r="LHK140" s="296"/>
      <c r="LHL140" s="296"/>
      <c r="LHM140" s="296"/>
      <c r="LHN140" s="296"/>
      <c r="LHO140" s="296"/>
      <c r="LHP140" s="296"/>
      <c r="LHQ140" s="296"/>
      <c r="LHR140" s="296"/>
      <c r="LHS140" s="296"/>
      <c r="LHT140" s="296"/>
      <c r="LHU140" s="296"/>
      <c r="LHV140" s="296"/>
      <c r="LHW140" s="296"/>
      <c r="LHX140" s="296"/>
      <c r="LHY140" s="296"/>
      <c r="LHZ140" s="296"/>
      <c r="LIA140" s="296"/>
      <c r="LIB140" s="296"/>
      <c r="LIC140" s="296"/>
      <c r="LID140" s="296"/>
      <c r="LIE140" s="296"/>
      <c r="LIF140" s="296"/>
      <c r="LIG140" s="296"/>
      <c r="LIH140" s="296"/>
      <c r="LII140" s="296"/>
      <c r="LIJ140" s="296"/>
      <c r="LIK140" s="296"/>
      <c r="LIL140" s="296"/>
      <c r="LIM140" s="296"/>
      <c r="LIN140" s="296"/>
      <c r="LIO140" s="296"/>
      <c r="LIP140" s="296"/>
      <c r="LIQ140" s="296"/>
      <c r="LIR140" s="296"/>
      <c r="LIS140" s="296"/>
      <c r="LIT140" s="296"/>
      <c r="LIU140" s="296"/>
      <c r="LIV140" s="296"/>
      <c r="LIW140" s="296"/>
      <c r="LIX140" s="296"/>
      <c r="LIY140" s="296"/>
      <c r="LIZ140" s="296"/>
      <c r="LJA140" s="296"/>
      <c r="LJB140" s="296"/>
      <c r="LJC140" s="296"/>
      <c r="LJD140" s="296"/>
      <c r="LJE140" s="296"/>
      <c r="LJF140" s="296"/>
      <c r="LJG140" s="296"/>
      <c r="LJH140" s="296"/>
      <c r="LJI140" s="296"/>
      <c r="LJJ140" s="296"/>
      <c r="LJK140" s="296"/>
      <c r="LJL140" s="296"/>
      <c r="LJM140" s="296"/>
      <c r="LJN140" s="296"/>
      <c r="LJO140" s="296"/>
      <c r="LJP140" s="296"/>
      <c r="LJQ140" s="296"/>
      <c r="LJR140" s="296"/>
      <c r="LJS140" s="296"/>
      <c r="LJT140" s="296"/>
      <c r="LJU140" s="296"/>
      <c r="LJV140" s="296"/>
      <c r="LJW140" s="296"/>
      <c r="LJX140" s="296"/>
      <c r="LJY140" s="296"/>
      <c r="LJZ140" s="296"/>
      <c r="LKA140" s="296"/>
      <c r="LKB140" s="296"/>
      <c r="LKC140" s="296"/>
      <c r="LKD140" s="296"/>
      <c r="LKE140" s="296"/>
      <c r="LKF140" s="296"/>
      <c r="LKG140" s="296"/>
      <c r="LKH140" s="296"/>
      <c r="LKI140" s="296"/>
      <c r="LKJ140" s="296"/>
      <c r="LKK140" s="296"/>
      <c r="LKL140" s="296"/>
      <c r="LKM140" s="296"/>
      <c r="LKN140" s="296"/>
      <c r="LKO140" s="296"/>
      <c r="LKP140" s="296"/>
      <c r="LKQ140" s="296"/>
      <c r="LKR140" s="296"/>
      <c r="LKS140" s="296"/>
      <c r="LKT140" s="296"/>
      <c r="LKU140" s="296"/>
      <c r="LKV140" s="296"/>
      <c r="LKW140" s="296"/>
      <c r="LKX140" s="296"/>
      <c r="LKY140" s="296"/>
      <c r="LKZ140" s="296"/>
      <c r="LLA140" s="296"/>
      <c r="LLB140" s="296"/>
      <c r="LLC140" s="296"/>
      <c r="LLD140" s="296"/>
      <c r="LLE140" s="296"/>
      <c r="LLF140" s="296"/>
      <c r="LLG140" s="296"/>
      <c r="LLH140" s="296"/>
      <c r="LLI140" s="296"/>
      <c r="LLJ140" s="296"/>
      <c r="LLK140" s="296"/>
      <c r="LLL140" s="296"/>
      <c r="LLM140" s="296"/>
      <c r="LLN140" s="296"/>
      <c r="LLO140" s="296"/>
      <c r="LLP140" s="296"/>
      <c r="LLQ140" s="296"/>
      <c r="LLR140" s="296"/>
      <c r="LLS140" s="296"/>
      <c r="LLT140" s="296"/>
      <c r="LLU140" s="296"/>
      <c r="LLV140" s="296"/>
      <c r="LLW140" s="296"/>
      <c r="LLX140" s="296"/>
      <c r="LLY140" s="296"/>
      <c r="LLZ140" s="296"/>
      <c r="LMA140" s="296"/>
      <c r="LMB140" s="296"/>
      <c r="LMC140" s="296"/>
      <c r="LMD140" s="296"/>
      <c r="LME140" s="296"/>
      <c r="LMF140" s="296"/>
      <c r="LMG140" s="296"/>
      <c r="LMH140" s="296"/>
      <c r="LMI140" s="296"/>
      <c r="LMJ140" s="296"/>
      <c r="LMK140" s="296"/>
      <c r="LML140" s="296"/>
      <c r="LMM140" s="296"/>
      <c r="LMN140" s="296"/>
      <c r="LMO140" s="296"/>
      <c r="LMP140" s="296"/>
      <c r="LMQ140" s="296"/>
      <c r="LMR140" s="296"/>
      <c r="LMS140" s="296"/>
      <c r="LMT140" s="296"/>
      <c r="LMU140" s="296"/>
      <c r="LMV140" s="296"/>
      <c r="LMW140" s="296"/>
      <c r="LMX140" s="296"/>
      <c r="LMY140" s="296"/>
      <c r="LMZ140" s="296"/>
      <c r="LNA140" s="296"/>
      <c r="LNB140" s="296"/>
      <c r="LNC140" s="296"/>
      <c r="LND140" s="296"/>
      <c r="LNE140" s="296"/>
      <c r="LNF140" s="296"/>
      <c r="LNG140" s="296"/>
      <c r="LNH140" s="296"/>
      <c r="LNI140" s="296"/>
      <c r="LNJ140" s="296"/>
      <c r="LNK140" s="296"/>
      <c r="LNL140" s="296"/>
      <c r="LNM140" s="296"/>
      <c r="LNN140" s="296"/>
      <c r="LNO140" s="296"/>
      <c r="LNP140" s="296"/>
      <c r="LNQ140" s="296"/>
      <c r="LNR140" s="296"/>
      <c r="LNS140" s="296"/>
      <c r="LNT140" s="296"/>
      <c r="LNU140" s="296"/>
      <c r="LNV140" s="296"/>
      <c r="LNW140" s="296"/>
      <c r="LNX140" s="296"/>
      <c r="LNY140" s="296"/>
      <c r="LNZ140" s="296"/>
      <c r="LOA140" s="296"/>
      <c r="LOB140" s="296"/>
      <c r="LOC140" s="296"/>
      <c r="LOD140" s="296"/>
      <c r="LOE140" s="296"/>
      <c r="LOF140" s="296"/>
      <c r="LOG140" s="296"/>
      <c r="LOH140" s="296"/>
      <c r="LOI140" s="296"/>
      <c r="LOJ140" s="296"/>
      <c r="LOK140" s="296"/>
      <c r="LOL140" s="296"/>
      <c r="LOM140" s="296"/>
      <c r="LON140" s="296"/>
      <c r="LOO140" s="296"/>
      <c r="LOP140" s="296"/>
      <c r="LOQ140" s="296"/>
      <c r="LOR140" s="296"/>
      <c r="LOS140" s="296"/>
      <c r="LOT140" s="296"/>
      <c r="LOU140" s="296"/>
      <c r="LOV140" s="296"/>
      <c r="LOW140" s="296"/>
      <c r="LOX140" s="296"/>
      <c r="LOY140" s="296"/>
      <c r="LOZ140" s="296"/>
      <c r="LPA140" s="296"/>
      <c r="LPB140" s="296"/>
      <c r="LPC140" s="296"/>
      <c r="LPD140" s="296"/>
      <c r="LPE140" s="296"/>
      <c r="LPF140" s="296"/>
      <c r="LPG140" s="296"/>
      <c r="LPH140" s="296"/>
      <c r="LPI140" s="296"/>
      <c r="LPJ140" s="296"/>
      <c r="LPK140" s="296"/>
      <c r="LPL140" s="296"/>
      <c r="LPM140" s="296"/>
      <c r="LPN140" s="296"/>
      <c r="LPO140" s="296"/>
      <c r="LPP140" s="296"/>
      <c r="LPQ140" s="296"/>
      <c r="LPR140" s="296"/>
      <c r="LPS140" s="296"/>
      <c r="LPT140" s="296"/>
      <c r="LPU140" s="296"/>
      <c r="LPV140" s="296"/>
      <c r="LPW140" s="296"/>
      <c r="LPX140" s="296"/>
      <c r="LPY140" s="296"/>
      <c r="LPZ140" s="296"/>
      <c r="LQA140" s="296"/>
      <c r="LQB140" s="296"/>
      <c r="LQC140" s="296"/>
      <c r="LQD140" s="296"/>
      <c r="LQE140" s="296"/>
      <c r="LQF140" s="296"/>
      <c r="LQG140" s="296"/>
      <c r="LQH140" s="296"/>
      <c r="LQI140" s="296"/>
      <c r="LQJ140" s="296"/>
      <c r="LQK140" s="296"/>
      <c r="LQL140" s="296"/>
      <c r="LQM140" s="296"/>
      <c r="LQN140" s="296"/>
      <c r="LQO140" s="296"/>
      <c r="LQP140" s="296"/>
      <c r="LQQ140" s="296"/>
      <c r="LQR140" s="296"/>
      <c r="LQS140" s="296"/>
      <c r="LQT140" s="296"/>
      <c r="LQU140" s="296"/>
      <c r="LQV140" s="296"/>
      <c r="LQW140" s="296"/>
      <c r="LQX140" s="296"/>
      <c r="LQY140" s="296"/>
      <c r="LQZ140" s="296"/>
      <c r="LRA140" s="296"/>
      <c r="LRB140" s="296"/>
      <c r="LRC140" s="296"/>
      <c r="LRD140" s="296"/>
      <c r="LRE140" s="296"/>
      <c r="LRF140" s="296"/>
      <c r="LRG140" s="296"/>
      <c r="LRH140" s="296"/>
      <c r="LRI140" s="296"/>
      <c r="LRJ140" s="296"/>
      <c r="LRK140" s="296"/>
      <c r="LRL140" s="296"/>
      <c r="LRM140" s="296"/>
      <c r="LRN140" s="296"/>
      <c r="LRO140" s="296"/>
      <c r="LRP140" s="296"/>
      <c r="LRQ140" s="296"/>
      <c r="LRR140" s="296"/>
      <c r="LRS140" s="296"/>
      <c r="LRT140" s="296"/>
      <c r="LRU140" s="296"/>
      <c r="LRV140" s="296"/>
      <c r="LRW140" s="296"/>
      <c r="LRX140" s="296"/>
      <c r="LRY140" s="296"/>
      <c r="LRZ140" s="296"/>
      <c r="LSA140" s="296"/>
      <c r="LSB140" s="296"/>
      <c r="LSC140" s="296"/>
      <c r="LSD140" s="296"/>
      <c r="LSE140" s="296"/>
      <c r="LSF140" s="296"/>
      <c r="LSG140" s="296"/>
      <c r="LSH140" s="296"/>
      <c r="LSI140" s="296"/>
      <c r="LSJ140" s="296"/>
      <c r="LSK140" s="296"/>
      <c r="LSL140" s="296"/>
      <c r="LSM140" s="296"/>
      <c r="LSN140" s="296"/>
      <c r="LSO140" s="296"/>
      <c r="LSP140" s="296"/>
      <c r="LSQ140" s="296"/>
      <c r="LSR140" s="296"/>
      <c r="LSS140" s="296"/>
      <c r="LST140" s="296"/>
      <c r="LSU140" s="296"/>
      <c r="LSV140" s="296"/>
      <c r="LSW140" s="296"/>
      <c r="LSX140" s="296"/>
      <c r="LSY140" s="296"/>
      <c r="LSZ140" s="296"/>
      <c r="LTA140" s="296"/>
      <c r="LTB140" s="296"/>
      <c r="LTC140" s="296"/>
      <c r="LTD140" s="296"/>
      <c r="LTE140" s="296"/>
      <c r="LTF140" s="296"/>
      <c r="LTG140" s="296"/>
      <c r="LTH140" s="296"/>
      <c r="LTI140" s="296"/>
      <c r="LTJ140" s="296"/>
      <c r="LTK140" s="296"/>
      <c r="LTL140" s="296"/>
      <c r="LTM140" s="296"/>
      <c r="LTN140" s="296"/>
      <c r="LTO140" s="296"/>
      <c r="LTP140" s="296"/>
      <c r="LTQ140" s="296"/>
      <c r="LTR140" s="296"/>
      <c r="LTS140" s="296"/>
      <c r="LTT140" s="296"/>
      <c r="LTU140" s="296"/>
      <c r="LTV140" s="296"/>
      <c r="LTW140" s="296"/>
      <c r="LTX140" s="296"/>
      <c r="LTY140" s="296"/>
      <c r="LTZ140" s="296"/>
      <c r="LUA140" s="296"/>
      <c r="LUB140" s="296"/>
      <c r="LUC140" s="296"/>
      <c r="LUD140" s="296"/>
      <c r="LUE140" s="296"/>
      <c r="LUF140" s="296"/>
      <c r="LUG140" s="296"/>
      <c r="LUH140" s="296"/>
      <c r="LUI140" s="296"/>
      <c r="LUJ140" s="296"/>
      <c r="LUK140" s="296"/>
      <c r="LUL140" s="296"/>
      <c r="LUM140" s="296"/>
      <c r="LUN140" s="296"/>
      <c r="LUO140" s="296"/>
      <c r="LUP140" s="296"/>
      <c r="LUQ140" s="296"/>
      <c r="LUR140" s="296"/>
      <c r="LUS140" s="296"/>
      <c r="LUT140" s="296"/>
      <c r="LUU140" s="296"/>
      <c r="LUV140" s="296"/>
      <c r="LUW140" s="296"/>
      <c r="LUX140" s="296"/>
      <c r="LUY140" s="296"/>
      <c r="LUZ140" s="296"/>
      <c r="LVA140" s="296"/>
      <c r="LVB140" s="296"/>
      <c r="LVC140" s="296"/>
      <c r="LVD140" s="296"/>
      <c r="LVE140" s="296"/>
      <c r="LVF140" s="296"/>
      <c r="LVG140" s="296"/>
      <c r="LVH140" s="296"/>
      <c r="LVI140" s="296"/>
      <c r="LVJ140" s="296"/>
      <c r="LVK140" s="296"/>
      <c r="LVL140" s="296"/>
      <c r="LVM140" s="296"/>
      <c r="LVN140" s="296"/>
      <c r="LVO140" s="296"/>
      <c r="LVP140" s="296"/>
      <c r="LVQ140" s="296"/>
      <c r="LVR140" s="296"/>
      <c r="LVS140" s="296"/>
      <c r="LVT140" s="296"/>
      <c r="LVU140" s="296"/>
      <c r="LVV140" s="296"/>
      <c r="LVW140" s="296"/>
      <c r="LVX140" s="296"/>
      <c r="LVY140" s="296"/>
      <c r="LVZ140" s="296"/>
      <c r="LWA140" s="296"/>
      <c r="LWB140" s="296"/>
      <c r="LWC140" s="296"/>
      <c r="LWD140" s="296"/>
      <c r="LWE140" s="296"/>
      <c r="LWF140" s="296"/>
      <c r="LWG140" s="296"/>
      <c r="LWH140" s="296"/>
      <c r="LWI140" s="296"/>
      <c r="LWJ140" s="296"/>
      <c r="LWK140" s="296"/>
      <c r="LWL140" s="296"/>
      <c r="LWM140" s="296"/>
      <c r="LWN140" s="296"/>
      <c r="LWO140" s="296"/>
      <c r="LWP140" s="296"/>
      <c r="LWQ140" s="296"/>
      <c r="LWR140" s="296"/>
      <c r="LWS140" s="296"/>
      <c r="LWT140" s="296"/>
      <c r="LWU140" s="296"/>
      <c r="LWV140" s="296"/>
      <c r="LWW140" s="296"/>
      <c r="LWX140" s="296"/>
      <c r="LWY140" s="296"/>
      <c r="LWZ140" s="296"/>
      <c r="LXA140" s="296"/>
      <c r="LXB140" s="296"/>
      <c r="LXC140" s="296"/>
      <c r="LXD140" s="296"/>
      <c r="LXE140" s="296"/>
      <c r="LXF140" s="296"/>
      <c r="LXG140" s="296"/>
      <c r="LXH140" s="296"/>
      <c r="LXI140" s="296"/>
      <c r="LXJ140" s="296"/>
      <c r="LXK140" s="296"/>
      <c r="LXL140" s="296"/>
      <c r="LXM140" s="296"/>
      <c r="LXN140" s="296"/>
      <c r="LXO140" s="296"/>
      <c r="LXP140" s="296"/>
      <c r="LXQ140" s="296"/>
      <c r="LXR140" s="296"/>
      <c r="LXS140" s="296"/>
      <c r="LXT140" s="296"/>
      <c r="LXU140" s="296"/>
      <c r="LXV140" s="296"/>
      <c r="LXW140" s="296"/>
      <c r="LXX140" s="296"/>
      <c r="LXY140" s="296"/>
      <c r="LXZ140" s="296"/>
      <c r="LYA140" s="296"/>
      <c r="LYB140" s="296"/>
      <c r="LYC140" s="296"/>
      <c r="LYD140" s="296"/>
      <c r="LYE140" s="296"/>
      <c r="LYF140" s="296"/>
      <c r="LYG140" s="296"/>
      <c r="LYH140" s="296"/>
      <c r="LYI140" s="296"/>
      <c r="LYJ140" s="296"/>
      <c r="LYK140" s="296"/>
      <c r="LYL140" s="296"/>
      <c r="LYM140" s="296"/>
      <c r="LYN140" s="296"/>
      <c r="LYO140" s="296"/>
      <c r="LYP140" s="296"/>
      <c r="LYQ140" s="296"/>
      <c r="LYR140" s="296"/>
      <c r="LYS140" s="296"/>
      <c r="LYT140" s="296"/>
      <c r="LYU140" s="296"/>
      <c r="LYV140" s="296"/>
      <c r="LYW140" s="296"/>
      <c r="LYX140" s="296"/>
      <c r="LYY140" s="296"/>
      <c r="LYZ140" s="296"/>
      <c r="LZA140" s="296"/>
      <c r="LZB140" s="296"/>
      <c r="LZC140" s="296"/>
      <c r="LZD140" s="296"/>
      <c r="LZE140" s="296"/>
      <c r="LZF140" s="296"/>
      <c r="LZG140" s="296"/>
      <c r="LZH140" s="296"/>
      <c r="LZI140" s="296"/>
      <c r="LZJ140" s="296"/>
      <c r="LZK140" s="296"/>
      <c r="LZL140" s="296"/>
      <c r="LZM140" s="296"/>
      <c r="LZN140" s="296"/>
      <c r="LZO140" s="296"/>
      <c r="LZP140" s="296"/>
      <c r="LZQ140" s="296"/>
      <c r="LZR140" s="296"/>
      <c r="LZS140" s="296"/>
      <c r="LZT140" s="296"/>
      <c r="LZU140" s="296"/>
      <c r="LZV140" s="296"/>
      <c r="LZW140" s="296"/>
      <c r="LZX140" s="296"/>
      <c r="LZY140" s="296"/>
      <c r="LZZ140" s="296"/>
      <c r="MAA140" s="296"/>
      <c r="MAB140" s="296"/>
      <c r="MAC140" s="296"/>
      <c r="MAD140" s="296"/>
      <c r="MAE140" s="296"/>
      <c r="MAF140" s="296"/>
      <c r="MAG140" s="296"/>
      <c r="MAH140" s="296"/>
      <c r="MAI140" s="296"/>
      <c r="MAJ140" s="296"/>
      <c r="MAK140" s="296"/>
      <c r="MAL140" s="296"/>
      <c r="MAM140" s="296"/>
      <c r="MAN140" s="296"/>
      <c r="MAO140" s="296"/>
      <c r="MAP140" s="296"/>
      <c r="MAQ140" s="296"/>
      <c r="MAR140" s="296"/>
      <c r="MAS140" s="296"/>
      <c r="MAT140" s="296"/>
      <c r="MAU140" s="296"/>
      <c r="MAV140" s="296"/>
      <c r="MAW140" s="296"/>
      <c r="MAX140" s="296"/>
      <c r="MAY140" s="296"/>
      <c r="MAZ140" s="296"/>
      <c r="MBA140" s="296"/>
      <c r="MBB140" s="296"/>
      <c r="MBC140" s="296"/>
      <c r="MBD140" s="296"/>
      <c r="MBE140" s="296"/>
      <c r="MBF140" s="296"/>
      <c r="MBG140" s="296"/>
      <c r="MBH140" s="296"/>
      <c r="MBI140" s="296"/>
      <c r="MBJ140" s="296"/>
      <c r="MBK140" s="296"/>
      <c r="MBL140" s="296"/>
      <c r="MBM140" s="296"/>
      <c r="MBN140" s="296"/>
      <c r="MBO140" s="296"/>
      <c r="MBP140" s="296"/>
      <c r="MBQ140" s="296"/>
      <c r="MBR140" s="296"/>
      <c r="MBS140" s="296"/>
      <c r="MBT140" s="296"/>
      <c r="MBU140" s="296"/>
      <c r="MBV140" s="296"/>
      <c r="MBW140" s="296"/>
      <c r="MBX140" s="296"/>
      <c r="MBY140" s="296"/>
      <c r="MBZ140" s="296"/>
      <c r="MCA140" s="296"/>
      <c r="MCB140" s="296"/>
      <c r="MCC140" s="296"/>
      <c r="MCD140" s="296"/>
      <c r="MCE140" s="296"/>
      <c r="MCF140" s="296"/>
      <c r="MCG140" s="296"/>
      <c r="MCH140" s="296"/>
      <c r="MCI140" s="296"/>
      <c r="MCJ140" s="296"/>
      <c r="MCK140" s="296"/>
      <c r="MCL140" s="296"/>
      <c r="MCM140" s="296"/>
      <c r="MCN140" s="296"/>
      <c r="MCO140" s="296"/>
      <c r="MCP140" s="296"/>
      <c r="MCQ140" s="296"/>
      <c r="MCR140" s="296"/>
      <c r="MCS140" s="296"/>
      <c r="MCT140" s="296"/>
      <c r="MCU140" s="296"/>
      <c r="MCV140" s="296"/>
      <c r="MCW140" s="296"/>
      <c r="MCX140" s="296"/>
      <c r="MCY140" s="296"/>
      <c r="MCZ140" s="296"/>
      <c r="MDA140" s="296"/>
      <c r="MDB140" s="296"/>
      <c r="MDC140" s="296"/>
      <c r="MDD140" s="296"/>
      <c r="MDE140" s="296"/>
      <c r="MDF140" s="296"/>
      <c r="MDG140" s="296"/>
      <c r="MDH140" s="296"/>
      <c r="MDI140" s="296"/>
      <c r="MDJ140" s="296"/>
      <c r="MDK140" s="296"/>
      <c r="MDL140" s="296"/>
      <c r="MDM140" s="296"/>
      <c r="MDN140" s="296"/>
      <c r="MDO140" s="296"/>
      <c r="MDP140" s="296"/>
      <c r="MDQ140" s="296"/>
      <c r="MDR140" s="296"/>
      <c r="MDS140" s="296"/>
      <c r="MDT140" s="296"/>
      <c r="MDU140" s="296"/>
      <c r="MDV140" s="296"/>
      <c r="MDW140" s="296"/>
      <c r="MDX140" s="296"/>
      <c r="MDY140" s="296"/>
      <c r="MDZ140" s="296"/>
      <c r="MEA140" s="296"/>
      <c r="MEB140" s="296"/>
      <c r="MEC140" s="296"/>
      <c r="MED140" s="296"/>
      <c r="MEE140" s="296"/>
      <c r="MEF140" s="296"/>
      <c r="MEG140" s="296"/>
      <c r="MEH140" s="296"/>
      <c r="MEI140" s="296"/>
      <c r="MEJ140" s="296"/>
      <c r="MEK140" s="296"/>
      <c r="MEL140" s="296"/>
      <c r="MEM140" s="296"/>
      <c r="MEN140" s="296"/>
      <c r="MEO140" s="296"/>
      <c r="MEP140" s="296"/>
      <c r="MEQ140" s="296"/>
      <c r="MER140" s="296"/>
      <c r="MES140" s="296"/>
      <c r="MET140" s="296"/>
      <c r="MEU140" s="296"/>
      <c r="MEV140" s="296"/>
      <c r="MEW140" s="296"/>
      <c r="MEX140" s="296"/>
      <c r="MEY140" s="296"/>
      <c r="MEZ140" s="296"/>
      <c r="MFA140" s="296"/>
      <c r="MFB140" s="296"/>
      <c r="MFC140" s="296"/>
      <c r="MFD140" s="296"/>
      <c r="MFE140" s="296"/>
      <c r="MFF140" s="296"/>
      <c r="MFG140" s="296"/>
      <c r="MFH140" s="296"/>
      <c r="MFI140" s="296"/>
      <c r="MFJ140" s="296"/>
      <c r="MFK140" s="296"/>
      <c r="MFL140" s="296"/>
      <c r="MFM140" s="296"/>
      <c r="MFN140" s="296"/>
      <c r="MFO140" s="296"/>
      <c r="MFP140" s="296"/>
      <c r="MFQ140" s="296"/>
      <c r="MFR140" s="296"/>
      <c r="MFS140" s="296"/>
      <c r="MFT140" s="296"/>
      <c r="MFU140" s="296"/>
      <c r="MFV140" s="296"/>
      <c r="MFW140" s="296"/>
      <c r="MFX140" s="296"/>
      <c r="MFY140" s="296"/>
      <c r="MFZ140" s="296"/>
      <c r="MGA140" s="296"/>
      <c r="MGB140" s="296"/>
      <c r="MGC140" s="296"/>
      <c r="MGD140" s="296"/>
      <c r="MGE140" s="296"/>
      <c r="MGF140" s="296"/>
      <c r="MGG140" s="296"/>
      <c r="MGH140" s="296"/>
      <c r="MGI140" s="296"/>
      <c r="MGJ140" s="296"/>
      <c r="MGK140" s="296"/>
      <c r="MGL140" s="296"/>
      <c r="MGM140" s="296"/>
      <c r="MGN140" s="296"/>
      <c r="MGO140" s="296"/>
      <c r="MGP140" s="296"/>
      <c r="MGQ140" s="296"/>
      <c r="MGR140" s="296"/>
      <c r="MGS140" s="296"/>
      <c r="MGT140" s="296"/>
      <c r="MGU140" s="296"/>
      <c r="MGV140" s="296"/>
      <c r="MGW140" s="296"/>
      <c r="MGX140" s="296"/>
      <c r="MGY140" s="296"/>
      <c r="MGZ140" s="296"/>
      <c r="MHA140" s="296"/>
      <c r="MHB140" s="296"/>
      <c r="MHC140" s="296"/>
      <c r="MHD140" s="296"/>
      <c r="MHE140" s="296"/>
      <c r="MHF140" s="296"/>
      <c r="MHG140" s="296"/>
      <c r="MHH140" s="296"/>
      <c r="MHI140" s="296"/>
      <c r="MHJ140" s="296"/>
      <c r="MHK140" s="296"/>
      <c r="MHL140" s="296"/>
      <c r="MHM140" s="296"/>
      <c r="MHN140" s="296"/>
      <c r="MHO140" s="296"/>
      <c r="MHP140" s="296"/>
      <c r="MHQ140" s="296"/>
      <c r="MHR140" s="296"/>
      <c r="MHS140" s="296"/>
      <c r="MHT140" s="296"/>
      <c r="MHU140" s="296"/>
      <c r="MHV140" s="296"/>
      <c r="MHW140" s="296"/>
      <c r="MHX140" s="296"/>
      <c r="MHY140" s="296"/>
      <c r="MHZ140" s="296"/>
      <c r="MIA140" s="296"/>
      <c r="MIB140" s="296"/>
      <c r="MIC140" s="296"/>
      <c r="MID140" s="296"/>
      <c r="MIE140" s="296"/>
      <c r="MIF140" s="296"/>
      <c r="MIG140" s="296"/>
      <c r="MIH140" s="296"/>
      <c r="MII140" s="296"/>
      <c r="MIJ140" s="296"/>
      <c r="MIK140" s="296"/>
      <c r="MIL140" s="296"/>
      <c r="MIM140" s="296"/>
      <c r="MIN140" s="296"/>
      <c r="MIO140" s="296"/>
      <c r="MIP140" s="296"/>
      <c r="MIQ140" s="296"/>
      <c r="MIR140" s="296"/>
      <c r="MIS140" s="296"/>
      <c r="MIT140" s="296"/>
      <c r="MIU140" s="296"/>
      <c r="MIV140" s="296"/>
      <c r="MIW140" s="296"/>
      <c r="MIX140" s="296"/>
      <c r="MIY140" s="296"/>
      <c r="MIZ140" s="296"/>
      <c r="MJA140" s="296"/>
      <c r="MJB140" s="296"/>
      <c r="MJC140" s="296"/>
      <c r="MJD140" s="296"/>
      <c r="MJE140" s="296"/>
      <c r="MJF140" s="296"/>
      <c r="MJG140" s="296"/>
      <c r="MJH140" s="296"/>
      <c r="MJI140" s="296"/>
      <c r="MJJ140" s="296"/>
      <c r="MJK140" s="296"/>
      <c r="MJL140" s="296"/>
      <c r="MJM140" s="296"/>
      <c r="MJN140" s="296"/>
      <c r="MJO140" s="296"/>
      <c r="MJP140" s="296"/>
      <c r="MJQ140" s="296"/>
      <c r="MJR140" s="296"/>
      <c r="MJS140" s="296"/>
      <c r="MJT140" s="296"/>
      <c r="MJU140" s="296"/>
      <c r="MJV140" s="296"/>
      <c r="MJW140" s="296"/>
      <c r="MJX140" s="296"/>
      <c r="MJY140" s="296"/>
      <c r="MJZ140" s="296"/>
      <c r="MKA140" s="296"/>
      <c r="MKB140" s="296"/>
      <c r="MKC140" s="296"/>
      <c r="MKD140" s="296"/>
      <c r="MKE140" s="296"/>
      <c r="MKF140" s="296"/>
      <c r="MKG140" s="296"/>
      <c r="MKH140" s="296"/>
      <c r="MKI140" s="296"/>
      <c r="MKJ140" s="296"/>
      <c r="MKK140" s="296"/>
      <c r="MKL140" s="296"/>
      <c r="MKM140" s="296"/>
      <c r="MKN140" s="296"/>
      <c r="MKO140" s="296"/>
      <c r="MKP140" s="296"/>
      <c r="MKQ140" s="296"/>
      <c r="MKR140" s="296"/>
      <c r="MKS140" s="296"/>
      <c r="MKT140" s="296"/>
      <c r="MKU140" s="296"/>
      <c r="MKV140" s="296"/>
      <c r="MKW140" s="296"/>
      <c r="MKX140" s="296"/>
      <c r="MKY140" s="296"/>
      <c r="MKZ140" s="296"/>
      <c r="MLA140" s="296"/>
      <c r="MLB140" s="296"/>
      <c r="MLC140" s="296"/>
      <c r="MLD140" s="296"/>
      <c r="MLE140" s="296"/>
      <c r="MLF140" s="296"/>
      <c r="MLG140" s="296"/>
      <c r="MLH140" s="296"/>
      <c r="MLI140" s="296"/>
      <c r="MLJ140" s="296"/>
      <c r="MLK140" s="296"/>
      <c r="MLL140" s="296"/>
      <c r="MLM140" s="296"/>
      <c r="MLN140" s="296"/>
      <c r="MLO140" s="296"/>
      <c r="MLP140" s="296"/>
      <c r="MLQ140" s="296"/>
      <c r="MLR140" s="296"/>
      <c r="MLS140" s="296"/>
      <c r="MLT140" s="296"/>
      <c r="MLU140" s="296"/>
      <c r="MLV140" s="296"/>
      <c r="MLW140" s="296"/>
      <c r="MLX140" s="296"/>
      <c r="MLY140" s="296"/>
      <c r="MLZ140" s="296"/>
      <c r="MMA140" s="296"/>
      <c r="MMB140" s="296"/>
      <c r="MMC140" s="296"/>
      <c r="MMD140" s="296"/>
      <c r="MME140" s="296"/>
      <c r="MMF140" s="296"/>
      <c r="MMG140" s="296"/>
      <c r="MMH140" s="296"/>
      <c r="MMI140" s="296"/>
      <c r="MMJ140" s="296"/>
      <c r="MMK140" s="296"/>
      <c r="MML140" s="296"/>
      <c r="MMM140" s="296"/>
      <c r="MMN140" s="296"/>
      <c r="MMO140" s="296"/>
      <c r="MMP140" s="296"/>
      <c r="MMQ140" s="296"/>
      <c r="MMR140" s="296"/>
      <c r="MMS140" s="296"/>
      <c r="MMT140" s="296"/>
      <c r="MMU140" s="296"/>
      <c r="MMV140" s="296"/>
      <c r="MMW140" s="296"/>
      <c r="MMX140" s="296"/>
      <c r="MMY140" s="296"/>
      <c r="MMZ140" s="296"/>
      <c r="MNA140" s="296"/>
      <c r="MNB140" s="296"/>
      <c r="MNC140" s="296"/>
      <c r="MND140" s="296"/>
      <c r="MNE140" s="296"/>
      <c r="MNF140" s="296"/>
      <c r="MNG140" s="296"/>
      <c r="MNH140" s="296"/>
      <c r="MNI140" s="296"/>
      <c r="MNJ140" s="296"/>
      <c r="MNK140" s="296"/>
      <c r="MNL140" s="296"/>
      <c r="MNM140" s="296"/>
      <c r="MNN140" s="296"/>
      <c r="MNO140" s="296"/>
      <c r="MNP140" s="296"/>
      <c r="MNQ140" s="296"/>
      <c r="MNR140" s="296"/>
      <c r="MNS140" s="296"/>
      <c r="MNT140" s="296"/>
      <c r="MNU140" s="296"/>
      <c r="MNV140" s="296"/>
      <c r="MNW140" s="296"/>
      <c r="MNX140" s="296"/>
      <c r="MNY140" s="296"/>
      <c r="MNZ140" s="296"/>
      <c r="MOA140" s="296"/>
      <c r="MOB140" s="296"/>
      <c r="MOC140" s="296"/>
      <c r="MOD140" s="296"/>
      <c r="MOE140" s="296"/>
      <c r="MOF140" s="296"/>
      <c r="MOG140" s="296"/>
      <c r="MOH140" s="296"/>
      <c r="MOI140" s="296"/>
      <c r="MOJ140" s="296"/>
      <c r="MOK140" s="296"/>
      <c r="MOL140" s="296"/>
      <c r="MOM140" s="296"/>
      <c r="MON140" s="296"/>
      <c r="MOO140" s="296"/>
      <c r="MOP140" s="296"/>
      <c r="MOQ140" s="296"/>
      <c r="MOR140" s="296"/>
      <c r="MOS140" s="296"/>
      <c r="MOT140" s="296"/>
      <c r="MOU140" s="296"/>
      <c r="MOV140" s="296"/>
      <c r="MOW140" s="296"/>
      <c r="MOX140" s="296"/>
      <c r="MOY140" s="296"/>
      <c r="MOZ140" s="296"/>
      <c r="MPA140" s="296"/>
      <c r="MPB140" s="296"/>
      <c r="MPC140" s="296"/>
      <c r="MPD140" s="296"/>
      <c r="MPE140" s="296"/>
      <c r="MPF140" s="296"/>
      <c r="MPG140" s="296"/>
      <c r="MPH140" s="296"/>
      <c r="MPI140" s="296"/>
      <c r="MPJ140" s="296"/>
      <c r="MPK140" s="296"/>
      <c r="MPL140" s="296"/>
      <c r="MPM140" s="296"/>
      <c r="MPN140" s="296"/>
      <c r="MPO140" s="296"/>
      <c r="MPP140" s="296"/>
      <c r="MPQ140" s="296"/>
      <c r="MPR140" s="296"/>
      <c r="MPS140" s="296"/>
      <c r="MPT140" s="296"/>
      <c r="MPU140" s="296"/>
      <c r="MPV140" s="296"/>
      <c r="MPW140" s="296"/>
      <c r="MPX140" s="296"/>
      <c r="MPY140" s="296"/>
      <c r="MPZ140" s="296"/>
      <c r="MQA140" s="296"/>
      <c r="MQB140" s="296"/>
      <c r="MQC140" s="296"/>
      <c r="MQD140" s="296"/>
      <c r="MQE140" s="296"/>
      <c r="MQF140" s="296"/>
      <c r="MQG140" s="296"/>
      <c r="MQH140" s="296"/>
      <c r="MQI140" s="296"/>
      <c r="MQJ140" s="296"/>
      <c r="MQK140" s="296"/>
      <c r="MQL140" s="296"/>
      <c r="MQM140" s="296"/>
      <c r="MQN140" s="296"/>
      <c r="MQO140" s="296"/>
      <c r="MQP140" s="296"/>
      <c r="MQQ140" s="296"/>
      <c r="MQR140" s="296"/>
      <c r="MQS140" s="296"/>
      <c r="MQT140" s="296"/>
      <c r="MQU140" s="296"/>
      <c r="MQV140" s="296"/>
      <c r="MQW140" s="296"/>
      <c r="MQX140" s="296"/>
      <c r="MQY140" s="296"/>
      <c r="MQZ140" s="296"/>
      <c r="MRA140" s="296"/>
      <c r="MRB140" s="296"/>
      <c r="MRC140" s="296"/>
      <c r="MRD140" s="296"/>
      <c r="MRE140" s="296"/>
      <c r="MRF140" s="296"/>
      <c r="MRG140" s="296"/>
      <c r="MRH140" s="296"/>
      <c r="MRI140" s="296"/>
      <c r="MRJ140" s="296"/>
      <c r="MRK140" s="296"/>
      <c r="MRL140" s="296"/>
      <c r="MRM140" s="296"/>
      <c r="MRN140" s="296"/>
      <c r="MRO140" s="296"/>
      <c r="MRP140" s="296"/>
      <c r="MRQ140" s="296"/>
      <c r="MRR140" s="296"/>
      <c r="MRS140" s="296"/>
      <c r="MRT140" s="296"/>
      <c r="MRU140" s="296"/>
      <c r="MRV140" s="296"/>
      <c r="MRW140" s="296"/>
      <c r="MRX140" s="296"/>
      <c r="MRY140" s="296"/>
      <c r="MRZ140" s="296"/>
      <c r="MSA140" s="296"/>
      <c r="MSB140" s="296"/>
      <c r="MSC140" s="296"/>
      <c r="MSD140" s="296"/>
      <c r="MSE140" s="296"/>
      <c r="MSF140" s="296"/>
      <c r="MSG140" s="296"/>
      <c r="MSH140" s="296"/>
      <c r="MSI140" s="296"/>
      <c r="MSJ140" s="296"/>
      <c r="MSK140" s="296"/>
      <c r="MSL140" s="296"/>
      <c r="MSM140" s="296"/>
      <c r="MSN140" s="296"/>
      <c r="MSO140" s="296"/>
      <c r="MSP140" s="296"/>
      <c r="MSQ140" s="296"/>
      <c r="MSR140" s="296"/>
      <c r="MSS140" s="296"/>
      <c r="MST140" s="296"/>
      <c r="MSU140" s="296"/>
      <c r="MSV140" s="296"/>
      <c r="MSW140" s="296"/>
      <c r="MSX140" s="296"/>
      <c r="MSY140" s="296"/>
      <c r="MSZ140" s="296"/>
      <c r="MTA140" s="296"/>
      <c r="MTB140" s="296"/>
      <c r="MTC140" s="296"/>
      <c r="MTD140" s="296"/>
      <c r="MTE140" s="296"/>
      <c r="MTF140" s="296"/>
      <c r="MTG140" s="296"/>
      <c r="MTH140" s="296"/>
      <c r="MTI140" s="296"/>
      <c r="MTJ140" s="296"/>
      <c r="MTK140" s="296"/>
      <c r="MTL140" s="296"/>
      <c r="MTM140" s="296"/>
      <c r="MTN140" s="296"/>
      <c r="MTO140" s="296"/>
      <c r="MTP140" s="296"/>
      <c r="MTQ140" s="296"/>
      <c r="MTR140" s="296"/>
      <c r="MTS140" s="296"/>
      <c r="MTT140" s="296"/>
      <c r="MTU140" s="296"/>
      <c r="MTV140" s="296"/>
      <c r="MTW140" s="296"/>
      <c r="MTX140" s="296"/>
      <c r="MTY140" s="296"/>
      <c r="MTZ140" s="296"/>
      <c r="MUA140" s="296"/>
      <c r="MUB140" s="296"/>
      <c r="MUC140" s="296"/>
      <c r="MUD140" s="296"/>
      <c r="MUE140" s="296"/>
      <c r="MUF140" s="296"/>
      <c r="MUG140" s="296"/>
      <c r="MUH140" s="296"/>
      <c r="MUI140" s="296"/>
      <c r="MUJ140" s="296"/>
      <c r="MUK140" s="296"/>
      <c r="MUL140" s="296"/>
      <c r="MUM140" s="296"/>
      <c r="MUN140" s="296"/>
      <c r="MUO140" s="296"/>
      <c r="MUP140" s="296"/>
      <c r="MUQ140" s="296"/>
      <c r="MUR140" s="296"/>
      <c r="MUS140" s="296"/>
      <c r="MUT140" s="296"/>
      <c r="MUU140" s="296"/>
      <c r="MUV140" s="296"/>
      <c r="MUW140" s="296"/>
      <c r="MUX140" s="296"/>
      <c r="MUY140" s="296"/>
      <c r="MUZ140" s="296"/>
      <c r="MVA140" s="296"/>
      <c r="MVB140" s="296"/>
      <c r="MVC140" s="296"/>
      <c r="MVD140" s="296"/>
      <c r="MVE140" s="296"/>
      <c r="MVF140" s="296"/>
      <c r="MVG140" s="296"/>
      <c r="MVH140" s="296"/>
      <c r="MVI140" s="296"/>
      <c r="MVJ140" s="296"/>
      <c r="MVK140" s="296"/>
      <c r="MVL140" s="296"/>
      <c r="MVM140" s="296"/>
      <c r="MVN140" s="296"/>
      <c r="MVO140" s="296"/>
      <c r="MVP140" s="296"/>
      <c r="MVQ140" s="296"/>
      <c r="MVR140" s="296"/>
      <c r="MVS140" s="296"/>
      <c r="MVT140" s="296"/>
      <c r="MVU140" s="296"/>
      <c r="MVV140" s="296"/>
      <c r="MVW140" s="296"/>
      <c r="MVX140" s="296"/>
      <c r="MVY140" s="296"/>
      <c r="MVZ140" s="296"/>
      <c r="MWA140" s="296"/>
      <c r="MWB140" s="296"/>
      <c r="MWC140" s="296"/>
      <c r="MWD140" s="296"/>
      <c r="MWE140" s="296"/>
      <c r="MWF140" s="296"/>
      <c r="MWG140" s="296"/>
      <c r="MWH140" s="296"/>
      <c r="MWI140" s="296"/>
      <c r="MWJ140" s="296"/>
      <c r="MWK140" s="296"/>
      <c r="MWL140" s="296"/>
      <c r="MWM140" s="296"/>
      <c r="MWN140" s="296"/>
      <c r="MWO140" s="296"/>
      <c r="MWP140" s="296"/>
      <c r="MWQ140" s="296"/>
      <c r="MWR140" s="296"/>
      <c r="MWS140" s="296"/>
      <c r="MWT140" s="296"/>
      <c r="MWU140" s="296"/>
      <c r="MWV140" s="296"/>
      <c r="MWW140" s="296"/>
      <c r="MWX140" s="296"/>
      <c r="MWY140" s="296"/>
      <c r="MWZ140" s="296"/>
      <c r="MXA140" s="296"/>
      <c r="MXB140" s="296"/>
      <c r="MXC140" s="296"/>
      <c r="MXD140" s="296"/>
      <c r="MXE140" s="296"/>
      <c r="MXF140" s="296"/>
      <c r="MXG140" s="296"/>
      <c r="MXH140" s="296"/>
      <c r="MXI140" s="296"/>
      <c r="MXJ140" s="296"/>
      <c r="MXK140" s="296"/>
      <c r="MXL140" s="296"/>
      <c r="MXM140" s="296"/>
      <c r="MXN140" s="296"/>
      <c r="MXO140" s="296"/>
      <c r="MXP140" s="296"/>
      <c r="MXQ140" s="296"/>
      <c r="MXR140" s="296"/>
      <c r="MXS140" s="296"/>
      <c r="MXT140" s="296"/>
      <c r="MXU140" s="296"/>
      <c r="MXV140" s="296"/>
      <c r="MXW140" s="296"/>
      <c r="MXX140" s="296"/>
      <c r="MXY140" s="296"/>
      <c r="MXZ140" s="296"/>
      <c r="MYA140" s="296"/>
      <c r="MYB140" s="296"/>
      <c r="MYC140" s="296"/>
      <c r="MYD140" s="296"/>
      <c r="MYE140" s="296"/>
      <c r="MYF140" s="296"/>
      <c r="MYG140" s="296"/>
      <c r="MYH140" s="296"/>
      <c r="MYI140" s="296"/>
      <c r="MYJ140" s="296"/>
      <c r="MYK140" s="296"/>
      <c r="MYL140" s="296"/>
      <c r="MYM140" s="296"/>
      <c r="MYN140" s="296"/>
      <c r="MYO140" s="296"/>
      <c r="MYP140" s="296"/>
      <c r="MYQ140" s="296"/>
      <c r="MYR140" s="296"/>
      <c r="MYS140" s="296"/>
      <c r="MYT140" s="296"/>
      <c r="MYU140" s="296"/>
      <c r="MYV140" s="296"/>
      <c r="MYW140" s="296"/>
      <c r="MYX140" s="296"/>
      <c r="MYY140" s="296"/>
      <c r="MYZ140" s="296"/>
      <c r="MZA140" s="296"/>
      <c r="MZB140" s="296"/>
      <c r="MZC140" s="296"/>
      <c r="MZD140" s="296"/>
      <c r="MZE140" s="296"/>
      <c r="MZF140" s="296"/>
      <c r="MZG140" s="296"/>
      <c r="MZH140" s="296"/>
      <c r="MZI140" s="296"/>
      <c r="MZJ140" s="296"/>
      <c r="MZK140" s="296"/>
      <c r="MZL140" s="296"/>
      <c r="MZM140" s="296"/>
      <c r="MZN140" s="296"/>
      <c r="MZO140" s="296"/>
      <c r="MZP140" s="296"/>
      <c r="MZQ140" s="296"/>
      <c r="MZR140" s="296"/>
      <c r="MZS140" s="296"/>
      <c r="MZT140" s="296"/>
      <c r="MZU140" s="296"/>
      <c r="MZV140" s="296"/>
      <c r="MZW140" s="296"/>
      <c r="MZX140" s="296"/>
      <c r="MZY140" s="296"/>
      <c r="MZZ140" s="296"/>
      <c r="NAA140" s="296"/>
      <c r="NAB140" s="296"/>
      <c r="NAC140" s="296"/>
      <c r="NAD140" s="296"/>
      <c r="NAE140" s="296"/>
      <c r="NAF140" s="296"/>
      <c r="NAG140" s="296"/>
      <c r="NAH140" s="296"/>
      <c r="NAI140" s="296"/>
      <c r="NAJ140" s="296"/>
      <c r="NAK140" s="296"/>
      <c r="NAL140" s="296"/>
      <c r="NAM140" s="296"/>
      <c r="NAN140" s="296"/>
      <c r="NAO140" s="296"/>
      <c r="NAP140" s="296"/>
      <c r="NAQ140" s="296"/>
      <c r="NAR140" s="296"/>
      <c r="NAS140" s="296"/>
      <c r="NAT140" s="296"/>
      <c r="NAU140" s="296"/>
      <c r="NAV140" s="296"/>
      <c r="NAW140" s="296"/>
      <c r="NAX140" s="296"/>
      <c r="NAY140" s="296"/>
      <c r="NAZ140" s="296"/>
      <c r="NBA140" s="296"/>
      <c r="NBB140" s="296"/>
      <c r="NBC140" s="296"/>
      <c r="NBD140" s="296"/>
      <c r="NBE140" s="296"/>
      <c r="NBF140" s="296"/>
      <c r="NBG140" s="296"/>
      <c r="NBH140" s="296"/>
      <c r="NBI140" s="296"/>
      <c r="NBJ140" s="296"/>
      <c r="NBK140" s="296"/>
      <c r="NBL140" s="296"/>
      <c r="NBM140" s="296"/>
      <c r="NBN140" s="296"/>
      <c r="NBO140" s="296"/>
      <c r="NBP140" s="296"/>
      <c r="NBQ140" s="296"/>
      <c r="NBR140" s="296"/>
      <c r="NBS140" s="296"/>
      <c r="NBT140" s="296"/>
      <c r="NBU140" s="296"/>
      <c r="NBV140" s="296"/>
      <c r="NBW140" s="296"/>
      <c r="NBX140" s="296"/>
      <c r="NBY140" s="296"/>
      <c r="NBZ140" s="296"/>
      <c r="NCA140" s="296"/>
      <c r="NCB140" s="296"/>
      <c r="NCC140" s="296"/>
      <c r="NCD140" s="296"/>
      <c r="NCE140" s="296"/>
      <c r="NCF140" s="296"/>
      <c r="NCG140" s="296"/>
      <c r="NCH140" s="296"/>
      <c r="NCI140" s="296"/>
      <c r="NCJ140" s="296"/>
      <c r="NCK140" s="296"/>
      <c r="NCL140" s="296"/>
      <c r="NCM140" s="296"/>
      <c r="NCN140" s="296"/>
      <c r="NCO140" s="296"/>
      <c r="NCP140" s="296"/>
      <c r="NCQ140" s="296"/>
      <c r="NCR140" s="296"/>
      <c r="NCS140" s="296"/>
      <c r="NCT140" s="296"/>
      <c r="NCU140" s="296"/>
      <c r="NCV140" s="296"/>
      <c r="NCW140" s="296"/>
      <c r="NCX140" s="296"/>
      <c r="NCY140" s="296"/>
      <c r="NCZ140" s="296"/>
      <c r="NDA140" s="296"/>
      <c r="NDB140" s="296"/>
      <c r="NDC140" s="296"/>
      <c r="NDD140" s="296"/>
      <c r="NDE140" s="296"/>
      <c r="NDF140" s="296"/>
      <c r="NDG140" s="296"/>
      <c r="NDH140" s="296"/>
      <c r="NDI140" s="296"/>
      <c r="NDJ140" s="296"/>
      <c r="NDK140" s="296"/>
      <c r="NDL140" s="296"/>
      <c r="NDM140" s="296"/>
      <c r="NDN140" s="296"/>
      <c r="NDO140" s="296"/>
      <c r="NDP140" s="296"/>
      <c r="NDQ140" s="296"/>
      <c r="NDR140" s="296"/>
      <c r="NDS140" s="296"/>
      <c r="NDT140" s="296"/>
      <c r="NDU140" s="296"/>
      <c r="NDV140" s="296"/>
      <c r="NDW140" s="296"/>
      <c r="NDX140" s="296"/>
      <c r="NDY140" s="296"/>
      <c r="NDZ140" s="296"/>
      <c r="NEA140" s="296"/>
      <c r="NEB140" s="296"/>
      <c r="NEC140" s="296"/>
      <c r="NED140" s="296"/>
      <c r="NEE140" s="296"/>
      <c r="NEF140" s="296"/>
      <c r="NEG140" s="296"/>
      <c r="NEH140" s="296"/>
      <c r="NEI140" s="296"/>
      <c r="NEJ140" s="296"/>
      <c r="NEK140" s="296"/>
      <c r="NEL140" s="296"/>
      <c r="NEM140" s="296"/>
      <c r="NEN140" s="296"/>
      <c r="NEO140" s="296"/>
      <c r="NEP140" s="296"/>
      <c r="NEQ140" s="296"/>
      <c r="NER140" s="296"/>
      <c r="NES140" s="296"/>
      <c r="NET140" s="296"/>
      <c r="NEU140" s="296"/>
      <c r="NEV140" s="296"/>
      <c r="NEW140" s="296"/>
      <c r="NEX140" s="296"/>
      <c r="NEY140" s="296"/>
      <c r="NEZ140" s="296"/>
      <c r="NFA140" s="296"/>
      <c r="NFB140" s="296"/>
      <c r="NFC140" s="296"/>
      <c r="NFD140" s="296"/>
      <c r="NFE140" s="296"/>
      <c r="NFF140" s="296"/>
      <c r="NFG140" s="296"/>
      <c r="NFH140" s="296"/>
      <c r="NFI140" s="296"/>
      <c r="NFJ140" s="296"/>
      <c r="NFK140" s="296"/>
      <c r="NFL140" s="296"/>
      <c r="NFM140" s="296"/>
      <c r="NFN140" s="296"/>
      <c r="NFO140" s="296"/>
      <c r="NFP140" s="296"/>
      <c r="NFQ140" s="296"/>
      <c r="NFR140" s="296"/>
      <c r="NFS140" s="296"/>
      <c r="NFT140" s="296"/>
      <c r="NFU140" s="296"/>
      <c r="NFV140" s="296"/>
      <c r="NFW140" s="296"/>
      <c r="NFX140" s="296"/>
      <c r="NFY140" s="296"/>
      <c r="NFZ140" s="296"/>
      <c r="NGA140" s="296"/>
      <c r="NGB140" s="296"/>
      <c r="NGC140" s="296"/>
      <c r="NGD140" s="296"/>
      <c r="NGE140" s="296"/>
      <c r="NGF140" s="296"/>
      <c r="NGG140" s="296"/>
      <c r="NGH140" s="296"/>
      <c r="NGI140" s="296"/>
      <c r="NGJ140" s="296"/>
      <c r="NGK140" s="296"/>
      <c r="NGL140" s="296"/>
      <c r="NGM140" s="296"/>
      <c r="NGN140" s="296"/>
      <c r="NGO140" s="296"/>
      <c r="NGP140" s="296"/>
      <c r="NGQ140" s="296"/>
      <c r="NGR140" s="296"/>
      <c r="NGS140" s="296"/>
      <c r="NGT140" s="296"/>
      <c r="NGU140" s="296"/>
      <c r="NGV140" s="296"/>
      <c r="NGW140" s="296"/>
      <c r="NGX140" s="296"/>
      <c r="NGY140" s="296"/>
      <c r="NGZ140" s="296"/>
      <c r="NHA140" s="296"/>
      <c r="NHB140" s="296"/>
      <c r="NHC140" s="296"/>
      <c r="NHD140" s="296"/>
      <c r="NHE140" s="296"/>
      <c r="NHF140" s="296"/>
      <c r="NHG140" s="296"/>
      <c r="NHH140" s="296"/>
      <c r="NHI140" s="296"/>
      <c r="NHJ140" s="296"/>
      <c r="NHK140" s="296"/>
      <c r="NHL140" s="296"/>
      <c r="NHM140" s="296"/>
      <c r="NHN140" s="296"/>
      <c r="NHO140" s="296"/>
      <c r="NHP140" s="296"/>
      <c r="NHQ140" s="296"/>
      <c r="NHR140" s="296"/>
      <c r="NHS140" s="296"/>
      <c r="NHT140" s="296"/>
      <c r="NHU140" s="296"/>
      <c r="NHV140" s="296"/>
      <c r="NHW140" s="296"/>
      <c r="NHX140" s="296"/>
      <c r="NHY140" s="296"/>
      <c r="NHZ140" s="296"/>
      <c r="NIA140" s="296"/>
      <c r="NIB140" s="296"/>
      <c r="NIC140" s="296"/>
      <c r="NID140" s="296"/>
      <c r="NIE140" s="296"/>
      <c r="NIF140" s="296"/>
      <c r="NIG140" s="296"/>
      <c r="NIH140" s="296"/>
      <c r="NII140" s="296"/>
      <c r="NIJ140" s="296"/>
      <c r="NIK140" s="296"/>
      <c r="NIL140" s="296"/>
      <c r="NIM140" s="296"/>
      <c r="NIN140" s="296"/>
      <c r="NIO140" s="296"/>
      <c r="NIP140" s="296"/>
      <c r="NIQ140" s="296"/>
      <c r="NIR140" s="296"/>
      <c r="NIS140" s="296"/>
      <c r="NIT140" s="296"/>
      <c r="NIU140" s="296"/>
      <c r="NIV140" s="296"/>
      <c r="NIW140" s="296"/>
      <c r="NIX140" s="296"/>
      <c r="NIY140" s="296"/>
      <c r="NIZ140" s="296"/>
      <c r="NJA140" s="296"/>
      <c r="NJB140" s="296"/>
      <c r="NJC140" s="296"/>
      <c r="NJD140" s="296"/>
      <c r="NJE140" s="296"/>
      <c r="NJF140" s="296"/>
      <c r="NJG140" s="296"/>
      <c r="NJH140" s="296"/>
      <c r="NJI140" s="296"/>
      <c r="NJJ140" s="296"/>
      <c r="NJK140" s="296"/>
      <c r="NJL140" s="296"/>
      <c r="NJM140" s="296"/>
      <c r="NJN140" s="296"/>
      <c r="NJO140" s="296"/>
      <c r="NJP140" s="296"/>
      <c r="NJQ140" s="296"/>
      <c r="NJR140" s="296"/>
      <c r="NJS140" s="296"/>
      <c r="NJT140" s="296"/>
      <c r="NJU140" s="296"/>
      <c r="NJV140" s="296"/>
      <c r="NJW140" s="296"/>
      <c r="NJX140" s="296"/>
      <c r="NJY140" s="296"/>
      <c r="NJZ140" s="296"/>
      <c r="NKA140" s="296"/>
      <c r="NKB140" s="296"/>
      <c r="NKC140" s="296"/>
      <c r="NKD140" s="296"/>
      <c r="NKE140" s="296"/>
      <c r="NKF140" s="296"/>
      <c r="NKG140" s="296"/>
      <c r="NKH140" s="296"/>
      <c r="NKI140" s="296"/>
      <c r="NKJ140" s="296"/>
      <c r="NKK140" s="296"/>
      <c r="NKL140" s="296"/>
      <c r="NKM140" s="296"/>
      <c r="NKN140" s="296"/>
      <c r="NKO140" s="296"/>
      <c r="NKP140" s="296"/>
      <c r="NKQ140" s="296"/>
      <c r="NKR140" s="296"/>
      <c r="NKS140" s="296"/>
      <c r="NKT140" s="296"/>
      <c r="NKU140" s="296"/>
      <c r="NKV140" s="296"/>
      <c r="NKW140" s="296"/>
      <c r="NKX140" s="296"/>
      <c r="NKY140" s="296"/>
      <c r="NKZ140" s="296"/>
      <c r="NLA140" s="296"/>
      <c r="NLB140" s="296"/>
      <c r="NLC140" s="296"/>
      <c r="NLD140" s="296"/>
      <c r="NLE140" s="296"/>
      <c r="NLF140" s="296"/>
      <c r="NLG140" s="296"/>
      <c r="NLH140" s="296"/>
      <c r="NLI140" s="296"/>
      <c r="NLJ140" s="296"/>
      <c r="NLK140" s="296"/>
      <c r="NLL140" s="296"/>
      <c r="NLM140" s="296"/>
      <c r="NLN140" s="296"/>
      <c r="NLO140" s="296"/>
      <c r="NLP140" s="296"/>
      <c r="NLQ140" s="296"/>
      <c r="NLR140" s="296"/>
      <c r="NLS140" s="296"/>
      <c r="NLT140" s="296"/>
      <c r="NLU140" s="296"/>
      <c r="NLV140" s="296"/>
      <c r="NLW140" s="296"/>
      <c r="NLX140" s="296"/>
      <c r="NLY140" s="296"/>
      <c r="NLZ140" s="296"/>
      <c r="NMA140" s="296"/>
      <c r="NMB140" s="296"/>
      <c r="NMC140" s="296"/>
      <c r="NMD140" s="296"/>
      <c r="NME140" s="296"/>
      <c r="NMF140" s="296"/>
      <c r="NMG140" s="296"/>
      <c r="NMH140" s="296"/>
      <c r="NMI140" s="296"/>
      <c r="NMJ140" s="296"/>
      <c r="NMK140" s="296"/>
      <c r="NML140" s="296"/>
      <c r="NMM140" s="296"/>
      <c r="NMN140" s="296"/>
      <c r="NMO140" s="296"/>
      <c r="NMP140" s="296"/>
      <c r="NMQ140" s="296"/>
      <c r="NMR140" s="296"/>
      <c r="NMS140" s="296"/>
      <c r="NMT140" s="296"/>
      <c r="NMU140" s="296"/>
      <c r="NMV140" s="296"/>
      <c r="NMW140" s="296"/>
      <c r="NMX140" s="296"/>
      <c r="NMY140" s="296"/>
      <c r="NMZ140" s="296"/>
      <c r="NNA140" s="296"/>
      <c r="NNB140" s="296"/>
      <c r="NNC140" s="296"/>
      <c r="NND140" s="296"/>
      <c r="NNE140" s="296"/>
      <c r="NNF140" s="296"/>
      <c r="NNG140" s="296"/>
      <c r="NNH140" s="296"/>
      <c r="NNI140" s="296"/>
      <c r="NNJ140" s="296"/>
      <c r="NNK140" s="296"/>
      <c r="NNL140" s="296"/>
      <c r="NNM140" s="296"/>
      <c r="NNN140" s="296"/>
      <c r="NNO140" s="296"/>
      <c r="NNP140" s="296"/>
      <c r="NNQ140" s="296"/>
      <c r="NNR140" s="296"/>
      <c r="NNS140" s="296"/>
      <c r="NNT140" s="296"/>
      <c r="NNU140" s="296"/>
      <c r="NNV140" s="296"/>
      <c r="NNW140" s="296"/>
      <c r="NNX140" s="296"/>
      <c r="NNY140" s="296"/>
      <c r="NNZ140" s="296"/>
      <c r="NOA140" s="296"/>
      <c r="NOB140" s="296"/>
      <c r="NOC140" s="296"/>
      <c r="NOD140" s="296"/>
      <c r="NOE140" s="296"/>
      <c r="NOF140" s="296"/>
      <c r="NOG140" s="296"/>
      <c r="NOH140" s="296"/>
      <c r="NOI140" s="296"/>
      <c r="NOJ140" s="296"/>
      <c r="NOK140" s="296"/>
      <c r="NOL140" s="296"/>
      <c r="NOM140" s="296"/>
      <c r="NON140" s="296"/>
      <c r="NOO140" s="296"/>
      <c r="NOP140" s="296"/>
      <c r="NOQ140" s="296"/>
      <c r="NOR140" s="296"/>
      <c r="NOS140" s="296"/>
      <c r="NOT140" s="296"/>
      <c r="NOU140" s="296"/>
      <c r="NOV140" s="296"/>
      <c r="NOW140" s="296"/>
      <c r="NOX140" s="296"/>
      <c r="NOY140" s="296"/>
      <c r="NOZ140" s="296"/>
      <c r="NPA140" s="296"/>
      <c r="NPB140" s="296"/>
      <c r="NPC140" s="296"/>
      <c r="NPD140" s="296"/>
      <c r="NPE140" s="296"/>
      <c r="NPF140" s="296"/>
      <c r="NPG140" s="296"/>
      <c r="NPH140" s="296"/>
      <c r="NPI140" s="296"/>
      <c r="NPJ140" s="296"/>
      <c r="NPK140" s="296"/>
      <c r="NPL140" s="296"/>
      <c r="NPM140" s="296"/>
      <c r="NPN140" s="296"/>
      <c r="NPO140" s="296"/>
      <c r="NPP140" s="296"/>
      <c r="NPQ140" s="296"/>
      <c r="NPR140" s="296"/>
      <c r="NPS140" s="296"/>
      <c r="NPT140" s="296"/>
      <c r="NPU140" s="296"/>
      <c r="NPV140" s="296"/>
      <c r="NPW140" s="296"/>
      <c r="NPX140" s="296"/>
      <c r="NPY140" s="296"/>
      <c r="NPZ140" s="296"/>
      <c r="NQA140" s="296"/>
      <c r="NQB140" s="296"/>
      <c r="NQC140" s="296"/>
      <c r="NQD140" s="296"/>
      <c r="NQE140" s="296"/>
      <c r="NQF140" s="296"/>
      <c r="NQG140" s="296"/>
      <c r="NQH140" s="296"/>
      <c r="NQI140" s="296"/>
      <c r="NQJ140" s="296"/>
      <c r="NQK140" s="296"/>
      <c r="NQL140" s="296"/>
      <c r="NQM140" s="296"/>
      <c r="NQN140" s="296"/>
      <c r="NQO140" s="296"/>
      <c r="NQP140" s="296"/>
      <c r="NQQ140" s="296"/>
      <c r="NQR140" s="296"/>
      <c r="NQS140" s="296"/>
      <c r="NQT140" s="296"/>
      <c r="NQU140" s="296"/>
      <c r="NQV140" s="296"/>
      <c r="NQW140" s="296"/>
      <c r="NQX140" s="296"/>
      <c r="NQY140" s="296"/>
      <c r="NQZ140" s="296"/>
      <c r="NRA140" s="296"/>
      <c r="NRB140" s="296"/>
      <c r="NRC140" s="296"/>
      <c r="NRD140" s="296"/>
      <c r="NRE140" s="296"/>
      <c r="NRF140" s="296"/>
      <c r="NRG140" s="296"/>
      <c r="NRH140" s="296"/>
      <c r="NRI140" s="296"/>
      <c r="NRJ140" s="296"/>
      <c r="NRK140" s="296"/>
      <c r="NRL140" s="296"/>
      <c r="NRM140" s="296"/>
      <c r="NRN140" s="296"/>
      <c r="NRO140" s="296"/>
      <c r="NRP140" s="296"/>
      <c r="NRQ140" s="296"/>
      <c r="NRR140" s="296"/>
      <c r="NRS140" s="296"/>
      <c r="NRT140" s="296"/>
      <c r="NRU140" s="296"/>
      <c r="NRV140" s="296"/>
      <c r="NRW140" s="296"/>
      <c r="NRX140" s="296"/>
      <c r="NRY140" s="296"/>
      <c r="NRZ140" s="296"/>
      <c r="NSA140" s="296"/>
      <c r="NSB140" s="296"/>
      <c r="NSC140" s="296"/>
      <c r="NSD140" s="296"/>
      <c r="NSE140" s="296"/>
      <c r="NSF140" s="296"/>
      <c r="NSG140" s="296"/>
      <c r="NSH140" s="296"/>
      <c r="NSI140" s="296"/>
      <c r="NSJ140" s="296"/>
      <c r="NSK140" s="296"/>
      <c r="NSL140" s="296"/>
      <c r="NSM140" s="296"/>
      <c r="NSN140" s="296"/>
      <c r="NSO140" s="296"/>
      <c r="NSP140" s="296"/>
      <c r="NSQ140" s="296"/>
      <c r="NSR140" s="296"/>
      <c r="NSS140" s="296"/>
      <c r="NST140" s="296"/>
      <c r="NSU140" s="296"/>
      <c r="NSV140" s="296"/>
      <c r="NSW140" s="296"/>
      <c r="NSX140" s="296"/>
      <c r="NSY140" s="296"/>
      <c r="NSZ140" s="296"/>
      <c r="NTA140" s="296"/>
      <c r="NTB140" s="296"/>
      <c r="NTC140" s="296"/>
      <c r="NTD140" s="296"/>
      <c r="NTE140" s="296"/>
      <c r="NTF140" s="296"/>
      <c r="NTG140" s="296"/>
      <c r="NTH140" s="296"/>
      <c r="NTI140" s="296"/>
      <c r="NTJ140" s="296"/>
      <c r="NTK140" s="296"/>
      <c r="NTL140" s="296"/>
      <c r="NTM140" s="296"/>
      <c r="NTN140" s="296"/>
      <c r="NTO140" s="296"/>
      <c r="NTP140" s="296"/>
      <c r="NTQ140" s="296"/>
      <c r="NTR140" s="296"/>
      <c r="NTS140" s="296"/>
      <c r="NTT140" s="296"/>
      <c r="NTU140" s="296"/>
      <c r="NTV140" s="296"/>
      <c r="NTW140" s="296"/>
      <c r="NTX140" s="296"/>
      <c r="NTY140" s="296"/>
      <c r="NTZ140" s="296"/>
      <c r="NUA140" s="296"/>
      <c r="NUB140" s="296"/>
      <c r="NUC140" s="296"/>
      <c r="NUD140" s="296"/>
      <c r="NUE140" s="296"/>
      <c r="NUF140" s="296"/>
      <c r="NUG140" s="296"/>
      <c r="NUH140" s="296"/>
      <c r="NUI140" s="296"/>
      <c r="NUJ140" s="296"/>
      <c r="NUK140" s="296"/>
      <c r="NUL140" s="296"/>
      <c r="NUM140" s="296"/>
      <c r="NUN140" s="296"/>
      <c r="NUO140" s="296"/>
      <c r="NUP140" s="296"/>
      <c r="NUQ140" s="296"/>
      <c r="NUR140" s="296"/>
      <c r="NUS140" s="296"/>
      <c r="NUT140" s="296"/>
      <c r="NUU140" s="296"/>
      <c r="NUV140" s="296"/>
      <c r="NUW140" s="296"/>
      <c r="NUX140" s="296"/>
      <c r="NUY140" s="296"/>
      <c r="NUZ140" s="296"/>
      <c r="NVA140" s="296"/>
      <c r="NVB140" s="296"/>
      <c r="NVC140" s="296"/>
      <c r="NVD140" s="296"/>
      <c r="NVE140" s="296"/>
      <c r="NVF140" s="296"/>
      <c r="NVG140" s="296"/>
      <c r="NVH140" s="296"/>
      <c r="NVI140" s="296"/>
      <c r="NVJ140" s="296"/>
      <c r="NVK140" s="296"/>
      <c r="NVL140" s="296"/>
      <c r="NVM140" s="296"/>
      <c r="NVN140" s="296"/>
      <c r="NVO140" s="296"/>
      <c r="NVP140" s="296"/>
      <c r="NVQ140" s="296"/>
      <c r="NVR140" s="296"/>
      <c r="NVS140" s="296"/>
      <c r="NVT140" s="296"/>
      <c r="NVU140" s="296"/>
      <c r="NVV140" s="296"/>
      <c r="NVW140" s="296"/>
      <c r="NVX140" s="296"/>
      <c r="NVY140" s="296"/>
      <c r="NVZ140" s="296"/>
      <c r="NWA140" s="296"/>
      <c r="NWB140" s="296"/>
      <c r="NWC140" s="296"/>
      <c r="NWD140" s="296"/>
      <c r="NWE140" s="296"/>
      <c r="NWF140" s="296"/>
      <c r="NWG140" s="296"/>
      <c r="NWH140" s="296"/>
      <c r="NWI140" s="296"/>
      <c r="NWJ140" s="296"/>
      <c r="NWK140" s="296"/>
      <c r="NWL140" s="296"/>
      <c r="NWM140" s="296"/>
      <c r="NWN140" s="296"/>
      <c r="NWO140" s="296"/>
      <c r="NWP140" s="296"/>
      <c r="NWQ140" s="296"/>
      <c r="NWR140" s="296"/>
      <c r="NWS140" s="296"/>
      <c r="NWT140" s="296"/>
      <c r="NWU140" s="296"/>
      <c r="NWV140" s="296"/>
      <c r="NWW140" s="296"/>
      <c r="NWX140" s="296"/>
      <c r="NWY140" s="296"/>
      <c r="NWZ140" s="296"/>
      <c r="NXA140" s="296"/>
      <c r="NXB140" s="296"/>
      <c r="NXC140" s="296"/>
      <c r="NXD140" s="296"/>
      <c r="NXE140" s="296"/>
      <c r="NXF140" s="296"/>
      <c r="NXG140" s="296"/>
      <c r="NXH140" s="296"/>
      <c r="NXI140" s="296"/>
      <c r="NXJ140" s="296"/>
      <c r="NXK140" s="296"/>
      <c r="NXL140" s="296"/>
      <c r="NXM140" s="296"/>
      <c r="NXN140" s="296"/>
      <c r="NXO140" s="296"/>
      <c r="NXP140" s="296"/>
      <c r="NXQ140" s="296"/>
      <c r="NXR140" s="296"/>
      <c r="NXS140" s="296"/>
      <c r="NXT140" s="296"/>
      <c r="NXU140" s="296"/>
      <c r="NXV140" s="296"/>
      <c r="NXW140" s="296"/>
      <c r="NXX140" s="296"/>
      <c r="NXY140" s="296"/>
      <c r="NXZ140" s="296"/>
      <c r="NYA140" s="296"/>
      <c r="NYB140" s="296"/>
      <c r="NYC140" s="296"/>
      <c r="NYD140" s="296"/>
      <c r="NYE140" s="296"/>
      <c r="NYF140" s="296"/>
      <c r="NYG140" s="296"/>
      <c r="NYH140" s="296"/>
      <c r="NYI140" s="296"/>
      <c r="NYJ140" s="296"/>
      <c r="NYK140" s="296"/>
      <c r="NYL140" s="296"/>
      <c r="NYM140" s="296"/>
      <c r="NYN140" s="296"/>
      <c r="NYO140" s="296"/>
      <c r="NYP140" s="296"/>
      <c r="NYQ140" s="296"/>
      <c r="NYR140" s="296"/>
      <c r="NYS140" s="296"/>
      <c r="NYT140" s="296"/>
      <c r="NYU140" s="296"/>
      <c r="NYV140" s="296"/>
      <c r="NYW140" s="296"/>
      <c r="NYX140" s="296"/>
      <c r="NYY140" s="296"/>
      <c r="NYZ140" s="296"/>
      <c r="NZA140" s="296"/>
      <c r="NZB140" s="296"/>
      <c r="NZC140" s="296"/>
      <c r="NZD140" s="296"/>
      <c r="NZE140" s="296"/>
      <c r="NZF140" s="296"/>
      <c r="NZG140" s="296"/>
      <c r="NZH140" s="296"/>
      <c r="NZI140" s="296"/>
      <c r="NZJ140" s="296"/>
      <c r="NZK140" s="296"/>
      <c r="NZL140" s="296"/>
      <c r="NZM140" s="296"/>
      <c r="NZN140" s="296"/>
      <c r="NZO140" s="296"/>
      <c r="NZP140" s="296"/>
      <c r="NZQ140" s="296"/>
      <c r="NZR140" s="296"/>
      <c r="NZS140" s="296"/>
      <c r="NZT140" s="296"/>
      <c r="NZU140" s="296"/>
      <c r="NZV140" s="296"/>
      <c r="NZW140" s="296"/>
      <c r="NZX140" s="296"/>
      <c r="NZY140" s="296"/>
      <c r="NZZ140" s="296"/>
      <c r="OAA140" s="296"/>
      <c r="OAB140" s="296"/>
      <c r="OAC140" s="296"/>
      <c r="OAD140" s="296"/>
      <c r="OAE140" s="296"/>
      <c r="OAF140" s="296"/>
      <c r="OAG140" s="296"/>
      <c r="OAH140" s="296"/>
      <c r="OAI140" s="296"/>
      <c r="OAJ140" s="296"/>
      <c r="OAK140" s="296"/>
      <c r="OAL140" s="296"/>
      <c r="OAM140" s="296"/>
      <c r="OAN140" s="296"/>
      <c r="OAO140" s="296"/>
      <c r="OAP140" s="296"/>
      <c r="OAQ140" s="296"/>
      <c r="OAR140" s="296"/>
      <c r="OAS140" s="296"/>
      <c r="OAT140" s="296"/>
      <c r="OAU140" s="296"/>
      <c r="OAV140" s="296"/>
      <c r="OAW140" s="296"/>
      <c r="OAX140" s="296"/>
      <c r="OAY140" s="296"/>
      <c r="OAZ140" s="296"/>
      <c r="OBA140" s="296"/>
      <c r="OBB140" s="296"/>
      <c r="OBC140" s="296"/>
      <c r="OBD140" s="296"/>
      <c r="OBE140" s="296"/>
      <c r="OBF140" s="296"/>
      <c r="OBG140" s="296"/>
      <c r="OBH140" s="296"/>
      <c r="OBI140" s="296"/>
      <c r="OBJ140" s="296"/>
      <c r="OBK140" s="296"/>
      <c r="OBL140" s="296"/>
      <c r="OBM140" s="296"/>
      <c r="OBN140" s="296"/>
      <c r="OBO140" s="296"/>
      <c r="OBP140" s="296"/>
      <c r="OBQ140" s="296"/>
      <c r="OBR140" s="296"/>
      <c r="OBS140" s="296"/>
      <c r="OBT140" s="296"/>
      <c r="OBU140" s="296"/>
      <c r="OBV140" s="296"/>
      <c r="OBW140" s="296"/>
      <c r="OBX140" s="296"/>
      <c r="OBY140" s="296"/>
      <c r="OBZ140" s="296"/>
      <c r="OCA140" s="296"/>
      <c r="OCB140" s="296"/>
      <c r="OCC140" s="296"/>
      <c r="OCD140" s="296"/>
      <c r="OCE140" s="296"/>
      <c r="OCF140" s="296"/>
      <c r="OCG140" s="296"/>
      <c r="OCH140" s="296"/>
      <c r="OCI140" s="296"/>
      <c r="OCJ140" s="296"/>
      <c r="OCK140" s="296"/>
      <c r="OCL140" s="296"/>
      <c r="OCM140" s="296"/>
      <c r="OCN140" s="296"/>
      <c r="OCO140" s="296"/>
      <c r="OCP140" s="296"/>
      <c r="OCQ140" s="296"/>
      <c r="OCR140" s="296"/>
      <c r="OCS140" s="296"/>
      <c r="OCT140" s="296"/>
      <c r="OCU140" s="296"/>
      <c r="OCV140" s="296"/>
      <c r="OCW140" s="296"/>
      <c r="OCX140" s="296"/>
      <c r="OCY140" s="296"/>
      <c r="OCZ140" s="296"/>
      <c r="ODA140" s="296"/>
      <c r="ODB140" s="296"/>
      <c r="ODC140" s="296"/>
      <c r="ODD140" s="296"/>
      <c r="ODE140" s="296"/>
      <c r="ODF140" s="296"/>
      <c r="ODG140" s="296"/>
      <c r="ODH140" s="296"/>
      <c r="ODI140" s="296"/>
      <c r="ODJ140" s="296"/>
      <c r="ODK140" s="296"/>
      <c r="ODL140" s="296"/>
      <c r="ODM140" s="296"/>
      <c r="ODN140" s="296"/>
      <c r="ODO140" s="296"/>
      <c r="ODP140" s="296"/>
      <c r="ODQ140" s="296"/>
      <c r="ODR140" s="296"/>
      <c r="ODS140" s="296"/>
      <c r="ODT140" s="296"/>
      <c r="ODU140" s="296"/>
      <c r="ODV140" s="296"/>
      <c r="ODW140" s="296"/>
      <c r="ODX140" s="296"/>
      <c r="ODY140" s="296"/>
      <c r="ODZ140" s="296"/>
      <c r="OEA140" s="296"/>
      <c r="OEB140" s="296"/>
      <c r="OEC140" s="296"/>
      <c r="OED140" s="296"/>
      <c r="OEE140" s="296"/>
      <c r="OEF140" s="296"/>
      <c r="OEG140" s="296"/>
      <c r="OEH140" s="296"/>
      <c r="OEI140" s="296"/>
      <c r="OEJ140" s="296"/>
      <c r="OEK140" s="296"/>
      <c r="OEL140" s="296"/>
      <c r="OEM140" s="296"/>
      <c r="OEN140" s="296"/>
      <c r="OEO140" s="296"/>
      <c r="OEP140" s="296"/>
      <c r="OEQ140" s="296"/>
      <c r="OER140" s="296"/>
      <c r="OES140" s="296"/>
      <c r="OET140" s="296"/>
      <c r="OEU140" s="296"/>
      <c r="OEV140" s="296"/>
      <c r="OEW140" s="296"/>
      <c r="OEX140" s="296"/>
      <c r="OEY140" s="296"/>
      <c r="OEZ140" s="296"/>
      <c r="OFA140" s="296"/>
      <c r="OFB140" s="296"/>
      <c r="OFC140" s="296"/>
      <c r="OFD140" s="296"/>
      <c r="OFE140" s="296"/>
      <c r="OFF140" s="296"/>
      <c r="OFG140" s="296"/>
      <c r="OFH140" s="296"/>
      <c r="OFI140" s="296"/>
      <c r="OFJ140" s="296"/>
      <c r="OFK140" s="296"/>
      <c r="OFL140" s="296"/>
      <c r="OFM140" s="296"/>
      <c r="OFN140" s="296"/>
      <c r="OFO140" s="296"/>
      <c r="OFP140" s="296"/>
      <c r="OFQ140" s="296"/>
      <c r="OFR140" s="296"/>
      <c r="OFS140" s="296"/>
      <c r="OFT140" s="296"/>
      <c r="OFU140" s="296"/>
      <c r="OFV140" s="296"/>
      <c r="OFW140" s="296"/>
      <c r="OFX140" s="296"/>
      <c r="OFY140" s="296"/>
      <c r="OFZ140" s="296"/>
      <c r="OGA140" s="296"/>
      <c r="OGB140" s="296"/>
      <c r="OGC140" s="296"/>
      <c r="OGD140" s="296"/>
      <c r="OGE140" s="296"/>
      <c r="OGF140" s="296"/>
      <c r="OGG140" s="296"/>
      <c r="OGH140" s="296"/>
      <c r="OGI140" s="296"/>
      <c r="OGJ140" s="296"/>
      <c r="OGK140" s="296"/>
      <c r="OGL140" s="296"/>
      <c r="OGM140" s="296"/>
      <c r="OGN140" s="296"/>
      <c r="OGO140" s="296"/>
      <c r="OGP140" s="296"/>
      <c r="OGQ140" s="296"/>
      <c r="OGR140" s="296"/>
      <c r="OGS140" s="296"/>
      <c r="OGT140" s="296"/>
      <c r="OGU140" s="296"/>
      <c r="OGV140" s="296"/>
      <c r="OGW140" s="296"/>
      <c r="OGX140" s="296"/>
      <c r="OGY140" s="296"/>
      <c r="OGZ140" s="296"/>
      <c r="OHA140" s="296"/>
      <c r="OHB140" s="296"/>
      <c r="OHC140" s="296"/>
      <c r="OHD140" s="296"/>
      <c r="OHE140" s="296"/>
      <c r="OHF140" s="296"/>
      <c r="OHG140" s="296"/>
      <c r="OHH140" s="296"/>
      <c r="OHI140" s="296"/>
      <c r="OHJ140" s="296"/>
      <c r="OHK140" s="296"/>
      <c r="OHL140" s="296"/>
      <c r="OHM140" s="296"/>
      <c r="OHN140" s="296"/>
      <c r="OHO140" s="296"/>
      <c r="OHP140" s="296"/>
      <c r="OHQ140" s="296"/>
      <c r="OHR140" s="296"/>
      <c r="OHS140" s="296"/>
      <c r="OHT140" s="296"/>
      <c r="OHU140" s="296"/>
      <c r="OHV140" s="296"/>
      <c r="OHW140" s="296"/>
      <c r="OHX140" s="296"/>
      <c r="OHY140" s="296"/>
      <c r="OHZ140" s="296"/>
      <c r="OIA140" s="296"/>
      <c r="OIB140" s="296"/>
      <c r="OIC140" s="296"/>
      <c r="OID140" s="296"/>
      <c r="OIE140" s="296"/>
      <c r="OIF140" s="296"/>
      <c r="OIG140" s="296"/>
      <c r="OIH140" s="296"/>
      <c r="OII140" s="296"/>
      <c r="OIJ140" s="296"/>
      <c r="OIK140" s="296"/>
      <c r="OIL140" s="296"/>
      <c r="OIM140" s="296"/>
      <c r="OIN140" s="296"/>
      <c r="OIO140" s="296"/>
      <c r="OIP140" s="296"/>
      <c r="OIQ140" s="296"/>
      <c r="OIR140" s="296"/>
      <c r="OIS140" s="296"/>
      <c r="OIT140" s="296"/>
      <c r="OIU140" s="296"/>
      <c r="OIV140" s="296"/>
      <c r="OIW140" s="296"/>
      <c r="OIX140" s="296"/>
      <c r="OIY140" s="296"/>
      <c r="OIZ140" s="296"/>
      <c r="OJA140" s="296"/>
      <c r="OJB140" s="296"/>
      <c r="OJC140" s="296"/>
      <c r="OJD140" s="296"/>
      <c r="OJE140" s="296"/>
      <c r="OJF140" s="296"/>
      <c r="OJG140" s="296"/>
      <c r="OJH140" s="296"/>
      <c r="OJI140" s="296"/>
      <c r="OJJ140" s="296"/>
      <c r="OJK140" s="296"/>
      <c r="OJL140" s="296"/>
      <c r="OJM140" s="296"/>
      <c r="OJN140" s="296"/>
      <c r="OJO140" s="296"/>
      <c r="OJP140" s="296"/>
      <c r="OJQ140" s="296"/>
      <c r="OJR140" s="296"/>
      <c r="OJS140" s="296"/>
      <c r="OJT140" s="296"/>
      <c r="OJU140" s="296"/>
      <c r="OJV140" s="296"/>
      <c r="OJW140" s="296"/>
      <c r="OJX140" s="296"/>
      <c r="OJY140" s="296"/>
      <c r="OJZ140" s="296"/>
      <c r="OKA140" s="296"/>
      <c r="OKB140" s="296"/>
      <c r="OKC140" s="296"/>
      <c r="OKD140" s="296"/>
      <c r="OKE140" s="296"/>
      <c r="OKF140" s="296"/>
      <c r="OKG140" s="296"/>
      <c r="OKH140" s="296"/>
      <c r="OKI140" s="296"/>
      <c r="OKJ140" s="296"/>
      <c r="OKK140" s="296"/>
      <c r="OKL140" s="296"/>
      <c r="OKM140" s="296"/>
      <c r="OKN140" s="296"/>
      <c r="OKO140" s="296"/>
      <c r="OKP140" s="296"/>
      <c r="OKQ140" s="296"/>
      <c r="OKR140" s="296"/>
      <c r="OKS140" s="296"/>
      <c r="OKT140" s="296"/>
      <c r="OKU140" s="296"/>
      <c r="OKV140" s="296"/>
      <c r="OKW140" s="296"/>
      <c r="OKX140" s="296"/>
      <c r="OKY140" s="296"/>
      <c r="OKZ140" s="296"/>
      <c r="OLA140" s="296"/>
      <c r="OLB140" s="296"/>
      <c r="OLC140" s="296"/>
      <c r="OLD140" s="296"/>
      <c r="OLE140" s="296"/>
      <c r="OLF140" s="296"/>
      <c r="OLG140" s="296"/>
      <c r="OLH140" s="296"/>
      <c r="OLI140" s="296"/>
      <c r="OLJ140" s="296"/>
      <c r="OLK140" s="296"/>
      <c r="OLL140" s="296"/>
      <c r="OLM140" s="296"/>
      <c r="OLN140" s="296"/>
      <c r="OLO140" s="296"/>
      <c r="OLP140" s="296"/>
      <c r="OLQ140" s="296"/>
      <c r="OLR140" s="296"/>
      <c r="OLS140" s="296"/>
      <c r="OLT140" s="296"/>
      <c r="OLU140" s="296"/>
      <c r="OLV140" s="296"/>
      <c r="OLW140" s="296"/>
      <c r="OLX140" s="296"/>
      <c r="OLY140" s="296"/>
      <c r="OLZ140" s="296"/>
      <c r="OMA140" s="296"/>
      <c r="OMB140" s="296"/>
      <c r="OMC140" s="296"/>
      <c r="OMD140" s="296"/>
      <c r="OME140" s="296"/>
      <c r="OMF140" s="296"/>
      <c r="OMG140" s="296"/>
      <c r="OMH140" s="296"/>
      <c r="OMI140" s="296"/>
      <c r="OMJ140" s="296"/>
      <c r="OMK140" s="296"/>
      <c r="OML140" s="296"/>
      <c r="OMM140" s="296"/>
      <c r="OMN140" s="296"/>
      <c r="OMO140" s="296"/>
      <c r="OMP140" s="296"/>
      <c r="OMQ140" s="296"/>
      <c r="OMR140" s="296"/>
      <c r="OMS140" s="296"/>
      <c r="OMT140" s="296"/>
      <c r="OMU140" s="296"/>
      <c r="OMV140" s="296"/>
      <c r="OMW140" s="296"/>
      <c r="OMX140" s="296"/>
      <c r="OMY140" s="296"/>
      <c r="OMZ140" s="296"/>
      <c r="ONA140" s="296"/>
      <c r="ONB140" s="296"/>
      <c r="ONC140" s="296"/>
      <c r="OND140" s="296"/>
      <c r="ONE140" s="296"/>
      <c r="ONF140" s="296"/>
      <c r="ONG140" s="296"/>
      <c r="ONH140" s="296"/>
      <c r="ONI140" s="296"/>
      <c r="ONJ140" s="296"/>
      <c r="ONK140" s="296"/>
      <c r="ONL140" s="296"/>
      <c r="ONM140" s="296"/>
      <c r="ONN140" s="296"/>
      <c r="ONO140" s="296"/>
      <c r="ONP140" s="296"/>
      <c r="ONQ140" s="296"/>
      <c r="ONR140" s="296"/>
      <c r="ONS140" s="296"/>
      <c r="ONT140" s="296"/>
      <c r="ONU140" s="296"/>
      <c r="ONV140" s="296"/>
      <c r="ONW140" s="296"/>
      <c r="ONX140" s="296"/>
      <c r="ONY140" s="296"/>
      <c r="ONZ140" s="296"/>
      <c r="OOA140" s="296"/>
      <c r="OOB140" s="296"/>
      <c r="OOC140" s="296"/>
      <c r="OOD140" s="296"/>
      <c r="OOE140" s="296"/>
      <c r="OOF140" s="296"/>
      <c r="OOG140" s="296"/>
      <c r="OOH140" s="296"/>
      <c r="OOI140" s="296"/>
      <c r="OOJ140" s="296"/>
      <c r="OOK140" s="296"/>
      <c r="OOL140" s="296"/>
      <c r="OOM140" s="296"/>
      <c r="OON140" s="296"/>
      <c r="OOO140" s="296"/>
      <c r="OOP140" s="296"/>
      <c r="OOQ140" s="296"/>
      <c r="OOR140" s="296"/>
      <c r="OOS140" s="296"/>
      <c r="OOT140" s="296"/>
      <c r="OOU140" s="296"/>
      <c r="OOV140" s="296"/>
      <c r="OOW140" s="296"/>
      <c r="OOX140" s="296"/>
      <c r="OOY140" s="296"/>
      <c r="OOZ140" s="296"/>
      <c r="OPA140" s="296"/>
      <c r="OPB140" s="296"/>
      <c r="OPC140" s="296"/>
      <c r="OPD140" s="296"/>
      <c r="OPE140" s="296"/>
      <c r="OPF140" s="296"/>
      <c r="OPG140" s="296"/>
      <c r="OPH140" s="296"/>
      <c r="OPI140" s="296"/>
      <c r="OPJ140" s="296"/>
      <c r="OPK140" s="296"/>
      <c r="OPL140" s="296"/>
      <c r="OPM140" s="296"/>
      <c r="OPN140" s="296"/>
      <c r="OPO140" s="296"/>
      <c r="OPP140" s="296"/>
      <c r="OPQ140" s="296"/>
      <c r="OPR140" s="296"/>
      <c r="OPS140" s="296"/>
      <c r="OPT140" s="296"/>
      <c r="OPU140" s="296"/>
      <c r="OPV140" s="296"/>
      <c r="OPW140" s="296"/>
      <c r="OPX140" s="296"/>
      <c r="OPY140" s="296"/>
      <c r="OPZ140" s="296"/>
      <c r="OQA140" s="296"/>
      <c r="OQB140" s="296"/>
      <c r="OQC140" s="296"/>
      <c r="OQD140" s="296"/>
      <c r="OQE140" s="296"/>
      <c r="OQF140" s="296"/>
      <c r="OQG140" s="296"/>
      <c r="OQH140" s="296"/>
      <c r="OQI140" s="296"/>
      <c r="OQJ140" s="296"/>
      <c r="OQK140" s="296"/>
      <c r="OQL140" s="296"/>
      <c r="OQM140" s="296"/>
      <c r="OQN140" s="296"/>
      <c r="OQO140" s="296"/>
      <c r="OQP140" s="296"/>
      <c r="OQQ140" s="296"/>
      <c r="OQR140" s="296"/>
      <c r="OQS140" s="296"/>
      <c r="OQT140" s="296"/>
      <c r="OQU140" s="296"/>
      <c r="OQV140" s="296"/>
      <c r="OQW140" s="296"/>
      <c r="OQX140" s="296"/>
      <c r="OQY140" s="296"/>
      <c r="OQZ140" s="296"/>
      <c r="ORA140" s="296"/>
      <c r="ORB140" s="296"/>
      <c r="ORC140" s="296"/>
      <c r="ORD140" s="296"/>
      <c r="ORE140" s="296"/>
      <c r="ORF140" s="296"/>
      <c r="ORG140" s="296"/>
      <c r="ORH140" s="296"/>
      <c r="ORI140" s="296"/>
      <c r="ORJ140" s="296"/>
      <c r="ORK140" s="296"/>
      <c r="ORL140" s="296"/>
      <c r="ORM140" s="296"/>
      <c r="ORN140" s="296"/>
      <c r="ORO140" s="296"/>
      <c r="ORP140" s="296"/>
      <c r="ORQ140" s="296"/>
      <c r="ORR140" s="296"/>
      <c r="ORS140" s="296"/>
      <c r="ORT140" s="296"/>
      <c r="ORU140" s="296"/>
      <c r="ORV140" s="296"/>
      <c r="ORW140" s="296"/>
      <c r="ORX140" s="296"/>
      <c r="ORY140" s="296"/>
      <c r="ORZ140" s="296"/>
      <c r="OSA140" s="296"/>
      <c r="OSB140" s="296"/>
      <c r="OSC140" s="296"/>
      <c r="OSD140" s="296"/>
      <c r="OSE140" s="296"/>
      <c r="OSF140" s="296"/>
      <c r="OSG140" s="296"/>
      <c r="OSH140" s="296"/>
      <c r="OSI140" s="296"/>
      <c r="OSJ140" s="296"/>
      <c r="OSK140" s="296"/>
      <c r="OSL140" s="296"/>
      <c r="OSM140" s="296"/>
      <c r="OSN140" s="296"/>
      <c r="OSO140" s="296"/>
      <c r="OSP140" s="296"/>
      <c r="OSQ140" s="296"/>
      <c r="OSR140" s="296"/>
      <c r="OSS140" s="296"/>
      <c r="OST140" s="296"/>
      <c r="OSU140" s="296"/>
      <c r="OSV140" s="296"/>
      <c r="OSW140" s="296"/>
      <c r="OSX140" s="296"/>
      <c r="OSY140" s="296"/>
      <c r="OSZ140" s="296"/>
      <c r="OTA140" s="296"/>
      <c r="OTB140" s="296"/>
      <c r="OTC140" s="296"/>
      <c r="OTD140" s="296"/>
      <c r="OTE140" s="296"/>
      <c r="OTF140" s="296"/>
      <c r="OTG140" s="296"/>
      <c r="OTH140" s="296"/>
      <c r="OTI140" s="296"/>
      <c r="OTJ140" s="296"/>
      <c r="OTK140" s="296"/>
      <c r="OTL140" s="296"/>
      <c r="OTM140" s="296"/>
      <c r="OTN140" s="296"/>
      <c r="OTO140" s="296"/>
      <c r="OTP140" s="296"/>
      <c r="OTQ140" s="296"/>
      <c r="OTR140" s="296"/>
      <c r="OTS140" s="296"/>
      <c r="OTT140" s="296"/>
      <c r="OTU140" s="296"/>
      <c r="OTV140" s="296"/>
      <c r="OTW140" s="296"/>
      <c r="OTX140" s="296"/>
      <c r="OTY140" s="296"/>
      <c r="OTZ140" s="296"/>
      <c r="OUA140" s="296"/>
      <c r="OUB140" s="296"/>
      <c r="OUC140" s="296"/>
      <c r="OUD140" s="296"/>
      <c r="OUE140" s="296"/>
      <c r="OUF140" s="296"/>
      <c r="OUG140" s="296"/>
      <c r="OUH140" s="296"/>
      <c r="OUI140" s="296"/>
      <c r="OUJ140" s="296"/>
      <c r="OUK140" s="296"/>
      <c r="OUL140" s="296"/>
      <c r="OUM140" s="296"/>
      <c r="OUN140" s="296"/>
      <c r="OUO140" s="296"/>
      <c r="OUP140" s="296"/>
      <c r="OUQ140" s="296"/>
      <c r="OUR140" s="296"/>
      <c r="OUS140" s="296"/>
      <c r="OUT140" s="296"/>
      <c r="OUU140" s="296"/>
      <c r="OUV140" s="296"/>
      <c r="OUW140" s="296"/>
      <c r="OUX140" s="296"/>
      <c r="OUY140" s="296"/>
      <c r="OUZ140" s="296"/>
      <c r="OVA140" s="296"/>
      <c r="OVB140" s="296"/>
      <c r="OVC140" s="296"/>
      <c r="OVD140" s="296"/>
      <c r="OVE140" s="296"/>
      <c r="OVF140" s="296"/>
      <c r="OVG140" s="296"/>
      <c r="OVH140" s="296"/>
      <c r="OVI140" s="296"/>
      <c r="OVJ140" s="296"/>
      <c r="OVK140" s="296"/>
      <c r="OVL140" s="296"/>
      <c r="OVM140" s="296"/>
      <c r="OVN140" s="296"/>
      <c r="OVO140" s="296"/>
      <c r="OVP140" s="296"/>
      <c r="OVQ140" s="296"/>
      <c r="OVR140" s="296"/>
      <c r="OVS140" s="296"/>
      <c r="OVT140" s="296"/>
      <c r="OVU140" s="296"/>
      <c r="OVV140" s="296"/>
      <c r="OVW140" s="296"/>
      <c r="OVX140" s="296"/>
      <c r="OVY140" s="296"/>
      <c r="OVZ140" s="296"/>
      <c r="OWA140" s="296"/>
      <c r="OWB140" s="296"/>
      <c r="OWC140" s="296"/>
      <c r="OWD140" s="296"/>
      <c r="OWE140" s="296"/>
      <c r="OWF140" s="296"/>
      <c r="OWG140" s="296"/>
      <c r="OWH140" s="296"/>
      <c r="OWI140" s="296"/>
      <c r="OWJ140" s="296"/>
      <c r="OWK140" s="296"/>
      <c r="OWL140" s="296"/>
      <c r="OWM140" s="296"/>
      <c r="OWN140" s="296"/>
      <c r="OWO140" s="296"/>
      <c r="OWP140" s="296"/>
      <c r="OWQ140" s="296"/>
      <c r="OWR140" s="296"/>
      <c r="OWS140" s="296"/>
      <c r="OWT140" s="296"/>
      <c r="OWU140" s="296"/>
      <c r="OWV140" s="296"/>
      <c r="OWW140" s="296"/>
      <c r="OWX140" s="296"/>
      <c r="OWY140" s="296"/>
      <c r="OWZ140" s="296"/>
      <c r="OXA140" s="296"/>
      <c r="OXB140" s="296"/>
      <c r="OXC140" s="296"/>
      <c r="OXD140" s="296"/>
      <c r="OXE140" s="296"/>
      <c r="OXF140" s="296"/>
      <c r="OXG140" s="296"/>
      <c r="OXH140" s="296"/>
      <c r="OXI140" s="296"/>
      <c r="OXJ140" s="296"/>
      <c r="OXK140" s="296"/>
      <c r="OXL140" s="296"/>
      <c r="OXM140" s="296"/>
      <c r="OXN140" s="296"/>
      <c r="OXO140" s="296"/>
      <c r="OXP140" s="296"/>
      <c r="OXQ140" s="296"/>
      <c r="OXR140" s="296"/>
      <c r="OXS140" s="296"/>
      <c r="OXT140" s="296"/>
      <c r="OXU140" s="296"/>
      <c r="OXV140" s="296"/>
      <c r="OXW140" s="296"/>
      <c r="OXX140" s="296"/>
      <c r="OXY140" s="296"/>
      <c r="OXZ140" s="296"/>
      <c r="OYA140" s="296"/>
      <c r="OYB140" s="296"/>
      <c r="OYC140" s="296"/>
      <c r="OYD140" s="296"/>
      <c r="OYE140" s="296"/>
      <c r="OYF140" s="296"/>
      <c r="OYG140" s="296"/>
      <c r="OYH140" s="296"/>
      <c r="OYI140" s="296"/>
      <c r="OYJ140" s="296"/>
      <c r="OYK140" s="296"/>
      <c r="OYL140" s="296"/>
      <c r="OYM140" s="296"/>
      <c r="OYN140" s="296"/>
      <c r="OYO140" s="296"/>
      <c r="OYP140" s="296"/>
      <c r="OYQ140" s="296"/>
      <c r="OYR140" s="296"/>
      <c r="OYS140" s="296"/>
      <c r="OYT140" s="296"/>
      <c r="OYU140" s="296"/>
      <c r="OYV140" s="296"/>
      <c r="OYW140" s="296"/>
      <c r="OYX140" s="296"/>
      <c r="OYY140" s="296"/>
      <c r="OYZ140" s="296"/>
      <c r="OZA140" s="296"/>
      <c r="OZB140" s="296"/>
      <c r="OZC140" s="296"/>
      <c r="OZD140" s="296"/>
      <c r="OZE140" s="296"/>
      <c r="OZF140" s="296"/>
      <c r="OZG140" s="296"/>
      <c r="OZH140" s="296"/>
      <c r="OZI140" s="296"/>
      <c r="OZJ140" s="296"/>
      <c r="OZK140" s="296"/>
      <c r="OZL140" s="296"/>
      <c r="OZM140" s="296"/>
      <c r="OZN140" s="296"/>
      <c r="OZO140" s="296"/>
      <c r="OZP140" s="296"/>
      <c r="OZQ140" s="296"/>
      <c r="OZR140" s="296"/>
      <c r="OZS140" s="296"/>
      <c r="OZT140" s="296"/>
      <c r="OZU140" s="296"/>
      <c r="OZV140" s="296"/>
      <c r="OZW140" s="296"/>
      <c r="OZX140" s="296"/>
      <c r="OZY140" s="296"/>
      <c r="OZZ140" s="296"/>
      <c r="PAA140" s="296"/>
      <c r="PAB140" s="296"/>
      <c r="PAC140" s="296"/>
      <c r="PAD140" s="296"/>
      <c r="PAE140" s="296"/>
      <c r="PAF140" s="296"/>
      <c r="PAG140" s="296"/>
      <c r="PAH140" s="296"/>
      <c r="PAI140" s="296"/>
      <c r="PAJ140" s="296"/>
      <c r="PAK140" s="296"/>
      <c r="PAL140" s="296"/>
      <c r="PAM140" s="296"/>
      <c r="PAN140" s="296"/>
      <c r="PAO140" s="296"/>
      <c r="PAP140" s="296"/>
      <c r="PAQ140" s="296"/>
      <c r="PAR140" s="296"/>
      <c r="PAS140" s="296"/>
      <c r="PAT140" s="296"/>
      <c r="PAU140" s="296"/>
      <c r="PAV140" s="296"/>
      <c r="PAW140" s="296"/>
      <c r="PAX140" s="296"/>
      <c r="PAY140" s="296"/>
      <c r="PAZ140" s="296"/>
      <c r="PBA140" s="296"/>
      <c r="PBB140" s="296"/>
      <c r="PBC140" s="296"/>
      <c r="PBD140" s="296"/>
      <c r="PBE140" s="296"/>
      <c r="PBF140" s="296"/>
      <c r="PBG140" s="296"/>
      <c r="PBH140" s="296"/>
      <c r="PBI140" s="296"/>
      <c r="PBJ140" s="296"/>
      <c r="PBK140" s="296"/>
      <c r="PBL140" s="296"/>
      <c r="PBM140" s="296"/>
      <c r="PBN140" s="296"/>
      <c r="PBO140" s="296"/>
      <c r="PBP140" s="296"/>
      <c r="PBQ140" s="296"/>
      <c r="PBR140" s="296"/>
      <c r="PBS140" s="296"/>
      <c r="PBT140" s="296"/>
      <c r="PBU140" s="296"/>
      <c r="PBV140" s="296"/>
      <c r="PBW140" s="296"/>
      <c r="PBX140" s="296"/>
      <c r="PBY140" s="296"/>
      <c r="PBZ140" s="296"/>
      <c r="PCA140" s="296"/>
      <c r="PCB140" s="296"/>
      <c r="PCC140" s="296"/>
      <c r="PCD140" s="296"/>
      <c r="PCE140" s="296"/>
      <c r="PCF140" s="296"/>
      <c r="PCG140" s="296"/>
      <c r="PCH140" s="296"/>
      <c r="PCI140" s="296"/>
      <c r="PCJ140" s="296"/>
      <c r="PCK140" s="296"/>
      <c r="PCL140" s="296"/>
      <c r="PCM140" s="296"/>
      <c r="PCN140" s="296"/>
      <c r="PCO140" s="296"/>
      <c r="PCP140" s="296"/>
      <c r="PCQ140" s="296"/>
      <c r="PCR140" s="296"/>
      <c r="PCS140" s="296"/>
      <c r="PCT140" s="296"/>
      <c r="PCU140" s="296"/>
      <c r="PCV140" s="296"/>
      <c r="PCW140" s="296"/>
      <c r="PCX140" s="296"/>
      <c r="PCY140" s="296"/>
      <c r="PCZ140" s="296"/>
      <c r="PDA140" s="296"/>
      <c r="PDB140" s="296"/>
      <c r="PDC140" s="296"/>
      <c r="PDD140" s="296"/>
      <c r="PDE140" s="296"/>
      <c r="PDF140" s="296"/>
      <c r="PDG140" s="296"/>
      <c r="PDH140" s="296"/>
      <c r="PDI140" s="296"/>
      <c r="PDJ140" s="296"/>
      <c r="PDK140" s="296"/>
      <c r="PDL140" s="296"/>
      <c r="PDM140" s="296"/>
      <c r="PDN140" s="296"/>
      <c r="PDO140" s="296"/>
      <c r="PDP140" s="296"/>
      <c r="PDQ140" s="296"/>
      <c r="PDR140" s="296"/>
      <c r="PDS140" s="296"/>
      <c r="PDT140" s="296"/>
      <c r="PDU140" s="296"/>
      <c r="PDV140" s="296"/>
      <c r="PDW140" s="296"/>
      <c r="PDX140" s="296"/>
      <c r="PDY140" s="296"/>
      <c r="PDZ140" s="296"/>
      <c r="PEA140" s="296"/>
      <c r="PEB140" s="296"/>
      <c r="PEC140" s="296"/>
      <c r="PED140" s="296"/>
      <c r="PEE140" s="296"/>
      <c r="PEF140" s="296"/>
      <c r="PEG140" s="296"/>
      <c r="PEH140" s="296"/>
      <c r="PEI140" s="296"/>
      <c r="PEJ140" s="296"/>
      <c r="PEK140" s="296"/>
      <c r="PEL140" s="296"/>
      <c r="PEM140" s="296"/>
      <c r="PEN140" s="296"/>
      <c r="PEO140" s="296"/>
      <c r="PEP140" s="296"/>
      <c r="PEQ140" s="296"/>
      <c r="PER140" s="296"/>
      <c r="PES140" s="296"/>
      <c r="PET140" s="296"/>
      <c r="PEU140" s="296"/>
      <c r="PEV140" s="296"/>
      <c r="PEW140" s="296"/>
      <c r="PEX140" s="296"/>
      <c r="PEY140" s="296"/>
      <c r="PEZ140" s="296"/>
      <c r="PFA140" s="296"/>
      <c r="PFB140" s="296"/>
      <c r="PFC140" s="296"/>
      <c r="PFD140" s="296"/>
      <c r="PFE140" s="296"/>
      <c r="PFF140" s="296"/>
      <c r="PFG140" s="296"/>
      <c r="PFH140" s="296"/>
      <c r="PFI140" s="296"/>
      <c r="PFJ140" s="296"/>
      <c r="PFK140" s="296"/>
      <c r="PFL140" s="296"/>
      <c r="PFM140" s="296"/>
      <c r="PFN140" s="296"/>
      <c r="PFO140" s="296"/>
      <c r="PFP140" s="296"/>
      <c r="PFQ140" s="296"/>
      <c r="PFR140" s="296"/>
      <c r="PFS140" s="296"/>
      <c r="PFT140" s="296"/>
      <c r="PFU140" s="296"/>
      <c r="PFV140" s="296"/>
      <c r="PFW140" s="296"/>
      <c r="PFX140" s="296"/>
      <c r="PFY140" s="296"/>
      <c r="PFZ140" s="296"/>
      <c r="PGA140" s="296"/>
      <c r="PGB140" s="296"/>
      <c r="PGC140" s="296"/>
      <c r="PGD140" s="296"/>
      <c r="PGE140" s="296"/>
      <c r="PGF140" s="296"/>
      <c r="PGG140" s="296"/>
      <c r="PGH140" s="296"/>
      <c r="PGI140" s="296"/>
      <c r="PGJ140" s="296"/>
      <c r="PGK140" s="296"/>
      <c r="PGL140" s="296"/>
      <c r="PGM140" s="296"/>
      <c r="PGN140" s="296"/>
      <c r="PGO140" s="296"/>
      <c r="PGP140" s="296"/>
      <c r="PGQ140" s="296"/>
      <c r="PGR140" s="296"/>
      <c r="PGS140" s="296"/>
      <c r="PGT140" s="296"/>
      <c r="PGU140" s="296"/>
      <c r="PGV140" s="296"/>
      <c r="PGW140" s="296"/>
      <c r="PGX140" s="296"/>
      <c r="PGY140" s="296"/>
      <c r="PGZ140" s="296"/>
      <c r="PHA140" s="296"/>
      <c r="PHB140" s="296"/>
      <c r="PHC140" s="296"/>
      <c r="PHD140" s="296"/>
      <c r="PHE140" s="296"/>
      <c r="PHF140" s="296"/>
      <c r="PHG140" s="296"/>
      <c r="PHH140" s="296"/>
      <c r="PHI140" s="296"/>
      <c r="PHJ140" s="296"/>
      <c r="PHK140" s="296"/>
      <c r="PHL140" s="296"/>
      <c r="PHM140" s="296"/>
      <c r="PHN140" s="296"/>
      <c r="PHO140" s="296"/>
      <c r="PHP140" s="296"/>
      <c r="PHQ140" s="296"/>
      <c r="PHR140" s="296"/>
      <c r="PHS140" s="296"/>
      <c r="PHT140" s="296"/>
      <c r="PHU140" s="296"/>
      <c r="PHV140" s="296"/>
      <c r="PHW140" s="296"/>
      <c r="PHX140" s="296"/>
      <c r="PHY140" s="296"/>
      <c r="PHZ140" s="296"/>
      <c r="PIA140" s="296"/>
      <c r="PIB140" s="296"/>
      <c r="PIC140" s="296"/>
      <c r="PID140" s="296"/>
      <c r="PIE140" s="296"/>
      <c r="PIF140" s="296"/>
      <c r="PIG140" s="296"/>
      <c r="PIH140" s="296"/>
      <c r="PII140" s="296"/>
      <c r="PIJ140" s="296"/>
      <c r="PIK140" s="296"/>
      <c r="PIL140" s="296"/>
      <c r="PIM140" s="296"/>
      <c r="PIN140" s="296"/>
      <c r="PIO140" s="296"/>
      <c r="PIP140" s="296"/>
      <c r="PIQ140" s="296"/>
      <c r="PIR140" s="296"/>
      <c r="PIS140" s="296"/>
      <c r="PIT140" s="296"/>
      <c r="PIU140" s="296"/>
      <c r="PIV140" s="296"/>
      <c r="PIW140" s="296"/>
      <c r="PIX140" s="296"/>
      <c r="PIY140" s="296"/>
      <c r="PIZ140" s="296"/>
      <c r="PJA140" s="296"/>
      <c r="PJB140" s="296"/>
      <c r="PJC140" s="296"/>
      <c r="PJD140" s="296"/>
      <c r="PJE140" s="296"/>
      <c r="PJF140" s="296"/>
      <c r="PJG140" s="296"/>
      <c r="PJH140" s="296"/>
      <c r="PJI140" s="296"/>
      <c r="PJJ140" s="296"/>
      <c r="PJK140" s="296"/>
      <c r="PJL140" s="296"/>
      <c r="PJM140" s="296"/>
      <c r="PJN140" s="296"/>
      <c r="PJO140" s="296"/>
      <c r="PJP140" s="296"/>
      <c r="PJQ140" s="296"/>
      <c r="PJR140" s="296"/>
      <c r="PJS140" s="296"/>
      <c r="PJT140" s="296"/>
      <c r="PJU140" s="296"/>
      <c r="PJV140" s="296"/>
      <c r="PJW140" s="296"/>
      <c r="PJX140" s="296"/>
      <c r="PJY140" s="296"/>
      <c r="PJZ140" s="296"/>
      <c r="PKA140" s="296"/>
      <c r="PKB140" s="296"/>
      <c r="PKC140" s="296"/>
      <c r="PKD140" s="296"/>
      <c r="PKE140" s="296"/>
      <c r="PKF140" s="296"/>
      <c r="PKG140" s="296"/>
      <c r="PKH140" s="296"/>
      <c r="PKI140" s="296"/>
      <c r="PKJ140" s="296"/>
      <c r="PKK140" s="296"/>
      <c r="PKL140" s="296"/>
      <c r="PKM140" s="296"/>
      <c r="PKN140" s="296"/>
      <c r="PKO140" s="296"/>
      <c r="PKP140" s="296"/>
      <c r="PKQ140" s="296"/>
      <c r="PKR140" s="296"/>
      <c r="PKS140" s="296"/>
      <c r="PKT140" s="296"/>
      <c r="PKU140" s="296"/>
      <c r="PKV140" s="296"/>
      <c r="PKW140" s="296"/>
      <c r="PKX140" s="296"/>
      <c r="PKY140" s="296"/>
      <c r="PKZ140" s="296"/>
      <c r="PLA140" s="296"/>
      <c r="PLB140" s="296"/>
      <c r="PLC140" s="296"/>
      <c r="PLD140" s="296"/>
      <c r="PLE140" s="296"/>
      <c r="PLF140" s="296"/>
      <c r="PLG140" s="296"/>
      <c r="PLH140" s="296"/>
      <c r="PLI140" s="296"/>
      <c r="PLJ140" s="296"/>
      <c r="PLK140" s="296"/>
      <c r="PLL140" s="296"/>
      <c r="PLM140" s="296"/>
      <c r="PLN140" s="296"/>
      <c r="PLO140" s="296"/>
      <c r="PLP140" s="296"/>
      <c r="PLQ140" s="296"/>
      <c r="PLR140" s="296"/>
      <c r="PLS140" s="296"/>
      <c r="PLT140" s="296"/>
      <c r="PLU140" s="296"/>
      <c r="PLV140" s="296"/>
      <c r="PLW140" s="296"/>
      <c r="PLX140" s="296"/>
      <c r="PLY140" s="296"/>
      <c r="PLZ140" s="296"/>
      <c r="PMA140" s="296"/>
      <c r="PMB140" s="296"/>
      <c r="PMC140" s="296"/>
      <c r="PMD140" s="296"/>
      <c r="PME140" s="296"/>
      <c r="PMF140" s="296"/>
      <c r="PMG140" s="296"/>
      <c r="PMH140" s="296"/>
      <c r="PMI140" s="296"/>
      <c r="PMJ140" s="296"/>
      <c r="PMK140" s="296"/>
      <c r="PML140" s="296"/>
      <c r="PMM140" s="296"/>
      <c r="PMN140" s="296"/>
      <c r="PMO140" s="296"/>
      <c r="PMP140" s="296"/>
      <c r="PMQ140" s="296"/>
      <c r="PMR140" s="296"/>
      <c r="PMS140" s="296"/>
      <c r="PMT140" s="296"/>
      <c r="PMU140" s="296"/>
      <c r="PMV140" s="296"/>
      <c r="PMW140" s="296"/>
      <c r="PMX140" s="296"/>
      <c r="PMY140" s="296"/>
      <c r="PMZ140" s="296"/>
      <c r="PNA140" s="296"/>
      <c r="PNB140" s="296"/>
      <c r="PNC140" s="296"/>
      <c r="PND140" s="296"/>
      <c r="PNE140" s="296"/>
      <c r="PNF140" s="296"/>
      <c r="PNG140" s="296"/>
      <c r="PNH140" s="296"/>
      <c r="PNI140" s="296"/>
      <c r="PNJ140" s="296"/>
      <c r="PNK140" s="296"/>
      <c r="PNL140" s="296"/>
      <c r="PNM140" s="296"/>
      <c r="PNN140" s="296"/>
      <c r="PNO140" s="296"/>
      <c r="PNP140" s="296"/>
      <c r="PNQ140" s="296"/>
      <c r="PNR140" s="296"/>
      <c r="PNS140" s="296"/>
      <c r="PNT140" s="296"/>
      <c r="PNU140" s="296"/>
      <c r="PNV140" s="296"/>
      <c r="PNW140" s="296"/>
      <c r="PNX140" s="296"/>
      <c r="PNY140" s="296"/>
      <c r="PNZ140" s="296"/>
      <c r="POA140" s="296"/>
      <c r="POB140" s="296"/>
      <c r="POC140" s="296"/>
      <c r="POD140" s="296"/>
      <c r="POE140" s="296"/>
      <c r="POF140" s="296"/>
      <c r="POG140" s="296"/>
      <c r="POH140" s="296"/>
      <c r="POI140" s="296"/>
      <c r="POJ140" s="296"/>
      <c r="POK140" s="296"/>
      <c r="POL140" s="296"/>
      <c r="POM140" s="296"/>
      <c r="PON140" s="296"/>
      <c r="POO140" s="296"/>
      <c r="POP140" s="296"/>
      <c r="POQ140" s="296"/>
      <c r="POR140" s="296"/>
      <c r="POS140" s="296"/>
      <c r="POT140" s="296"/>
      <c r="POU140" s="296"/>
      <c r="POV140" s="296"/>
      <c r="POW140" s="296"/>
      <c r="POX140" s="296"/>
      <c r="POY140" s="296"/>
      <c r="POZ140" s="296"/>
      <c r="PPA140" s="296"/>
      <c r="PPB140" s="296"/>
      <c r="PPC140" s="296"/>
      <c r="PPD140" s="296"/>
      <c r="PPE140" s="296"/>
      <c r="PPF140" s="296"/>
      <c r="PPG140" s="296"/>
      <c r="PPH140" s="296"/>
      <c r="PPI140" s="296"/>
      <c r="PPJ140" s="296"/>
      <c r="PPK140" s="296"/>
      <c r="PPL140" s="296"/>
      <c r="PPM140" s="296"/>
      <c r="PPN140" s="296"/>
      <c r="PPO140" s="296"/>
      <c r="PPP140" s="296"/>
      <c r="PPQ140" s="296"/>
      <c r="PPR140" s="296"/>
      <c r="PPS140" s="296"/>
      <c r="PPT140" s="296"/>
      <c r="PPU140" s="296"/>
      <c r="PPV140" s="296"/>
      <c r="PPW140" s="296"/>
      <c r="PPX140" s="296"/>
      <c r="PPY140" s="296"/>
      <c r="PPZ140" s="296"/>
      <c r="PQA140" s="296"/>
      <c r="PQB140" s="296"/>
      <c r="PQC140" s="296"/>
      <c r="PQD140" s="296"/>
      <c r="PQE140" s="296"/>
      <c r="PQF140" s="296"/>
      <c r="PQG140" s="296"/>
      <c r="PQH140" s="296"/>
      <c r="PQI140" s="296"/>
      <c r="PQJ140" s="296"/>
      <c r="PQK140" s="296"/>
      <c r="PQL140" s="296"/>
      <c r="PQM140" s="296"/>
      <c r="PQN140" s="296"/>
      <c r="PQO140" s="296"/>
      <c r="PQP140" s="296"/>
      <c r="PQQ140" s="296"/>
      <c r="PQR140" s="296"/>
      <c r="PQS140" s="296"/>
      <c r="PQT140" s="296"/>
      <c r="PQU140" s="296"/>
      <c r="PQV140" s="296"/>
      <c r="PQW140" s="296"/>
      <c r="PQX140" s="296"/>
      <c r="PQY140" s="296"/>
      <c r="PQZ140" s="296"/>
      <c r="PRA140" s="296"/>
      <c r="PRB140" s="296"/>
      <c r="PRC140" s="296"/>
      <c r="PRD140" s="296"/>
      <c r="PRE140" s="296"/>
      <c r="PRF140" s="296"/>
      <c r="PRG140" s="296"/>
      <c r="PRH140" s="296"/>
      <c r="PRI140" s="296"/>
      <c r="PRJ140" s="296"/>
      <c r="PRK140" s="296"/>
      <c r="PRL140" s="296"/>
      <c r="PRM140" s="296"/>
      <c r="PRN140" s="296"/>
      <c r="PRO140" s="296"/>
      <c r="PRP140" s="296"/>
      <c r="PRQ140" s="296"/>
      <c r="PRR140" s="296"/>
      <c r="PRS140" s="296"/>
      <c r="PRT140" s="296"/>
      <c r="PRU140" s="296"/>
      <c r="PRV140" s="296"/>
      <c r="PRW140" s="296"/>
      <c r="PRX140" s="296"/>
      <c r="PRY140" s="296"/>
      <c r="PRZ140" s="296"/>
      <c r="PSA140" s="296"/>
      <c r="PSB140" s="296"/>
      <c r="PSC140" s="296"/>
      <c r="PSD140" s="296"/>
      <c r="PSE140" s="296"/>
      <c r="PSF140" s="296"/>
      <c r="PSG140" s="296"/>
      <c r="PSH140" s="296"/>
      <c r="PSI140" s="296"/>
      <c r="PSJ140" s="296"/>
      <c r="PSK140" s="296"/>
      <c r="PSL140" s="296"/>
      <c r="PSM140" s="296"/>
      <c r="PSN140" s="296"/>
      <c r="PSO140" s="296"/>
      <c r="PSP140" s="296"/>
      <c r="PSQ140" s="296"/>
      <c r="PSR140" s="296"/>
      <c r="PSS140" s="296"/>
      <c r="PST140" s="296"/>
      <c r="PSU140" s="296"/>
      <c r="PSV140" s="296"/>
      <c r="PSW140" s="296"/>
      <c r="PSX140" s="296"/>
      <c r="PSY140" s="296"/>
      <c r="PSZ140" s="296"/>
      <c r="PTA140" s="296"/>
      <c r="PTB140" s="296"/>
      <c r="PTC140" s="296"/>
      <c r="PTD140" s="296"/>
      <c r="PTE140" s="296"/>
      <c r="PTF140" s="296"/>
      <c r="PTG140" s="296"/>
      <c r="PTH140" s="296"/>
      <c r="PTI140" s="296"/>
      <c r="PTJ140" s="296"/>
      <c r="PTK140" s="296"/>
      <c r="PTL140" s="296"/>
      <c r="PTM140" s="296"/>
      <c r="PTN140" s="296"/>
      <c r="PTO140" s="296"/>
      <c r="PTP140" s="296"/>
      <c r="PTQ140" s="296"/>
      <c r="PTR140" s="296"/>
      <c r="PTS140" s="296"/>
      <c r="PTT140" s="296"/>
      <c r="PTU140" s="296"/>
      <c r="PTV140" s="296"/>
      <c r="PTW140" s="296"/>
      <c r="PTX140" s="296"/>
      <c r="PTY140" s="296"/>
      <c r="PTZ140" s="296"/>
      <c r="PUA140" s="296"/>
      <c r="PUB140" s="296"/>
      <c r="PUC140" s="296"/>
      <c r="PUD140" s="296"/>
      <c r="PUE140" s="296"/>
      <c r="PUF140" s="296"/>
      <c r="PUG140" s="296"/>
      <c r="PUH140" s="296"/>
      <c r="PUI140" s="296"/>
      <c r="PUJ140" s="296"/>
      <c r="PUK140" s="296"/>
      <c r="PUL140" s="296"/>
      <c r="PUM140" s="296"/>
      <c r="PUN140" s="296"/>
      <c r="PUO140" s="296"/>
      <c r="PUP140" s="296"/>
      <c r="PUQ140" s="296"/>
      <c r="PUR140" s="296"/>
      <c r="PUS140" s="296"/>
      <c r="PUT140" s="296"/>
      <c r="PUU140" s="296"/>
      <c r="PUV140" s="296"/>
      <c r="PUW140" s="296"/>
      <c r="PUX140" s="296"/>
      <c r="PUY140" s="296"/>
      <c r="PUZ140" s="296"/>
      <c r="PVA140" s="296"/>
      <c r="PVB140" s="296"/>
      <c r="PVC140" s="296"/>
      <c r="PVD140" s="296"/>
      <c r="PVE140" s="296"/>
      <c r="PVF140" s="296"/>
      <c r="PVG140" s="296"/>
      <c r="PVH140" s="296"/>
      <c r="PVI140" s="296"/>
      <c r="PVJ140" s="296"/>
      <c r="PVK140" s="296"/>
      <c r="PVL140" s="296"/>
      <c r="PVM140" s="296"/>
      <c r="PVN140" s="296"/>
      <c r="PVO140" s="296"/>
      <c r="PVP140" s="296"/>
      <c r="PVQ140" s="296"/>
      <c r="PVR140" s="296"/>
      <c r="PVS140" s="296"/>
      <c r="PVT140" s="296"/>
      <c r="PVU140" s="296"/>
      <c r="PVV140" s="296"/>
      <c r="PVW140" s="296"/>
      <c r="PVX140" s="296"/>
      <c r="PVY140" s="296"/>
      <c r="PVZ140" s="296"/>
      <c r="PWA140" s="296"/>
      <c r="PWB140" s="296"/>
      <c r="PWC140" s="296"/>
      <c r="PWD140" s="296"/>
      <c r="PWE140" s="296"/>
      <c r="PWF140" s="296"/>
      <c r="PWG140" s="296"/>
      <c r="PWH140" s="296"/>
      <c r="PWI140" s="296"/>
      <c r="PWJ140" s="296"/>
      <c r="PWK140" s="296"/>
      <c r="PWL140" s="296"/>
      <c r="PWM140" s="296"/>
      <c r="PWN140" s="296"/>
      <c r="PWO140" s="296"/>
      <c r="PWP140" s="296"/>
      <c r="PWQ140" s="296"/>
      <c r="PWR140" s="296"/>
      <c r="PWS140" s="296"/>
      <c r="PWT140" s="296"/>
      <c r="PWU140" s="296"/>
      <c r="PWV140" s="296"/>
      <c r="PWW140" s="296"/>
      <c r="PWX140" s="296"/>
      <c r="PWY140" s="296"/>
      <c r="PWZ140" s="296"/>
      <c r="PXA140" s="296"/>
      <c r="PXB140" s="296"/>
      <c r="PXC140" s="296"/>
      <c r="PXD140" s="296"/>
      <c r="PXE140" s="296"/>
      <c r="PXF140" s="296"/>
      <c r="PXG140" s="296"/>
      <c r="PXH140" s="296"/>
      <c r="PXI140" s="296"/>
      <c r="PXJ140" s="296"/>
      <c r="PXK140" s="296"/>
      <c r="PXL140" s="296"/>
      <c r="PXM140" s="296"/>
      <c r="PXN140" s="296"/>
      <c r="PXO140" s="296"/>
      <c r="PXP140" s="296"/>
      <c r="PXQ140" s="296"/>
      <c r="PXR140" s="296"/>
      <c r="PXS140" s="296"/>
      <c r="PXT140" s="296"/>
      <c r="PXU140" s="296"/>
      <c r="PXV140" s="296"/>
      <c r="PXW140" s="296"/>
      <c r="PXX140" s="296"/>
      <c r="PXY140" s="296"/>
      <c r="PXZ140" s="296"/>
      <c r="PYA140" s="296"/>
      <c r="PYB140" s="296"/>
      <c r="PYC140" s="296"/>
      <c r="PYD140" s="296"/>
      <c r="PYE140" s="296"/>
      <c r="PYF140" s="296"/>
      <c r="PYG140" s="296"/>
      <c r="PYH140" s="296"/>
      <c r="PYI140" s="296"/>
      <c r="PYJ140" s="296"/>
      <c r="PYK140" s="296"/>
      <c r="PYL140" s="296"/>
      <c r="PYM140" s="296"/>
      <c r="PYN140" s="296"/>
      <c r="PYO140" s="296"/>
      <c r="PYP140" s="296"/>
      <c r="PYQ140" s="296"/>
      <c r="PYR140" s="296"/>
      <c r="PYS140" s="296"/>
      <c r="PYT140" s="296"/>
      <c r="PYU140" s="296"/>
      <c r="PYV140" s="296"/>
      <c r="PYW140" s="296"/>
      <c r="PYX140" s="296"/>
      <c r="PYY140" s="296"/>
      <c r="PYZ140" s="296"/>
      <c r="PZA140" s="296"/>
      <c r="PZB140" s="296"/>
      <c r="PZC140" s="296"/>
      <c r="PZD140" s="296"/>
      <c r="PZE140" s="296"/>
      <c r="PZF140" s="296"/>
      <c r="PZG140" s="296"/>
      <c r="PZH140" s="296"/>
      <c r="PZI140" s="296"/>
      <c r="PZJ140" s="296"/>
      <c r="PZK140" s="296"/>
      <c r="PZL140" s="296"/>
      <c r="PZM140" s="296"/>
      <c r="PZN140" s="296"/>
      <c r="PZO140" s="296"/>
      <c r="PZP140" s="296"/>
      <c r="PZQ140" s="296"/>
      <c r="PZR140" s="296"/>
      <c r="PZS140" s="296"/>
      <c r="PZT140" s="296"/>
      <c r="PZU140" s="296"/>
      <c r="PZV140" s="296"/>
      <c r="PZW140" s="296"/>
      <c r="PZX140" s="296"/>
      <c r="PZY140" s="296"/>
      <c r="PZZ140" s="296"/>
      <c r="QAA140" s="296"/>
      <c r="QAB140" s="296"/>
      <c r="QAC140" s="296"/>
      <c r="QAD140" s="296"/>
      <c r="QAE140" s="296"/>
      <c r="QAF140" s="296"/>
      <c r="QAG140" s="296"/>
      <c r="QAH140" s="296"/>
      <c r="QAI140" s="296"/>
      <c r="QAJ140" s="296"/>
      <c r="QAK140" s="296"/>
      <c r="QAL140" s="296"/>
      <c r="QAM140" s="296"/>
      <c r="QAN140" s="296"/>
      <c r="QAO140" s="296"/>
      <c r="QAP140" s="296"/>
      <c r="QAQ140" s="296"/>
      <c r="QAR140" s="296"/>
      <c r="QAS140" s="296"/>
      <c r="QAT140" s="296"/>
      <c r="QAU140" s="296"/>
      <c r="QAV140" s="296"/>
      <c r="QAW140" s="296"/>
      <c r="QAX140" s="296"/>
      <c r="QAY140" s="296"/>
      <c r="QAZ140" s="296"/>
      <c r="QBA140" s="296"/>
      <c r="QBB140" s="296"/>
      <c r="QBC140" s="296"/>
      <c r="QBD140" s="296"/>
      <c r="QBE140" s="296"/>
      <c r="QBF140" s="296"/>
      <c r="QBG140" s="296"/>
      <c r="QBH140" s="296"/>
      <c r="QBI140" s="296"/>
      <c r="QBJ140" s="296"/>
      <c r="QBK140" s="296"/>
      <c r="QBL140" s="296"/>
      <c r="QBM140" s="296"/>
      <c r="QBN140" s="296"/>
      <c r="QBO140" s="296"/>
      <c r="QBP140" s="296"/>
      <c r="QBQ140" s="296"/>
      <c r="QBR140" s="296"/>
      <c r="QBS140" s="296"/>
      <c r="QBT140" s="296"/>
      <c r="QBU140" s="296"/>
      <c r="QBV140" s="296"/>
      <c r="QBW140" s="296"/>
      <c r="QBX140" s="296"/>
      <c r="QBY140" s="296"/>
      <c r="QBZ140" s="296"/>
      <c r="QCA140" s="296"/>
      <c r="QCB140" s="296"/>
      <c r="QCC140" s="296"/>
      <c r="QCD140" s="296"/>
      <c r="QCE140" s="296"/>
      <c r="QCF140" s="296"/>
      <c r="QCG140" s="296"/>
      <c r="QCH140" s="296"/>
      <c r="QCI140" s="296"/>
      <c r="QCJ140" s="296"/>
      <c r="QCK140" s="296"/>
      <c r="QCL140" s="296"/>
      <c r="QCM140" s="296"/>
      <c r="QCN140" s="296"/>
      <c r="QCO140" s="296"/>
      <c r="QCP140" s="296"/>
      <c r="QCQ140" s="296"/>
      <c r="QCR140" s="296"/>
      <c r="QCS140" s="296"/>
      <c r="QCT140" s="296"/>
      <c r="QCU140" s="296"/>
      <c r="QCV140" s="296"/>
      <c r="QCW140" s="296"/>
      <c r="QCX140" s="296"/>
      <c r="QCY140" s="296"/>
      <c r="QCZ140" s="296"/>
      <c r="QDA140" s="296"/>
      <c r="QDB140" s="296"/>
      <c r="QDC140" s="296"/>
      <c r="QDD140" s="296"/>
      <c r="QDE140" s="296"/>
      <c r="QDF140" s="296"/>
      <c r="QDG140" s="296"/>
      <c r="QDH140" s="296"/>
      <c r="QDI140" s="296"/>
      <c r="QDJ140" s="296"/>
      <c r="QDK140" s="296"/>
      <c r="QDL140" s="296"/>
      <c r="QDM140" s="296"/>
      <c r="QDN140" s="296"/>
      <c r="QDO140" s="296"/>
      <c r="QDP140" s="296"/>
      <c r="QDQ140" s="296"/>
      <c r="QDR140" s="296"/>
      <c r="QDS140" s="296"/>
      <c r="QDT140" s="296"/>
      <c r="QDU140" s="296"/>
      <c r="QDV140" s="296"/>
      <c r="QDW140" s="296"/>
      <c r="QDX140" s="296"/>
      <c r="QDY140" s="296"/>
      <c r="QDZ140" s="296"/>
      <c r="QEA140" s="296"/>
      <c r="QEB140" s="296"/>
      <c r="QEC140" s="296"/>
      <c r="QED140" s="296"/>
      <c r="QEE140" s="296"/>
      <c r="QEF140" s="296"/>
      <c r="QEG140" s="296"/>
      <c r="QEH140" s="296"/>
      <c r="QEI140" s="296"/>
      <c r="QEJ140" s="296"/>
      <c r="QEK140" s="296"/>
      <c r="QEL140" s="296"/>
      <c r="QEM140" s="296"/>
      <c r="QEN140" s="296"/>
      <c r="QEO140" s="296"/>
      <c r="QEP140" s="296"/>
      <c r="QEQ140" s="296"/>
      <c r="QER140" s="296"/>
      <c r="QES140" s="296"/>
      <c r="QET140" s="296"/>
      <c r="QEU140" s="296"/>
      <c r="QEV140" s="296"/>
      <c r="QEW140" s="296"/>
      <c r="QEX140" s="296"/>
      <c r="QEY140" s="296"/>
      <c r="QEZ140" s="296"/>
      <c r="QFA140" s="296"/>
      <c r="QFB140" s="296"/>
      <c r="QFC140" s="296"/>
      <c r="QFD140" s="296"/>
      <c r="QFE140" s="296"/>
      <c r="QFF140" s="296"/>
      <c r="QFG140" s="296"/>
      <c r="QFH140" s="296"/>
      <c r="QFI140" s="296"/>
      <c r="QFJ140" s="296"/>
      <c r="QFK140" s="296"/>
      <c r="QFL140" s="296"/>
      <c r="QFM140" s="296"/>
      <c r="QFN140" s="296"/>
      <c r="QFO140" s="296"/>
      <c r="QFP140" s="296"/>
      <c r="QFQ140" s="296"/>
      <c r="QFR140" s="296"/>
      <c r="QFS140" s="296"/>
      <c r="QFT140" s="296"/>
      <c r="QFU140" s="296"/>
      <c r="QFV140" s="296"/>
      <c r="QFW140" s="296"/>
      <c r="QFX140" s="296"/>
      <c r="QFY140" s="296"/>
      <c r="QFZ140" s="296"/>
      <c r="QGA140" s="296"/>
      <c r="QGB140" s="296"/>
      <c r="QGC140" s="296"/>
      <c r="QGD140" s="296"/>
      <c r="QGE140" s="296"/>
      <c r="QGF140" s="296"/>
      <c r="QGG140" s="296"/>
      <c r="QGH140" s="296"/>
      <c r="QGI140" s="296"/>
      <c r="QGJ140" s="296"/>
      <c r="QGK140" s="296"/>
      <c r="QGL140" s="296"/>
      <c r="QGM140" s="296"/>
      <c r="QGN140" s="296"/>
      <c r="QGO140" s="296"/>
      <c r="QGP140" s="296"/>
      <c r="QGQ140" s="296"/>
      <c r="QGR140" s="296"/>
      <c r="QGS140" s="296"/>
      <c r="QGT140" s="296"/>
      <c r="QGU140" s="296"/>
      <c r="QGV140" s="296"/>
      <c r="QGW140" s="296"/>
      <c r="QGX140" s="296"/>
      <c r="QGY140" s="296"/>
      <c r="QGZ140" s="296"/>
      <c r="QHA140" s="296"/>
      <c r="QHB140" s="296"/>
      <c r="QHC140" s="296"/>
      <c r="QHD140" s="296"/>
      <c r="QHE140" s="296"/>
      <c r="QHF140" s="296"/>
      <c r="QHG140" s="296"/>
      <c r="QHH140" s="296"/>
      <c r="QHI140" s="296"/>
      <c r="QHJ140" s="296"/>
      <c r="QHK140" s="296"/>
      <c r="QHL140" s="296"/>
      <c r="QHM140" s="296"/>
      <c r="QHN140" s="296"/>
      <c r="QHO140" s="296"/>
      <c r="QHP140" s="296"/>
      <c r="QHQ140" s="296"/>
      <c r="QHR140" s="296"/>
      <c r="QHS140" s="296"/>
      <c r="QHT140" s="296"/>
      <c r="QHU140" s="296"/>
      <c r="QHV140" s="296"/>
      <c r="QHW140" s="296"/>
      <c r="QHX140" s="296"/>
      <c r="QHY140" s="296"/>
      <c r="QHZ140" s="296"/>
      <c r="QIA140" s="296"/>
      <c r="QIB140" s="296"/>
      <c r="QIC140" s="296"/>
      <c r="QID140" s="296"/>
      <c r="QIE140" s="296"/>
      <c r="QIF140" s="296"/>
      <c r="QIG140" s="296"/>
      <c r="QIH140" s="296"/>
      <c r="QII140" s="296"/>
      <c r="QIJ140" s="296"/>
      <c r="QIK140" s="296"/>
      <c r="QIL140" s="296"/>
      <c r="QIM140" s="296"/>
      <c r="QIN140" s="296"/>
      <c r="QIO140" s="296"/>
      <c r="QIP140" s="296"/>
      <c r="QIQ140" s="296"/>
      <c r="QIR140" s="296"/>
      <c r="QIS140" s="296"/>
      <c r="QIT140" s="296"/>
      <c r="QIU140" s="296"/>
      <c r="QIV140" s="296"/>
      <c r="QIW140" s="296"/>
      <c r="QIX140" s="296"/>
      <c r="QIY140" s="296"/>
      <c r="QIZ140" s="296"/>
      <c r="QJA140" s="296"/>
      <c r="QJB140" s="296"/>
      <c r="QJC140" s="296"/>
      <c r="QJD140" s="296"/>
      <c r="QJE140" s="296"/>
      <c r="QJF140" s="296"/>
      <c r="QJG140" s="296"/>
      <c r="QJH140" s="296"/>
      <c r="QJI140" s="296"/>
      <c r="QJJ140" s="296"/>
      <c r="QJK140" s="296"/>
      <c r="QJL140" s="296"/>
      <c r="QJM140" s="296"/>
      <c r="QJN140" s="296"/>
      <c r="QJO140" s="296"/>
      <c r="QJP140" s="296"/>
      <c r="QJQ140" s="296"/>
      <c r="QJR140" s="296"/>
      <c r="QJS140" s="296"/>
      <c r="QJT140" s="296"/>
      <c r="QJU140" s="296"/>
      <c r="QJV140" s="296"/>
      <c r="QJW140" s="296"/>
      <c r="QJX140" s="296"/>
      <c r="QJY140" s="296"/>
      <c r="QJZ140" s="296"/>
      <c r="QKA140" s="296"/>
      <c r="QKB140" s="296"/>
      <c r="QKC140" s="296"/>
      <c r="QKD140" s="296"/>
      <c r="QKE140" s="296"/>
      <c r="QKF140" s="296"/>
      <c r="QKG140" s="296"/>
      <c r="QKH140" s="296"/>
      <c r="QKI140" s="296"/>
      <c r="QKJ140" s="296"/>
      <c r="QKK140" s="296"/>
      <c r="QKL140" s="296"/>
      <c r="QKM140" s="296"/>
      <c r="QKN140" s="296"/>
      <c r="QKO140" s="296"/>
      <c r="QKP140" s="296"/>
      <c r="QKQ140" s="296"/>
      <c r="QKR140" s="296"/>
      <c r="QKS140" s="296"/>
      <c r="QKT140" s="296"/>
      <c r="QKU140" s="296"/>
      <c r="QKV140" s="296"/>
      <c r="QKW140" s="296"/>
      <c r="QKX140" s="296"/>
      <c r="QKY140" s="296"/>
      <c r="QKZ140" s="296"/>
      <c r="QLA140" s="296"/>
      <c r="QLB140" s="296"/>
      <c r="QLC140" s="296"/>
      <c r="QLD140" s="296"/>
      <c r="QLE140" s="296"/>
      <c r="QLF140" s="296"/>
      <c r="QLG140" s="296"/>
      <c r="QLH140" s="296"/>
      <c r="QLI140" s="296"/>
      <c r="QLJ140" s="296"/>
      <c r="QLK140" s="296"/>
      <c r="QLL140" s="296"/>
      <c r="QLM140" s="296"/>
      <c r="QLN140" s="296"/>
      <c r="QLO140" s="296"/>
      <c r="QLP140" s="296"/>
      <c r="QLQ140" s="296"/>
      <c r="QLR140" s="296"/>
      <c r="QLS140" s="296"/>
      <c r="QLT140" s="296"/>
      <c r="QLU140" s="296"/>
      <c r="QLV140" s="296"/>
      <c r="QLW140" s="296"/>
      <c r="QLX140" s="296"/>
      <c r="QLY140" s="296"/>
      <c r="QLZ140" s="296"/>
      <c r="QMA140" s="296"/>
      <c r="QMB140" s="296"/>
      <c r="QMC140" s="296"/>
      <c r="QMD140" s="296"/>
      <c r="QME140" s="296"/>
      <c r="QMF140" s="296"/>
      <c r="QMG140" s="296"/>
      <c r="QMH140" s="296"/>
      <c r="QMI140" s="296"/>
      <c r="QMJ140" s="296"/>
      <c r="QMK140" s="296"/>
      <c r="QML140" s="296"/>
      <c r="QMM140" s="296"/>
      <c r="QMN140" s="296"/>
      <c r="QMO140" s="296"/>
      <c r="QMP140" s="296"/>
      <c r="QMQ140" s="296"/>
      <c r="QMR140" s="296"/>
      <c r="QMS140" s="296"/>
      <c r="QMT140" s="296"/>
      <c r="QMU140" s="296"/>
      <c r="QMV140" s="296"/>
      <c r="QMW140" s="296"/>
      <c r="QMX140" s="296"/>
      <c r="QMY140" s="296"/>
      <c r="QMZ140" s="296"/>
      <c r="QNA140" s="296"/>
      <c r="QNB140" s="296"/>
      <c r="QNC140" s="296"/>
      <c r="QND140" s="296"/>
      <c r="QNE140" s="296"/>
      <c r="QNF140" s="296"/>
      <c r="QNG140" s="296"/>
      <c r="QNH140" s="296"/>
      <c r="QNI140" s="296"/>
      <c r="QNJ140" s="296"/>
      <c r="QNK140" s="296"/>
      <c r="QNL140" s="296"/>
      <c r="QNM140" s="296"/>
      <c r="QNN140" s="296"/>
      <c r="QNO140" s="296"/>
      <c r="QNP140" s="296"/>
      <c r="QNQ140" s="296"/>
      <c r="QNR140" s="296"/>
      <c r="QNS140" s="296"/>
      <c r="QNT140" s="296"/>
      <c r="QNU140" s="296"/>
      <c r="QNV140" s="296"/>
      <c r="QNW140" s="296"/>
      <c r="QNX140" s="296"/>
      <c r="QNY140" s="296"/>
      <c r="QNZ140" s="296"/>
      <c r="QOA140" s="296"/>
      <c r="QOB140" s="296"/>
      <c r="QOC140" s="296"/>
      <c r="QOD140" s="296"/>
      <c r="QOE140" s="296"/>
      <c r="QOF140" s="296"/>
      <c r="QOG140" s="296"/>
      <c r="QOH140" s="296"/>
      <c r="QOI140" s="296"/>
      <c r="QOJ140" s="296"/>
      <c r="QOK140" s="296"/>
      <c r="QOL140" s="296"/>
      <c r="QOM140" s="296"/>
      <c r="QON140" s="296"/>
      <c r="QOO140" s="296"/>
      <c r="QOP140" s="296"/>
      <c r="QOQ140" s="296"/>
      <c r="QOR140" s="296"/>
      <c r="QOS140" s="296"/>
      <c r="QOT140" s="296"/>
      <c r="QOU140" s="296"/>
      <c r="QOV140" s="296"/>
      <c r="QOW140" s="296"/>
      <c r="QOX140" s="296"/>
      <c r="QOY140" s="296"/>
      <c r="QOZ140" s="296"/>
      <c r="QPA140" s="296"/>
      <c r="QPB140" s="296"/>
      <c r="QPC140" s="296"/>
      <c r="QPD140" s="296"/>
      <c r="QPE140" s="296"/>
      <c r="QPF140" s="296"/>
      <c r="QPG140" s="296"/>
      <c r="QPH140" s="296"/>
      <c r="QPI140" s="296"/>
      <c r="QPJ140" s="296"/>
      <c r="QPK140" s="296"/>
      <c r="QPL140" s="296"/>
      <c r="QPM140" s="296"/>
      <c r="QPN140" s="296"/>
      <c r="QPO140" s="296"/>
      <c r="QPP140" s="296"/>
      <c r="QPQ140" s="296"/>
      <c r="QPR140" s="296"/>
      <c r="QPS140" s="296"/>
      <c r="QPT140" s="296"/>
      <c r="QPU140" s="296"/>
      <c r="QPV140" s="296"/>
      <c r="QPW140" s="296"/>
      <c r="QPX140" s="296"/>
      <c r="QPY140" s="296"/>
      <c r="QPZ140" s="296"/>
      <c r="QQA140" s="296"/>
      <c r="QQB140" s="296"/>
      <c r="QQC140" s="296"/>
      <c r="QQD140" s="296"/>
      <c r="QQE140" s="296"/>
      <c r="QQF140" s="296"/>
      <c r="QQG140" s="296"/>
      <c r="QQH140" s="296"/>
      <c r="QQI140" s="296"/>
      <c r="QQJ140" s="296"/>
      <c r="QQK140" s="296"/>
      <c r="QQL140" s="296"/>
      <c r="QQM140" s="296"/>
      <c r="QQN140" s="296"/>
      <c r="QQO140" s="296"/>
      <c r="QQP140" s="296"/>
      <c r="QQQ140" s="296"/>
      <c r="QQR140" s="296"/>
      <c r="QQS140" s="296"/>
      <c r="QQT140" s="296"/>
      <c r="QQU140" s="296"/>
      <c r="QQV140" s="296"/>
      <c r="QQW140" s="296"/>
      <c r="QQX140" s="296"/>
      <c r="QQY140" s="296"/>
      <c r="QQZ140" s="296"/>
      <c r="QRA140" s="296"/>
      <c r="QRB140" s="296"/>
      <c r="QRC140" s="296"/>
      <c r="QRD140" s="296"/>
      <c r="QRE140" s="296"/>
      <c r="QRF140" s="296"/>
      <c r="QRG140" s="296"/>
      <c r="QRH140" s="296"/>
      <c r="QRI140" s="296"/>
      <c r="QRJ140" s="296"/>
      <c r="QRK140" s="296"/>
      <c r="QRL140" s="296"/>
      <c r="QRM140" s="296"/>
      <c r="QRN140" s="296"/>
      <c r="QRO140" s="296"/>
      <c r="QRP140" s="296"/>
      <c r="QRQ140" s="296"/>
      <c r="QRR140" s="296"/>
      <c r="QRS140" s="296"/>
      <c r="QRT140" s="296"/>
      <c r="QRU140" s="296"/>
      <c r="QRV140" s="296"/>
      <c r="QRW140" s="296"/>
      <c r="QRX140" s="296"/>
      <c r="QRY140" s="296"/>
      <c r="QRZ140" s="296"/>
      <c r="QSA140" s="296"/>
      <c r="QSB140" s="296"/>
      <c r="QSC140" s="296"/>
      <c r="QSD140" s="296"/>
      <c r="QSE140" s="296"/>
      <c r="QSF140" s="296"/>
      <c r="QSG140" s="296"/>
      <c r="QSH140" s="296"/>
      <c r="QSI140" s="296"/>
      <c r="QSJ140" s="296"/>
      <c r="QSK140" s="296"/>
      <c r="QSL140" s="296"/>
      <c r="QSM140" s="296"/>
      <c r="QSN140" s="296"/>
      <c r="QSO140" s="296"/>
      <c r="QSP140" s="296"/>
      <c r="QSQ140" s="296"/>
      <c r="QSR140" s="296"/>
      <c r="QSS140" s="296"/>
      <c r="QST140" s="296"/>
      <c r="QSU140" s="296"/>
      <c r="QSV140" s="296"/>
      <c r="QSW140" s="296"/>
      <c r="QSX140" s="296"/>
      <c r="QSY140" s="296"/>
      <c r="QSZ140" s="296"/>
      <c r="QTA140" s="296"/>
      <c r="QTB140" s="296"/>
      <c r="QTC140" s="296"/>
      <c r="QTD140" s="296"/>
      <c r="QTE140" s="296"/>
      <c r="QTF140" s="296"/>
      <c r="QTG140" s="296"/>
      <c r="QTH140" s="296"/>
      <c r="QTI140" s="296"/>
      <c r="QTJ140" s="296"/>
      <c r="QTK140" s="296"/>
      <c r="QTL140" s="296"/>
      <c r="QTM140" s="296"/>
      <c r="QTN140" s="296"/>
      <c r="QTO140" s="296"/>
      <c r="QTP140" s="296"/>
      <c r="QTQ140" s="296"/>
      <c r="QTR140" s="296"/>
      <c r="QTS140" s="296"/>
      <c r="QTT140" s="296"/>
      <c r="QTU140" s="296"/>
      <c r="QTV140" s="296"/>
      <c r="QTW140" s="296"/>
      <c r="QTX140" s="296"/>
      <c r="QTY140" s="296"/>
      <c r="QTZ140" s="296"/>
      <c r="QUA140" s="296"/>
      <c r="QUB140" s="296"/>
      <c r="QUC140" s="296"/>
      <c r="QUD140" s="296"/>
      <c r="QUE140" s="296"/>
      <c r="QUF140" s="296"/>
      <c r="QUG140" s="296"/>
      <c r="QUH140" s="296"/>
      <c r="QUI140" s="296"/>
      <c r="QUJ140" s="296"/>
      <c r="QUK140" s="296"/>
      <c r="QUL140" s="296"/>
      <c r="QUM140" s="296"/>
      <c r="QUN140" s="296"/>
      <c r="QUO140" s="296"/>
      <c r="QUP140" s="296"/>
      <c r="QUQ140" s="296"/>
      <c r="QUR140" s="296"/>
      <c r="QUS140" s="296"/>
      <c r="QUT140" s="296"/>
      <c r="QUU140" s="296"/>
      <c r="QUV140" s="296"/>
      <c r="QUW140" s="296"/>
      <c r="QUX140" s="296"/>
      <c r="QUY140" s="296"/>
      <c r="QUZ140" s="296"/>
      <c r="QVA140" s="296"/>
      <c r="QVB140" s="296"/>
      <c r="QVC140" s="296"/>
      <c r="QVD140" s="296"/>
      <c r="QVE140" s="296"/>
      <c r="QVF140" s="296"/>
      <c r="QVG140" s="296"/>
      <c r="QVH140" s="296"/>
      <c r="QVI140" s="296"/>
      <c r="QVJ140" s="296"/>
      <c r="QVK140" s="296"/>
      <c r="QVL140" s="296"/>
      <c r="QVM140" s="296"/>
      <c r="QVN140" s="296"/>
      <c r="QVO140" s="296"/>
      <c r="QVP140" s="296"/>
      <c r="QVQ140" s="296"/>
      <c r="QVR140" s="296"/>
      <c r="QVS140" s="296"/>
      <c r="QVT140" s="296"/>
      <c r="QVU140" s="296"/>
      <c r="QVV140" s="296"/>
      <c r="QVW140" s="296"/>
      <c r="QVX140" s="296"/>
      <c r="QVY140" s="296"/>
      <c r="QVZ140" s="296"/>
      <c r="QWA140" s="296"/>
      <c r="QWB140" s="296"/>
      <c r="QWC140" s="296"/>
      <c r="QWD140" s="296"/>
      <c r="QWE140" s="296"/>
      <c r="QWF140" s="296"/>
      <c r="QWG140" s="296"/>
      <c r="QWH140" s="296"/>
      <c r="QWI140" s="296"/>
      <c r="QWJ140" s="296"/>
      <c r="QWK140" s="296"/>
      <c r="QWL140" s="296"/>
      <c r="QWM140" s="296"/>
      <c r="QWN140" s="296"/>
      <c r="QWO140" s="296"/>
      <c r="QWP140" s="296"/>
      <c r="QWQ140" s="296"/>
      <c r="QWR140" s="296"/>
      <c r="QWS140" s="296"/>
      <c r="QWT140" s="296"/>
      <c r="QWU140" s="296"/>
      <c r="QWV140" s="296"/>
      <c r="QWW140" s="296"/>
      <c r="QWX140" s="296"/>
      <c r="QWY140" s="296"/>
      <c r="QWZ140" s="296"/>
      <c r="QXA140" s="296"/>
      <c r="QXB140" s="296"/>
      <c r="QXC140" s="296"/>
      <c r="QXD140" s="296"/>
      <c r="QXE140" s="296"/>
      <c r="QXF140" s="296"/>
      <c r="QXG140" s="296"/>
      <c r="QXH140" s="296"/>
      <c r="QXI140" s="296"/>
      <c r="QXJ140" s="296"/>
      <c r="QXK140" s="296"/>
      <c r="QXL140" s="296"/>
      <c r="QXM140" s="296"/>
      <c r="QXN140" s="296"/>
      <c r="QXO140" s="296"/>
      <c r="QXP140" s="296"/>
      <c r="QXQ140" s="296"/>
      <c r="QXR140" s="296"/>
      <c r="QXS140" s="296"/>
      <c r="QXT140" s="296"/>
      <c r="QXU140" s="296"/>
      <c r="QXV140" s="296"/>
      <c r="QXW140" s="296"/>
      <c r="QXX140" s="296"/>
      <c r="QXY140" s="296"/>
      <c r="QXZ140" s="296"/>
      <c r="QYA140" s="296"/>
      <c r="QYB140" s="296"/>
      <c r="QYC140" s="296"/>
      <c r="QYD140" s="296"/>
      <c r="QYE140" s="296"/>
      <c r="QYF140" s="296"/>
      <c r="QYG140" s="296"/>
      <c r="QYH140" s="296"/>
      <c r="QYI140" s="296"/>
      <c r="QYJ140" s="296"/>
      <c r="QYK140" s="296"/>
      <c r="QYL140" s="296"/>
      <c r="QYM140" s="296"/>
      <c r="QYN140" s="296"/>
      <c r="QYO140" s="296"/>
      <c r="QYP140" s="296"/>
      <c r="QYQ140" s="296"/>
      <c r="QYR140" s="296"/>
      <c r="QYS140" s="296"/>
      <c r="QYT140" s="296"/>
      <c r="QYU140" s="296"/>
      <c r="QYV140" s="296"/>
      <c r="QYW140" s="296"/>
      <c r="QYX140" s="296"/>
      <c r="QYY140" s="296"/>
      <c r="QYZ140" s="296"/>
      <c r="QZA140" s="296"/>
      <c r="QZB140" s="296"/>
      <c r="QZC140" s="296"/>
      <c r="QZD140" s="296"/>
      <c r="QZE140" s="296"/>
      <c r="QZF140" s="296"/>
      <c r="QZG140" s="296"/>
      <c r="QZH140" s="296"/>
      <c r="QZI140" s="296"/>
      <c r="QZJ140" s="296"/>
      <c r="QZK140" s="296"/>
      <c r="QZL140" s="296"/>
      <c r="QZM140" s="296"/>
      <c r="QZN140" s="296"/>
      <c r="QZO140" s="296"/>
      <c r="QZP140" s="296"/>
      <c r="QZQ140" s="296"/>
      <c r="QZR140" s="296"/>
      <c r="QZS140" s="296"/>
      <c r="QZT140" s="296"/>
      <c r="QZU140" s="296"/>
      <c r="QZV140" s="296"/>
      <c r="QZW140" s="296"/>
      <c r="QZX140" s="296"/>
      <c r="QZY140" s="296"/>
      <c r="QZZ140" s="296"/>
      <c r="RAA140" s="296"/>
      <c r="RAB140" s="296"/>
      <c r="RAC140" s="296"/>
      <c r="RAD140" s="296"/>
      <c r="RAE140" s="296"/>
      <c r="RAF140" s="296"/>
      <c r="RAG140" s="296"/>
      <c r="RAH140" s="296"/>
      <c r="RAI140" s="296"/>
      <c r="RAJ140" s="296"/>
      <c r="RAK140" s="296"/>
      <c r="RAL140" s="296"/>
      <c r="RAM140" s="296"/>
      <c r="RAN140" s="296"/>
      <c r="RAO140" s="296"/>
      <c r="RAP140" s="296"/>
      <c r="RAQ140" s="296"/>
      <c r="RAR140" s="296"/>
      <c r="RAS140" s="296"/>
      <c r="RAT140" s="296"/>
      <c r="RAU140" s="296"/>
      <c r="RAV140" s="296"/>
      <c r="RAW140" s="296"/>
      <c r="RAX140" s="296"/>
      <c r="RAY140" s="296"/>
      <c r="RAZ140" s="296"/>
      <c r="RBA140" s="296"/>
      <c r="RBB140" s="296"/>
      <c r="RBC140" s="296"/>
      <c r="RBD140" s="296"/>
      <c r="RBE140" s="296"/>
      <c r="RBF140" s="296"/>
      <c r="RBG140" s="296"/>
      <c r="RBH140" s="296"/>
      <c r="RBI140" s="296"/>
      <c r="RBJ140" s="296"/>
      <c r="RBK140" s="296"/>
      <c r="RBL140" s="296"/>
      <c r="RBM140" s="296"/>
      <c r="RBN140" s="296"/>
      <c r="RBO140" s="296"/>
      <c r="RBP140" s="296"/>
      <c r="RBQ140" s="296"/>
      <c r="RBR140" s="296"/>
      <c r="RBS140" s="296"/>
      <c r="RBT140" s="296"/>
      <c r="RBU140" s="296"/>
      <c r="RBV140" s="296"/>
      <c r="RBW140" s="296"/>
      <c r="RBX140" s="296"/>
      <c r="RBY140" s="296"/>
      <c r="RBZ140" s="296"/>
      <c r="RCA140" s="296"/>
      <c r="RCB140" s="296"/>
      <c r="RCC140" s="296"/>
      <c r="RCD140" s="296"/>
      <c r="RCE140" s="296"/>
      <c r="RCF140" s="296"/>
      <c r="RCG140" s="296"/>
      <c r="RCH140" s="296"/>
      <c r="RCI140" s="296"/>
      <c r="RCJ140" s="296"/>
      <c r="RCK140" s="296"/>
      <c r="RCL140" s="296"/>
      <c r="RCM140" s="296"/>
      <c r="RCN140" s="296"/>
      <c r="RCO140" s="296"/>
      <c r="RCP140" s="296"/>
      <c r="RCQ140" s="296"/>
      <c r="RCR140" s="296"/>
      <c r="RCS140" s="296"/>
      <c r="RCT140" s="296"/>
      <c r="RCU140" s="296"/>
      <c r="RCV140" s="296"/>
      <c r="RCW140" s="296"/>
      <c r="RCX140" s="296"/>
      <c r="RCY140" s="296"/>
      <c r="RCZ140" s="296"/>
      <c r="RDA140" s="296"/>
      <c r="RDB140" s="296"/>
      <c r="RDC140" s="296"/>
      <c r="RDD140" s="296"/>
      <c r="RDE140" s="296"/>
      <c r="RDF140" s="296"/>
      <c r="RDG140" s="296"/>
      <c r="RDH140" s="296"/>
      <c r="RDI140" s="296"/>
      <c r="RDJ140" s="296"/>
      <c r="RDK140" s="296"/>
      <c r="RDL140" s="296"/>
      <c r="RDM140" s="296"/>
      <c r="RDN140" s="296"/>
      <c r="RDO140" s="296"/>
      <c r="RDP140" s="296"/>
      <c r="RDQ140" s="296"/>
      <c r="RDR140" s="296"/>
      <c r="RDS140" s="296"/>
      <c r="RDT140" s="296"/>
      <c r="RDU140" s="296"/>
      <c r="RDV140" s="296"/>
      <c r="RDW140" s="296"/>
      <c r="RDX140" s="296"/>
      <c r="RDY140" s="296"/>
      <c r="RDZ140" s="296"/>
      <c r="REA140" s="296"/>
      <c r="REB140" s="296"/>
      <c r="REC140" s="296"/>
      <c r="RED140" s="296"/>
      <c r="REE140" s="296"/>
      <c r="REF140" s="296"/>
      <c r="REG140" s="296"/>
      <c r="REH140" s="296"/>
      <c r="REI140" s="296"/>
      <c r="REJ140" s="296"/>
      <c r="REK140" s="296"/>
      <c r="REL140" s="296"/>
      <c r="REM140" s="296"/>
      <c r="REN140" s="296"/>
      <c r="REO140" s="296"/>
      <c r="REP140" s="296"/>
      <c r="REQ140" s="296"/>
      <c r="RER140" s="296"/>
      <c r="RES140" s="296"/>
      <c r="RET140" s="296"/>
      <c r="REU140" s="296"/>
      <c r="REV140" s="296"/>
      <c r="REW140" s="296"/>
      <c r="REX140" s="296"/>
      <c r="REY140" s="296"/>
      <c r="REZ140" s="296"/>
      <c r="RFA140" s="296"/>
      <c r="RFB140" s="296"/>
      <c r="RFC140" s="296"/>
      <c r="RFD140" s="296"/>
      <c r="RFE140" s="296"/>
      <c r="RFF140" s="296"/>
      <c r="RFG140" s="296"/>
      <c r="RFH140" s="296"/>
      <c r="RFI140" s="296"/>
      <c r="RFJ140" s="296"/>
      <c r="RFK140" s="296"/>
      <c r="RFL140" s="296"/>
      <c r="RFM140" s="296"/>
      <c r="RFN140" s="296"/>
      <c r="RFO140" s="296"/>
      <c r="RFP140" s="296"/>
      <c r="RFQ140" s="296"/>
      <c r="RFR140" s="296"/>
      <c r="RFS140" s="296"/>
      <c r="RFT140" s="296"/>
      <c r="RFU140" s="296"/>
      <c r="RFV140" s="296"/>
      <c r="RFW140" s="296"/>
      <c r="RFX140" s="296"/>
      <c r="RFY140" s="296"/>
      <c r="RFZ140" s="296"/>
      <c r="RGA140" s="296"/>
      <c r="RGB140" s="296"/>
      <c r="RGC140" s="296"/>
      <c r="RGD140" s="296"/>
      <c r="RGE140" s="296"/>
      <c r="RGF140" s="296"/>
      <c r="RGG140" s="296"/>
      <c r="RGH140" s="296"/>
      <c r="RGI140" s="296"/>
      <c r="RGJ140" s="296"/>
      <c r="RGK140" s="296"/>
      <c r="RGL140" s="296"/>
      <c r="RGM140" s="296"/>
      <c r="RGN140" s="296"/>
      <c r="RGO140" s="296"/>
      <c r="RGP140" s="296"/>
      <c r="RGQ140" s="296"/>
      <c r="RGR140" s="296"/>
      <c r="RGS140" s="296"/>
      <c r="RGT140" s="296"/>
      <c r="RGU140" s="296"/>
      <c r="RGV140" s="296"/>
      <c r="RGW140" s="296"/>
      <c r="RGX140" s="296"/>
      <c r="RGY140" s="296"/>
      <c r="RGZ140" s="296"/>
      <c r="RHA140" s="296"/>
      <c r="RHB140" s="296"/>
      <c r="RHC140" s="296"/>
      <c r="RHD140" s="296"/>
      <c r="RHE140" s="296"/>
      <c r="RHF140" s="296"/>
      <c r="RHG140" s="296"/>
      <c r="RHH140" s="296"/>
      <c r="RHI140" s="296"/>
      <c r="RHJ140" s="296"/>
      <c r="RHK140" s="296"/>
      <c r="RHL140" s="296"/>
      <c r="RHM140" s="296"/>
      <c r="RHN140" s="296"/>
      <c r="RHO140" s="296"/>
      <c r="RHP140" s="296"/>
      <c r="RHQ140" s="296"/>
      <c r="RHR140" s="296"/>
      <c r="RHS140" s="296"/>
      <c r="RHT140" s="296"/>
      <c r="RHU140" s="296"/>
      <c r="RHV140" s="296"/>
      <c r="RHW140" s="296"/>
      <c r="RHX140" s="296"/>
      <c r="RHY140" s="296"/>
      <c r="RHZ140" s="296"/>
      <c r="RIA140" s="296"/>
      <c r="RIB140" s="296"/>
      <c r="RIC140" s="296"/>
      <c r="RID140" s="296"/>
      <c r="RIE140" s="296"/>
      <c r="RIF140" s="296"/>
      <c r="RIG140" s="296"/>
      <c r="RIH140" s="296"/>
      <c r="RII140" s="296"/>
      <c r="RIJ140" s="296"/>
      <c r="RIK140" s="296"/>
      <c r="RIL140" s="296"/>
      <c r="RIM140" s="296"/>
      <c r="RIN140" s="296"/>
      <c r="RIO140" s="296"/>
      <c r="RIP140" s="296"/>
      <c r="RIQ140" s="296"/>
      <c r="RIR140" s="296"/>
      <c r="RIS140" s="296"/>
      <c r="RIT140" s="296"/>
      <c r="RIU140" s="296"/>
      <c r="RIV140" s="296"/>
      <c r="RIW140" s="296"/>
      <c r="RIX140" s="296"/>
      <c r="RIY140" s="296"/>
      <c r="RIZ140" s="296"/>
      <c r="RJA140" s="296"/>
      <c r="RJB140" s="296"/>
      <c r="RJC140" s="296"/>
      <c r="RJD140" s="296"/>
      <c r="RJE140" s="296"/>
      <c r="RJF140" s="296"/>
      <c r="RJG140" s="296"/>
      <c r="RJH140" s="296"/>
      <c r="RJI140" s="296"/>
      <c r="RJJ140" s="296"/>
      <c r="RJK140" s="296"/>
      <c r="RJL140" s="296"/>
      <c r="RJM140" s="296"/>
      <c r="RJN140" s="296"/>
      <c r="RJO140" s="296"/>
      <c r="RJP140" s="296"/>
      <c r="RJQ140" s="296"/>
      <c r="RJR140" s="296"/>
      <c r="RJS140" s="296"/>
      <c r="RJT140" s="296"/>
      <c r="RJU140" s="296"/>
      <c r="RJV140" s="296"/>
      <c r="RJW140" s="296"/>
      <c r="RJX140" s="296"/>
      <c r="RJY140" s="296"/>
      <c r="RJZ140" s="296"/>
      <c r="RKA140" s="296"/>
      <c r="RKB140" s="296"/>
      <c r="RKC140" s="296"/>
      <c r="RKD140" s="296"/>
      <c r="RKE140" s="296"/>
      <c r="RKF140" s="296"/>
      <c r="RKG140" s="296"/>
      <c r="RKH140" s="296"/>
      <c r="RKI140" s="296"/>
      <c r="RKJ140" s="296"/>
      <c r="RKK140" s="296"/>
      <c r="RKL140" s="296"/>
      <c r="RKM140" s="296"/>
      <c r="RKN140" s="296"/>
      <c r="RKO140" s="296"/>
      <c r="RKP140" s="296"/>
      <c r="RKQ140" s="296"/>
      <c r="RKR140" s="296"/>
      <c r="RKS140" s="296"/>
      <c r="RKT140" s="296"/>
      <c r="RKU140" s="296"/>
      <c r="RKV140" s="296"/>
      <c r="RKW140" s="296"/>
      <c r="RKX140" s="296"/>
      <c r="RKY140" s="296"/>
      <c r="RKZ140" s="296"/>
      <c r="RLA140" s="296"/>
      <c r="RLB140" s="296"/>
      <c r="RLC140" s="296"/>
      <c r="RLD140" s="296"/>
      <c r="RLE140" s="296"/>
      <c r="RLF140" s="296"/>
      <c r="RLG140" s="296"/>
      <c r="RLH140" s="296"/>
      <c r="RLI140" s="296"/>
      <c r="RLJ140" s="296"/>
      <c r="RLK140" s="296"/>
      <c r="RLL140" s="296"/>
      <c r="RLM140" s="296"/>
      <c r="RLN140" s="296"/>
      <c r="RLO140" s="296"/>
      <c r="RLP140" s="296"/>
      <c r="RLQ140" s="296"/>
      <c r="RLR140" s="296"/>
      <c r="RLS140" s="296"/>
      <c r="RLT140" s="296"/>
      <c r="RLU140" s="296"/>
      <c r="RLV140" s="296"/>
      <c r="RLW140" s="296"/>
      <c r="RLX140" s="296"/>
      <c r="RLY140" s="296"/>
      <c r="RLZ140" s="296"/>
      <c r="RMA140" s="296"/>
      <c r="RMB140" s="296"/>
      <c r="RMC140" s="296"/>
      <c r="RMD140" s="296"/>
      <c r="RME140" s="296"/>
      <c r="RMF140" s="296"/>
      <c r="RMG140" s="296"/>
      <c r="RMH140" s="296"/>
      <c r="RMI140" s="296"/>
      <c r="RMJ140" s="296"/>
      <c r="RMK140" s="296"/>
      <c r="RML140" s="296"/>
      <c r="RMM140" s="296"/>
      <c r="RMN140" s="296"/>
      <c r="RMO140" s="296"/>
      <c r="RMP140" s="296"/>
      <c r="RMQ140" s="296"/>
      <c r="RMR140" s="296"/>
      <c r="RMS140" s="296"/>
      <c r="RMT140" s="296"/>
      <c r="RMU140" s="296"/>
      <c r="RMV140" s="296"/>
      <c r="RMW140" s="296"/>
      <c r="RMX140" s="296"/>
      <c r="RMY140" s="296"/>
      <c r="RMZ140" s="296"/>
      <c r="RNA140" s="296"/>
      <c r="RNB140" s="296"/>
      <c r="RNC140" s="296"/>
      <c r="RND140" s="296"/>
      <c r="RNE140" s="296"/>
      <c r="RNF140" s="296"/>
      <c r="RNG140" s="296"/>
      <c r="RNH140" s="296"/>
      <c r="RNI140" s="296"/>
      <c r="RNJ140" s="296"/>
      <c r="RNK140" s="296"/>
      <c r="RNL140" s="296"/>
      <c r="RNM140" s="296"/>
      <c r="RNN140" s="296"/>
      <c r="RNO140" s="296"/>
      <c r="RNP140" s="296"/>
      <c r="RNQ140" s="296"/>
      <c r="RNR140" s="296"/>
      <c r="RNS140" s="296"/>
      <c r="RNT140" s="296"/>
      <c r="RNU140" s="296"/>
      <c r="RNV140" s="296"/>
      <c r="RNW140" s="296"/>
      <c r="RNX140" s="296"/>
      <c r="RNY140" s="296"/>
      <c r="RNZ140" s="296"/>
      <c r="ROA140" s="296"/>
      <c r="ROB140" s="296"/>
      <c r="ROC140" s="296"/>
      <c r="ROD140" s="296"/>
      <c r="ROE140" s="296"/>
      <c r="ROF140" s="296"/>
      <c r="ROG140" s="296"/>
      <c r="ROH140" s="296"/>
      <c r="ROI140" s="296"/>
      <c r="ROJ140" s="296"/>
      <c r="ROK140" s="296"/>
      <c r="ROL140" s="296"/>
      <c r="ROM140" s="296"/>
      <c r="RON140" s="296"/>
      <c r="ROO140" s="296"/>
      <c r="ROP140" s="296"/>
      <c r="ROQ140" s="296"/>
      <c r="ROR140" s="296"/>
      <c r="ROS140" s="296"/>
      <c r="ROT140" s="296"/>
      <c r="ROU140" s="296"/>
      <c r="ROV140" s="296"/>
      <c r="ROW140" s="296"/>
      <c r="ROX140" s="296"/>
      <c r="ROY140" s="296"/>
      <c r="ROZ140" s="296"/>
      <c r="RPA140" s="296"/>
      <c r="RPB140" s="296"/>
      <c r="RPC140" s="296"/>
      <c r="RPD140" s="296"/>
      <c r="RPE140" s="296"/>
      <c r="RPF140" s="296"/>
      <c r="RPG140" s="296"/>
      <c r="RPH140" s="296"/>
      <c r="RPI140" s="296"/>
      <c r="RPJ140" s="296"/>
      <c r="RPK140" s="296"/>
      <c r="RPL140" s="296"/>
      <c r="RPM140" s="296"/>
      <c r="RPN140" s="296"/>
      <c r="RPO140" s="296"/>
      <c r="RPP140" s="296"/>
      <c r="RPQ140" s="296"/>
      <c r="RPR140" s="296"/>
      <c r="RPS140" s="296"/>
      <c r="RPT140" s="296"/>
      <c r="RPU140" s="296"/>
      <c r="RPV140" s="296"/>
      <c r="RPW140" s="296"/>
      <c r="RPX140" s="296"/>
      <c r="RPY140" s="296"/>
      <c r="RPZ140" s="296"/>
      <c r="RQA140" s="296"/>
      <c r="RQB140" s="296"/>
      <c r="RQC140" s="296"/>
      <c r="RQD140" s="296"/>
      <c r="RQE140" s="296"/>
      <c r="RQF140" s="296"/>
      <c r="RQG140" s="296"/>
      <c r="RQH140" s="296"/>
      <c r="RQI140" s="296"/>
      <c r="RQJ140" s="296"/>
      <c r="RQK140" s="296"/>
      <c r="RQL140" s="296"/>
      <c r="RQM140" s="296"/>
      <c r="RQN140" s="296"/>
      <c r="RQO140" s="296"/>
      <c r="RQP140" s="296"/>
      <c r="RQQ140" s="296"/>
      <c r="RQR140" s="296"/>
      <c r="RQS140" s="296"/>
      <c r="RQT140" s="296"/>
      <c r="RQU140" s="296"/>
      <c r="RQV140" s="296"/>
      <c r="RQW140" s="296"/>
      <c r="RQX140" s="296"/>
      <c r="RQY140" s="296"/>
      <c r="RQZ140" s="296"/>
      <c r="RRA140" s="296"/>
      <c r="RRB140" s="296"/>
      <c r="RRC140" s="296"/>
      <c r="RRD140" s="296"/>
      <c r="RRE140" s="296"/>
      <c r="RRF140" s="296"/>
      <c r="RRG140" s="296"/>
      <c r="RRH140" s="296"/>
      <c r="RRI140" s="296"/>
      <c r="RRJ140" s="296"/>
      <c r="RRK140" s="296"/>
      <c r="RRL140" s="296"/>
      <c r="RRM140" s="296"/>
      <c r="RRN140" s="296"/>
      <c r="RRO140" s="296"/>
      <c r="RRP140" s="296"/>
      <c r="RRQ140" s="296"/>
      <c r="RRR140" s="296"/>
      <c r="RRS140" s="296"/>
      <c r="RRT140" s="296"/>
      <c r="RRU140" s="296"/>
      <c r="RRV140" s="296"/>
      <c r="RRW140" s="296"/>
      <c r="RRX140" s="296"/>
      <c r="RRY140" s="296"/>
      <c r="RRZ140" s="296"/>
      <c r="RSA140" s="296"/>
      <c r="RSB140" s="296"/>
      <c r="RSC140" s="296"/>
      <c r="RSD140" s="296"/>
      <c r="RSE140" s="296"/>
      <c r="RSF140" s="296"/>
      <c r="RSG140" s="296"/>
      <c r="RSH140" s="296"/>
      <c r="RSI140" s="296"/>
      <c r="RSJ140" s="296"/>
      <c r="RSK140" s="296"/>
      <c r="RSL140" s="296"/>
      <c r="RSM140" s="296"/>
      <c r="RSN140" s="296"/>
      <c r="RSO140" s="296"/>
      <c r="RSP140" s="296"/>
      <c r="RSQ140" s="296"/>
      <c r="RSR140" s="296"/>
      <c r="RSS140" s="296"/>
      <c r="RST140" s="296"/>
      <c r="RSU140" s="296"/>
      <c r="RSV140" s="296"/>
      <c r="RSW140" s="296"/>
      <c r="RSX140" s="296"/>
      <c r="RSY140" s="296"/>
      <c r="RSZ140" s="296"/>
      <c r="RTA140" s="296"/>
      <c r="RTB140" s="296"/>
      <c r="RTC140" s="296"/>
      <c r="RTD140" s="296"/>
      <c r="RTE140" s="296"/>
      <c r="RTF140" s="296"/>
      <c r="RTG140" s="296"/>
      <c r="RTH140" s="296"/>
      <c r="RTI140" s="296"/>
      <c r="RTJ140" s="296"/>
      <c r="RTK140" s="296"/>
      <c r="RTL140" s="296"/>
      <c r="RTM140" s="296"/>
      <c r="RTN140" s="296"/>
      <c r="RTO140" s="296"/>
      <c r="RTP140" s="296"/>
      <c r="RTQ140" s="296"/>
      <c r="RTR140" s="296"/>
      <c r="RTS140" s="296"/>
      <c r="RTT140" s="296"/>
      <c r="RTU140" s="296"/>
      <c r="RTV140" s="296"/>
      <c r="RTW140" s="296"/>
      <c r="RTX140" s="296"/>
      <c r="RTY140" s="296"/>
      <c r="RTZ140" s="296"/>
      <c r="RUA140" s="296"/>
      <c r="RUB140" s="296"/>
      <c r="RUC140" s="296"/>
      <c r="RUD140" s="296"/>
      <c r="RUE140" s="296"/>
      <c r="RUF140" s="296"/>
      <c r="RUG140" s="296"/>
      <c r="RUH140" s="296"/>
      <c r="RUI140" s="296"/>
      <c r="RUJ140" s="296"/>
      <c r="RUK140" s="296"/>
      <c r="RUL140" s="296"/>
      <c r="RUM140" s="296"/>
      <c r="RUN140" s="296"/>
      <c r="RUO140" s="296"/>
      <c r="RUP140" s="296"/>
      <c r="RUQ140" s="296"/>
      <c r="RUR140" s="296"/>
      <c r="RUS140" s="296"/>
      <c r="RUT140" s="296"/>
      <c r="RUU140" s="296"/>
      <c r="RUV140" s="296"/>
      <c r="RUW140" s="296"/>
      <c r="RUX140" s="296"/>
      <c r="RUY140" s="296"/>
      <c r="RUZ140" s="296"/>
      <c r="RVA140" s="296"/>
      <c r="RVB140" s="296"/>
      <c r="RVC140" s="296"/>
      <c r="RVD140" s="296"/>
      <c r="RVE140" s="296"/>
      <c r="RVF140" s="296"/>
      <c r="RVG140" s="296"/>
      <c r="RVH140" s="296"/>
      <c r="RVI140" s="296"/>
      <c r="RVJ140" s="296"/>
      <c r="RVK140" s="296"/>
      <c r="RVL140" s="296"/>
      <c r="RVM140" s="296"/>
      <c r="RVN140" s="296"/>
      <c r="RVO140" s="296"/>
      <c r="RVP140" s="296"/>
      <c r="RVQ140" s="296"/>
      <c r="RVR140" s="296"/>
      <c r="RVS140" s="296"/>
      <c r="RVT140" s="296"/>
      <c r="RVU140" s="296"/>
      <c r="RVV140" s="296"/>
      <c r="RVW140" s="296"/>
      <c r="RVX140" s="296"/>
      <c r="RVY140" s="296"/>
      <c r="RVZ140" s="296"/>
      <c r="RWA140" s="296"/>
      <c r="RWB140" s="296"/>
      <c r="RWC140" s="296"/>
      <c r="RWD140" s="296"/>
      <c r="RWE140" s="296"/>
      <c r="RWF140" s="296"/>
      <c r="RWG140" s="296"/>
      <c r="RWH140" s="296"/>
      <c r="RWI140" s="296"/>
      <c r="RWJ140" s="296"/>
      <c r="RWK140" s="296"/>
      <c r="RWL140" s="296"/>
      <c r="RWM140" s="296"/>
      <c r="RWN140" s="296"/>
      <c r="RWO140" s="296"/>
      <c r="RWP140" s="296"/>
      <c r="RWQ140" s="296"/>
      <c r="RWR140" s="296"/>
      <c r="RWS140" s="296"/>
      <c r="RWT140" s="296"/>
      <c r="RWU140" s="296"/>
      <c r="RWV140" s="296"/>
      <c r="RWW140" s="296"/>
      <c r="RWX140" s="296"/>
      <c r="RWY140" s="296"/>
      <c r="RWZ140" s="296"/>
      <c r="RXA140" s="296"/>
      <c r="RXB140" s="296"/>
      <c r="RXC140" s="296"/>
      <c r="RXD140" s="296"/>
      <c r="RXE140" s="296"/>
      <c r="RXF140" s="296"/>
      <c r="RXG140" s="296"/>
      <c r="RXH140" s="296"/>
      <c r="RXI140" s="296"/>
      <c r="RXJ140" s="296"/>
      <c r="RXK140" s="296"/>
      <c r="RXL140" s="296"/>
      <c r="RXM140" s="296"/>
      <c r="RXN140" s="296"/>
      <c r="RXO140" s="296"/>
      <c r="RXP140" s="296"/>
      <c r="RXQ140" s="296"/>
      <c r="RXR140" s="296"/>
      <c r="RXS140" s="296"/>
      <c r="RXT140" s="296"/>
      <c r="RXU140" s="296"/>
      <c r="RXV140" s="296"/>
      <c r="RXW140" s="296"/>
      <c r="RXX140" s="296"/>
      <c r="RXY140" s="296"/>
      <c r="RXZ140" s="296"/>
      <c r="RYA140" s="296"/>
      <c r="RYB140" s="296"/>
      <c r="RYC140" s="296"/>
      <c r="RYD140" s="296"/>
      <c r="RYE140" s="296"/>
      <c r="RYF140" s="296"/>
      <c r="RYG140" s="296"/>
      <c r="RYH140" s="296"/>
      <c r="RYI140" s="296"/>
      <c r="RYJ140" s="296"/>
      <c r="RYK140" s="296"/>
      <c r="RYL140" s="296"/>
      <c r="RYM140" s="296"/>
      <c r="RYN140" s="296"/>
      <c r="RYO140" s="296"/>
      <c r="RYP140" s="296"/>
      <c r="RYQ140" s="296"/>
      <c r="RYR140" s="296"/>
      <c r="RYS140" s="296"/>
      <c r="RYT140" s="296"/>
      <c r="RYU140" s="296"/>
      <c r="RYV140" s="296"/>
      <c r="RYW140" s="296"/>
      <c r="RYX140" s="296"/>
      <c r="RYY140" s="296"/>
      <c r="RYZ140" s="296"/>
      <c r="RZA140" s="296"/>
      <c r="RZB140" s="296"/>
      <c r="RZC140" s="296"/>
      <c r="RZD140" s="296"/>
      <c r="RZE140" s="296"/>
      <c r="RZF140" s="296"/>
      <c r="RZG140" s="296"/>
      <c r="RZH140" s="296"/>
      <c r="RZI140" s="296"/>
      <c r="RZJ140" s="296"/>
      <c r="RZK140" s="296"/>
      <c r="RZL140" s="296"/>
      <c r="RZM140" s="296"/>
      <c r="RZN140" s="296"/>
      <c r="RZO140" s="296"/>
      <c r="RZP140" s="296"/>
      <c r="RZQ140" s="296"/>
      <c r="RZR140" s="296"/>
      <c r="RZS140" s="296"/>
      <c r="RZT140" s="296"/>
      <c r="RZU140" s="296"/>
      <c r="RZV140" s="296"/>
      <c r="RZW140" s="296"/>
      <c r="RZX140" s="296"/>
      <c r="RZY140" s="296"/>
      <c r="RZZ140" s="296"/>
      <c r="SAA140" s="296"/>
      <c r="SAB140" s="296"/>
      <c r="SAC140" s="296"/>
      <c r="SAD140" s="296"/>
      <c r="SAE140" s="296"/>
      <c r="SAF140" s="296"/>
      <c r="SAG140" s="296"/>
      <c r="SAH140" s="296"/>
      <c r="SAI140" s="296"/>
      <c r="SAJ140" s="296"/>
      <c r="SAK140" s="296"/>
      <c r="SAL140" s="296"/>
      <c r="SAM140" s="296"/>
      <c r="SAN140" s="296"/>
      <c r="SAO140" s="296"/>
      <c r="SAP140" s="296"/>
      <c r="SAQ140" s="296"/>
      <c r="SAR140" s="296"/>
      <c r="SAS140" s="296"/>
      <c r="SAT140" s="296"/>
      <c r="SAU140" s="296"/>
      <c r="SAV140" s="296"/>
      <c r="SAW140" s="296"/>
      <c r="SAX140" s="296"/>
      <c r="SAY140" s="296"/>
      <c r="SAZ140" s="296"/>
      <c r="SBA140" s="296"/>
      <c r="SBB140" s="296"/>
      <c r="SBC140" s="296"/>
      <c r="SBD140" s="296"/>
      <c r="SBE140" s="296"/>
      <c r="SBF140" s="296"/>
      <c r="SBG140" s="296"/>
      <c r="SBH140" s="296"/>
      <c r="SBI140" s="296"/>
      <c r="SBJ140" s="296"/>
      <c r="SBK140" s="296"/>
      <c r="SBL140" s="296"/>
      <c r="SBM140" s="296"/>
      <c r="SBN140" s="296"/>
      <c r="SBO140" s="296"/>
      <c r="SBP140" s="296"/>
      <c r="SBQ140" s="296"/>
      <c r="SBR140" s="296"/>
      <c r="SBS140" s="296"/>
      <c r="SBT140" s="296"/>
      <c r="SBU140" s="296"/>
      <c r="SBV140" s="296"/>
      <c r="SBW140" s="296"/>
      <c r="SBX140" s="296"/>
      <c r="SBY140" s="296"/>
      <c r="SBZ140" s="296"/>
      <c r="SCA140" s="296"/>
      <c r="SCB140" s="296"/>
      <c r="SCC140" s="296"/>
      <c r="SCD140" s="296"/>
      <c r="SCE140" s="296"/>
      <c r="SCF140" s="296"/>
      <c r="SCG140" s="296"/>
      <c r="SCH140" s="296"/>
      <c r="SCI140" s="296"/>
      <c r="SCJ140" s="296"/>
      <c r="SCK140" s="296"/>
      <c r="SCL140" s="296"/>
      <c r="SCM140" s="296"/>
      <c r="SCN140" s="296"/>
      <c r="SCO140" s="296"/>
      <c r="SCP140" s="296"/>
      <c r="SCQ140" s="296"/>
      <c r="SCR140" s="296"/>
      <c r="SCS140" s="296"/>
      <c r="SCT140" s="296"/>
      <c r="SCU140" s="296"/>
      <c r="SCV140" s="296"/>
      <c r="SCW140" s="296"/>
      <c r="SCX140" s="296"/>
      <c r="SCY140" s="296"/>
      <c r="SCZ140" s="296"/>
      <c r="SDA140" s="296"/>
      <c r="SDB140" s="296"/>
      <c r="SDC140" s="296"/>
      <c r="SDD140" s="296"/>
      <c r="SDE140" s="296"/>
      <c r="SDF140" s="296"/>
      <c r="SDG140" s="296"/>
      <c r="SDH140" s="296"/>
      <c r="SDI140" s="296"/>
      <c r="SDJ140" s="296"/>
      <c r="SDK140" s="296"/>
      <c r="SDL140" s="296"/>
      <c r="SDM140" s="296"/>
      <c r="SDN140" s="296"/>
      <c r="SDO140" s="296"/>
      <c r="SDP140" s="296"/>
      <c r="SDQ140" s="296"/>
      <c r="SDR140" s="296"/>
      <c r="SDS140" s="296"/>
      <c r="SDT140" s="296"/>
      <c r="SDU140" s="296"/>
      <c r="SDV140" s="296"/>
      <c r="SDW140" s="296"/>
      <c r="SDX140" s="296"/>
      <c r="SDY140" s="296"/>
      <c r="SDZ140" s="296"/>
      <c r="SEA140" s="296"/>
      <c r="SEB140" s="296"/>
      <c r="SEC140" s="296"/>
      <c r="SED140" s="296"/>
      <c r="SEE140" s="296"/>
      <c r="SEF140" s="296"/>
      <c r="SEG140" s="296"/>
      <c r="SEH140" s="296"/>
      <c r="SEI140" s="296"/>
      <c r="SEJ140" s="296"/>
      <c r="SEK140" s="296"/>
      <c r="SEL140" s="296"/>
      <c r="SEM140" s="296"/>
      <c r="SEN140" s="296"/>
      <c r="SEO140" s="296"/>
      <c r="SEP140" s="296"/>
      <c r="SEQ140" s="296"/>
      <c r="SER140" s="296"/>
      <c r="SES140" s="296"/>
      <c r="SET140" s="296"/>
      <c r="SEU140" s="296"/>
      <c r="SEV140" s="296"/>
      <c r="SEW140" s="296"/>
      <c r="SEX140" s="296"/>
      <c r="SEY140" s="296"/>
      <c r="SEZ140" s="296"/>
      <c r="SFA140" s="296"/>
      <c r="SFB140" s="296"/>
      <c r="SFC140" s="296"/>
      <c r="SFD140" s="296"/>
      <c r="SFE140" s="296"/>
      <c r="SFF140" s="296"/>
      <c r="SFG140" s="296"/>
      <c r="SFH140" s="296"/>
      <c r="SFI140" s="296"/>
      <c r="SFJ140" s="296"/>
      <c r="SFK140" s="296"/>
      <c r="SFL140" s="296"/>
      <c r="SFM140" s="296"/>
      <c r="SFN140" s="296"/>
      <c r="SFO140" s="296"/>
      <c r="SFP140" s="296"/>
      <c r="SFQ140" s="296"/>
      <c r="SFR140" s="296"/>
      <c r="SFS140" s="296"/>
      <c r="SFT140" s="296"/>
      <c r="SFU140" s="296"/>
      <c r="SFV140" s="296"/>
      <c r="SFW140" s="296"/>
      <c r="SFX140" s="296"/>
      <c r="SFY140" s="296"/>
      <c r="SFZ140" s="296"/>
      <c r="SGA140" s="296"/>
      <c r="SGB140" s="296"/>
      <c r="SGC140" s="296"/>
      <c r="SGD140" s="296"/>
      <c r="SGE140" s="296"/>
      <c r="SGF140" s="296"/>
      <c r="SGG140" s="296"/>
      <c r="SGH140" s="296"/>
      <c r="SGI140" s="296"/>
      <c r="SGJ140" s="296"/>
      <c r="SGK140" s="296"/>
      <c r="SGL140" s="296"/>
      <c r="SGM140" s="296"/>
      <c r="SGN140" s="296"/>
      <c r="SGO140" s="296"/>
      <c r="SGP140" s="296"/>
      <c r="SGQ140" s="296"/>
      <c r="SGR140" s="296"/>
      <c r="SGS140" s="296"/>
      <c r="SGT140" s="296"/>
      <c r="SGU140" s="296"/>
      <c r="SGV140" s="296"/>
      <c r="SGW140" s="296"/>
      <c r="SGX140" s="296"/>
      <c r="SGY140" s="296"/>
      <c r="SGZ140" s="296"/>
      <c r="SHA140" s="296"/>
      <c r="SHB140" s="296"/>
      <c r="SHC140" s="296"/>
      <c r="SHD140" s="296"/>
      <c r="SHE140" s="296"/>
      <c r="SHF140" s="296"/>
      <c r="SHG140" s="296"/>
      <c r="SHH140" s="296"/>
      <c r="SHI140" s="296"/>
      <c r="SHJ140" s="296"/>
      <c r="SHK140" s="296"/>
      <c r="SHL140" s="296"/>
      <c r="SHM140" s="296"/>
      <c r="SHN140" s="296"/>
      <c r="SHO140" s="296"/>
      <c r="SHP140" s="296"/>
      <c r="SHQ140" s="296"/>
      <c r="SHR140" s="296"/>
      <c r="SHS140" s="296"/>
      <c r="SHT140" s="296"/>
      <c r="SHU140" s="296"/>
      <c r="SHV140" s="296"/>
      <c r="SHW140" s="296"/>
      <c r="SHX140" s="296"/>
      <c r="SHY140" s="296"/>
      <c r="SHZ140" s="296"/>
      <c r="SIA140" s="296"/>
      <c r="SIB140" s="296"/>
      <c r="SIC140" s="296"/>
      <c r="SID140" s="296"/>
      <c r="SIE140" s="296"/>
      <c r="SIF140" s="296"/>
      <c r="SIG140" s="296"/>
      <c r="SIH140" s="296"/>
      <c r="SII140" s="296"/>
      <c r="SIJ140" s="296"/>
      <c r="SIK140" s="296"/>
      <c r="SIL140" s="296"/>
      <c r="SIM140" s="296"/>
      <c r="SIN140" s="296"/>
      <c r="SIO140" s="296"/>
      <c r="SIP140" s="296"/>
      <c r="SIQ140" s="296"/>
      <c r="SIR140" s="296"/>
      <c r="SIS140" s="296"/>
      <c r="SIT140" s="296"/>
      <c r="SIU140" s="296"/>
      <c r="SIV140" s="296"/>
      <c r="SIW140" s="296"/>
      <c r="SIX140" s="296"/>
      <c r="SIY140" s="296"/>
      <c r="SIZ140" s="296"/>
      <c r="SJA140" s="296"/>
      <c r="SJB140" s="296"/>
      <c r="SJC140" s="296"/>
      <c r="SJD140" s="296"/>
      <c r="SJE140" s="296"/>
      <c r="SJF140" s="296"/>
      <c r="SJG140" s="296"/>
      <c r="SJH140" s="296"/>
      <c r="SJI140" s="296"/>
      <c r="SJJ140" s="296"/>
      <c r="SJK140" s="296"/>
      <c r="SJL140" s="296"/>
      <c r="SJM140" s="296"/>
      <c r="SJN140" s="296"/>
      <c r="SJO140" s="296"/>
      <c r="SJP140" s="296"/>
      <c r="SJQ140" s="296"/>
      <c r="SJR140" s="296"/>
      <c r="SJS140" s="296"/>
      <c r="SJT140" s="296"/>
      <c r="SJU140" s="296"/>
      <c r="SJV140" s="296"/>
      <c r="SJW140" s="296"/>
      <c r="SJX140" s="296"/>
      <c r="SJY140" s="296"/>
      <c r="SJZ140" s="296"/>
      <c r="SKA140" s="296"/>
      <c r="SKB140" s="296"/>
      <c r="SKC140" s="296"/>
      <c r="SKD140" s="296"/>
      <c r="SKE140" s="296"/>
      <c r="SKF140" s="296"/>
      <c r="SKG140" s="296"/>
      <c r="SKH140" s="296"/>
      <c r="SKI140" s="296"/>
      <c r="SKJ140" s="296"/>
      <c r="SKK140" s="296"/>
      <c r="SKL140" s="296"/>
      <c r="SKM140" s="296"/>
      <c r="SKN140" s="296"/>
      <c r="SKO140" s="296"/>
      <c r="SKP140" s="296"/>
      <c r="SKQ140" s="296"/>
      <c r="SKR140" s="296"/>
      <c r="SKS140" s="296"/>
      <c r="SKT140" s="296"/>
      <c r="SKU140" s="296"/>
      <c r="SKV140" s="296"/>
      <c r="SKW140" s="296"/>
      <c r="SKX140" s="296"/>
      <c r="SKY140" s="296"/>
      <c r="SKZ140" s="296"/>
      <c r="SLA140" s="296"/>
      <c r="SLB140" s="296"/>
      <c r="SLC140" s="296"/>
      <c r="SLD140" s="296"/>
      <c r="SLE140" s="296"/>
      <c r="SLF140" s="296"/>
      <c r="SLG140" s="296"/>
      <c r="SLH140" s="296"/>
      <c r="SLI140" s="296"/>
      <c r="SLJ140" s="296"/>
      <c r="SLK140" s="296"/>
      <c r="SLL140" s="296"/>
      <c r="SLM140" s="296"/>
      <c r="SLN140" s="296"/>
      <c r="SLO140" s="296"/>
      <c r="SLP140" s="296"/>
      <c r="SLQ140" s="296"/>
      <c r="SLR140" s="296"/>
      <c r="SLS140" s="296"/>
      <c r="SLT140" s="296"/>
      <c r="SLU140" s="296"/>
      <c r="SLV140" s="296"/>
      <c r="SLW140" s="296"/>
      <c r="SLX140" s="296"/>
      <c r="SLY140" s="296"/>
      <c r="SLZ140" s="296"/>
      <c r="SMA140" s="296"/>
      <c r="SMB140" s="296"/>
      <c r="SMC140" s="296"/>
      <c r="SMD140" s="296"/>
      <c r="SME140" s="296"/>
      <c r="SMF140" s="296"/>
      <c r="SMG140" s="296"/>
      <c r="SMH140" s="296"/>
      <c r="SMI140" s="296"/>
      <c r="SMJ140" s="296"/>
      <c r="SMK140" s="296"/>
      <c r="SML140" s="296"/>
      <c r="SMM140" s="296"/>
      <c r="SMN140" s="296"/>
      <c r="SMO140" s="296"/>
      <c r="SMP140" s="296"/>
      <c r="SMQ140" s="296"/>
      <c r="SMR140" s="296"/>
      <c r="SMS140" s="296"/>
      <c r="SMT140" s="296"/>
      <c r="SMU140" s="296"/>
      <c r="SMV140" s="296"/>
      <c r="SMW140" s="296"/>
      <c r="SMX140" s="296"/>
      <c r="SMY140" s="296"/>
      <c r="SMZ140" s="296"/>
      <c r="SNA140" s="296"/>
      <c r="SNB140" s="296"/>
      <c r="SNC140" s="296"/>
      <c r="SND140" s="296"/>
      <c r="SNE140" s="296"/>
      <c r="SNF140" s="296"/>
      <c r="SNG140" s="296"/>
      <c r="SNH140" s="296"/>
      <c r="SNI140" s="296"/>
      <c r="SNJ140" s="296"/>
      <c r="SNK140" s="296"/>
      <c r="SNL140" s="296"/>
      <c r="SNM140" s="296"/>
      <c r="SNN140" s="296"/>
      <c r="SNO140" s="296"/>
      <c r="SNP140" s="296"/>
      <c r="SNQ140" s="296"/>
      <c r="SNR140" s="296"/>
      <c r="SNS140" s="296"/>
      <c r="SNT140" s="296"/>
      <c r="SNU140" s="296"/>
      <c r="SNV140" s="296"/>
      <c r="SNW140" s="296"/>
      <c r="SNX140" s="296"/>
      <c r="SNY140" s="296"/>
      <c r="SNZ140" s="296"/>
      <c r="SOA140" s="296"/>
      <c r="SOB140" s="296"/>
      <c r="SOC140" s="296"/>
      <c r="SOD140" s="296"/>
      <c r="SOE140" s="296"/>
      <c r="SOF140" s="296"/>
      <c r="SOG140" s="296"/>
      <c r="SOH140" s="296"/>
      <c r="SOI140" s="296"/>
      <c r="SOJ140" s="296"/>
      <c r="SOK140" s="296"/>
      <c r="SOL140" s="296"/>
      <c r="SOM140" s="296"/>
      <c r="SON140" s="296"/>
      <c r="SOO140" s="296"/>
      <c r="SOP140" s="296"/>
      <c r="SOQ140" s="296"/>
      <c r="SOR140" s="296"/>
      <c r="SOS140" s="296"/>
      <c r="SOT140" s="296"/>
      <c r="SOU140" s="296"/>
      <c r="SOV140" s="296"/>
      <c r="SOW140" s="296"/>
      <c r="SOX140" s="296"/>
      <c r="SOY140" s="296"/>
      <c r="SOZ140" s="296"/>
      <c r="SPA140" s="296"/>
      <c r="SPB140" s="296"/>
      <c r="SPC140" s="296"/>
      <c r="SPD140" s="296"/>
      <c r="SPE140" s="296"/>
      <c r="SPF140" s="296"/>
      <c r="SPG140" s="296"/>
      <c r="SPH140" s="296"/>
      <c r="SPI140" s="296"/>
      <c r="SPJ140" s="296"/>
      <c r="SPK140" s="296"/>
      <c r="SPL140" s="296"/>
      <c r="SPM140" s="296"/>
      <c r="SPN140" s="296"/>
      <c r="SPO140" s="296"/>
      <c r="SPP140" s="296"/>
      <c r="SPQ140" s="296"/>
      <c r="SPR140" s="296"/>
      <c r="SPS140" s="296"/>
      <c r="SPT140" s="296"/>
      <c r="SPU140" s="296"/>
      <c r="SPV140" s="296"/>
      <c r="SPW140" s="296"/>
      <c r="SPX140" s="296"/>
      <c r="SPY140" s="296"/>
      <c r="SPZ140" s="296"/>
      <c r="SQA140" s="296"/>
      <c r="SQB140" s="296"/>
      <c r="SQC140" s="296"/>
      <c r="SQD140" s="296"/>
      <c r="SQE140" s="296"/>
      <c r="SQF140" s="296"/>
      <c r="SQG140" s="296"/>
      <c r="SQH140" s="296"/>
      <c r="SQI140" s="296"/>
      <c r="SQJ140" s="296"/>
      <c r="SQK140" s="296"/>
      <c r="SQL140" s="296"/>
      <c r="SQM140" s="296"/>
      <c r="SQN140" s="296"/>
      <c r="SQO140" s="296"/>
      <c r="SQP140" s="296"/>
      <c r="SQQ140" s="296"/>
      <c r="SQR140" s="296"/>
      <c r="SQS140" s="296"/>
      <c r="SQT140" s="296"/>
      <c r="SQU140" s="296"/>
      <c r="SQV140" s="296"/>
      <c r="SQW140" s="296"/>
      <c r="SQX140" s="296"/>
      <c r="SQY140" s="296"/>
      <c r="SQZ140" s="296"/>
      <c r="SRA140" s="296"/>
      <c r="SRB140" s="296"/>
      <c r="SRC140" s="296"/>
      <c r="SRD140" s="296"/>
      <c r="SRE140" s="296"/>
      <c r="SRF140" s="296"/>
      <c r="SRG140" s="296"/>
      <c r="SRH140" s="296"/>
      <c r="SRI140" s="296"/>
      <c r="SRJ140" s="296"/>
      <c r="SRK140" s="296"/>
      <c r="SRL140" s="296"/>
      <c r="SRM140" s="296"/>
      <c r="SRN140" s="296"/>
      <c r="SRO140" s="296"/>
      <c r="SRP140" s="296"/>
      <c r="SRQ140" s="296"/>
      <c r="SRR140" s="296"/>
      <c r="SRS140" s="296"/>
      <c r="SRT140" s="296"/>
      <c r="SRU140" s="296"/>
      <c r="SRV140" s="296"/>
      <c r="SRW140" s="296"/>
      <c r="SRX140" s="296"/>
      <c r="SRY140" s="296"/>
      <c r="SRZ140" s="296"/>
      <c r="SSA140" s="296"/>
      <c r="SSB140" s="296"/>
      <c r="SSC140" s="296"/>
      <c r="SSD140" s="296"/>
      <c r="SSE140" s="296"/>
      <c r="SSF140" s="296"/>
      <c r="SSG140" s="296"/>
      <c r="SSH140" s="296"/>
      <c r="SSI140" s="296"/>
      <c r="SSJ140" s="296"/>
      <c r="SSK140" s="296"/>
      <c r="SSL140" s="296"/>
      <c r="SSM140" s="296"/>
      <c r="SSN140" s="296"/>
      <c r="SSO140" s="296"/>
      <c r="SSP140" s="296"/>
      <c r="SSQ140" s="296"/>
      <c r="SSR140" s="296"/>
      <c r="SSS140" s="296"/>
      <c r="SST140" s="296"/>
      <c r="SSU140" s="296"/>
      <c r="SSV140" s="296"/>
      <c r="SSW140" s="296"/>
      <c r="SSX140" s="296"/>
      <c r="SSY140" s="296"/>
      <c r="SSZ140" s="296"/>
      <c r="STA140" s="296"/>
      <c r="STB140" s="296"/>
      <c r="STC140" s="296"/>
      <c r="STD140" s="296"/>
      <c r="STE140" s="296"/>
      <c r="STF140" s="296"/>
      <c r="STG140" s="296"/>
      <c r="STH140" s="296"/>
      <c r="STI140" s="296"/>
      <c r="STJ140" s="296"/>
      <c r="STK140" s="296"/>
      <c r="STL140" s="296"/>
      <c r="STM140" s="296"/>
      <c r="STN140" s="296"/>
      <c r="STO140" s="296"/>
      <c r="STP140" s="296"/>
      <c r="STQ140" s="296"/>
      <c r="STR140" s="296"/>
      <c r="STS140" s="296"/>
      <c r="STT140" s="296"/>
      <c r="STU140" s="296"/>
      <c r="STV140" s="296"/>
      <c r="STW140" s="296"/>
      <c r="STX140" s="296"/>
      <c r="STY140" s="296"/>
      <c r="STZ140" s="296"/>
      <c r="SUA140" s="296"/>
      <c r="SUB140" s="296"/>
      <c r="SUC140" s="296"/>
      <c r="SUD140" s="296"/>
      <c r="SUE140" s="296"/>
      <c r="SUF140" s="296"/>
      <c r="SUG140" s="296"/>
      <c r="SUH140" s="296"/>
      <c r="SUI140" s="296"/>
      <c r="SUJ140" s="296"/>
      <c r="SUK140" s="296"/>
      <c r="SUL140" s="296"/>
      <c r="SUM140" s="296"/>
      <c r="SUN140" s="296"/>
      <c r="SUO140" s="296"/>
      <c r="SUP140" s="296"/>
      <c r="SUQ140" s="296"/>
      <c r="SUR140" s="296"/>
      <c r="SUS140" s="296"/>
      <c r="SUT140" s="296"/>
      <c r="SUU140" s="296"/>
      <c r="SUV140" s="296"/>
      <c r="SUW140" s="296"/>
      <c r="SUX140" s="296"/>
      <c r="SUY140" s="296"/>
      <c r="SUZ140" s="296"/>
      <c r="SVA140" s="296"/>
      <c r="SVB140" s="296"/>
      <c r="SVC140" s="296"/>
      <c r="SVD140" s="296"/>
      <c r="SVE140" s="296"/>
      <c r="SVF140" s="296"/>
      <c r="SVG140" s="296"/>
      <c r="SVH140" s="296"/>
      <c r="SVI140" s="296"/>
      <c r="SVJ140" s="296"/>
      <c r="SVK140" s="296"/>
      <c r="SVL140" s="296"/>
      <c r="SVM140" s="296"/>
      <c r="SVN140" s="296"/>
      <c r="SVO140" s="296"/>
      <c r="SVP140" s="296"/>
      <c r="SVQ140" s="296"/>
      <c r="SVR140" s="296"/>
      <c r="SVS140" s="296"/>
      <c r="SVT140" s="296"/>
      <c r="SVU140" s="296"/>
      <c r="SVV140" s="296"/>
      <c r="SVW140" s="296"/>
      <c r="SVX140" s="296"/>
      <c r="SVY140" s="296"/>
      <c r="SVZ140" s="296"/>
      <c r="SWA140" s="296"/>
      <c r="SWB140" s="296"/>
      <c r="SWC140" s="296"/>
      <c r="SWD140" s="296"/>
      <c r="SWE140" s="296"/>
      <c r="SWF140" s="296"/>
      <c r="SWG140" s="296"/>
      <c r="SWH140" s="296"/>
      <c r="SWI140" s="296"/>
      <c r="SWJ140" s="296"/>
      <c r="SWK140" s="296"/>
      <c r="SWL140" s="296"/>
      <c r="SWM140" s="296"/>
      <c r="SWN140" s="296"/>
      <c r="SWO140" s="296"/>
      <c r="SWP140" s="296"/>
      <c r="SWQ140" s="296"/>
      <c r="SWR140" s="296"/>
      <c r="SWS140" s="296"/>
      <c r="SWT140" s="296"/>
      <c r="SWU140" s="296"/>
      <c r="SWV140" s="296"/>
      <c r="SWW140" s="296"/>
      <c r="SWX140" s="296"/>
      <c r="SWY140" s="296"/>
      <c r="SWZ140" s="296"/>
      <c r="SXA140" s="296"/>
      <c r="SXB140" s="296"/>
      <c r="SXC140" s="296"/>
      <c r="SXD140" s="296"/>
      <c r="SXE140" s="296"/>
      <c r="SXF140" s="296"/>
      <c r="SXG140" s="296"/>
      <c r="SXH140" s="296"/>
      <c r="SXI140" s="296"/>
      <c r="SXJ140" s="296"/>
      <c r="SXK140" s="296"/>
      <c r="SXL140" s="296"/>
      <c r="SXM140" s="296"/>
      <c r="SXN140" s="296"/>
      <c r="SXO140" s="296"/>
      <c r="SXP140" s="296"/>
      <c r="SXQ140" s="296"/>
      <c r="SXR140" s="296"/>
      <c r="SXS140" s="296"/>
      <c r="SXT140" s="296"/>
      <c r="SXU140" s="296"/>
      <c r="SXV140" s="296"/>
      <c r="SXW140" s="296"/>
      <c r="SXX140" s="296"/>
      <c r="SXY140" s="296"/>
      <c r="SXZ140" s="296"/>
      <c r="SYA140" s="296"/>
      <c r="SYB140" s="296"/>
      <c r="SYC140" s="296"/>
      <c r="SYD140" s="296"/>
      <c r="SYE140" s="296"/>
      <c r="SYF140" s="296"/>
      <c r="SYG140" s="296"/>
      <c r="SYH140" s="296"/>
      <c r="SYI140" s="296"/>
      <c r="SYJ140" s="296"/>
      <c r="SYK140" s="296"/>
      <c r="SYL140" s="296"/>
      <c r="SYM140" s="296"/>
      <c r="SYN140" s="296"/>
      <c r="SYO140" s="296"/>
      <c r="SYP140" s="296"/>
      <c r="SYQ140" s="296"/>
      <c r="SYR140" s="296"/>
      <c r="SYS140" s="296"/>
      <c r="SYT140" s="296"/>
      <c r="SYU140" s="296"/>
      <c r="SYV140" s="296"/>
      <c r="SYW140" s="296"/>
      <c r="SYX140" s="296"/>
      <c r="SYY140" s="296"/>
      <c r="SYZ140" s="296"/>
      <c r="SZA140" s="296"/>
      <c r="SZB140" s="296"/>
      <c r="SZC140" s="296"/>
      <c r="SZD140" s="296"/>
      <c r="SZE140" s="296"/>
      <c r="SZF140" s="296"/>
      <c r="SZG140" s="296"/>
      <c r="SZH140" s="296"/>
      <c r="SZI140" s="296"/>
      <c r="SZJ140" s="296"/>
      <c r="SZK140" s="296"/>
      <c r="SZL140" s="296"/>
      <c r="SZM140" s="296"/>
      <c r="SZN140" s="296"/>
      <c r="SZO140" s="296"/>
      <c r="SZP140" s="296"/>
      <c r="SZQ140" s="296"/>
      <c r="SZR140" s="296"/>
      <c r="SZS140" s="296"/>
      <c r="SZT140" s="296"/>
      <c r="SZU140" s="296"/>
      <c r="SZV140" s="296"/>
      <c r="SZW140" s="296"/>
      <c r="SZX140" s="296"/>
      <c r="SZY140" s="296"/>
      <c r="SZZ140" s="296"/>
      <c r="TAA140" s="296"/>
      <c r="TAB140" s="296"/>
      <c r="TAC140" s="296"/>
      <c r="TAD140" s="296"/>
      <c r="TAE140" s="296"/>
      <c r="TAF140" s="296"/>
      <c r="TAG140" s="296"/>
      <c r="TAH140" s="296"/>
      <c r="TAI140" s="296"/>
      <c r="TAJ140" s="296"/>
      <c r="TAK140" s="296"/>
      <c r="TAL140" s="296"/>
      <c r="TAM140" s="296"/>
      <c r="TAN140" s="296"/>
      <c r="TAO140" s="296"/>
      <c r="TAP140" s="296"/>
      <c r="TAQ140" s="296"/>
      <c r="TAR140" s="296"/>
      <c r="TAS140" s="296"/>
      <c r="TAT140" s="296"/>
      <c r="TAU140" s="296"/>
      <c r="TAV140" s="296"/>
      <c r="TAW140" s="296"/>
      <c r="TAX140" s="296"/>
      <c r="TAY140" s="296"/>
      <c r="TAZ140" s="296"/>
      <c r="TBA140" s="296"/>
      <c r="TBB140" s="296"/>
      <c r="TBC140" s="296"/>
      <c r="TBD140" s="296"/>
      <c r="TBE140" s="296"/>
      <c r="TBF140" s="296"/>
      <c r="TBG140" s="296"/>
      <c r="TBH140" s="296"/>
      <c r="TBI140" s="296"/>
      <c r="TBJ140" s="296"/>
      <c r="TBK140" s="296"/>
      <c r="TBL140" s="296"/>
      <c r="TBM140" s="296"/>
      <c r="TBN140" s="296"/>
      <c r="TBO140" s="296"/>
      <c r="TBP140" s="296"/>
      <c r="TBQ140" s="296"/>
      <c r="TBR140" s="296"/>
      <c r="TBS140" s="296"/>
      <c r="TBT140" s="296"/>
      <c r="TBU140" s="296"/>
      <c r="TBV140" s="296"/>
      <c r="TBW140" s="296"/>
      <c r="TBX140" s="296"/>
      <c r="TBY140" s="296"/>
      <c r="TBZ140" s="296"/>
      <c r="TCA140" s="296"/>
      <c r="TCB140" s="296"/>
      <c r="TCC140" s="296"/>
      <c r="TCD140" s="296"/>
      <c r="TCE140" s="296"/>
      <c r="TCF140" s="296"/>
      <c r="TCG140" s="296"/>
      <c r="TCH140" s="296"/>
      <c r="TCI140" s="296"/>
      <c r="TCJ140" s="296"/>
      <c r="TCK140" s="296"/>
      <c r="TCL140" s="296"/>
      <c r="TCM140" s="296"/>
      <c r="TCN140" s="296"/>
      <c r="TCO140" s="296"/>
      <c r="TCP140" s="296"/>
      <c r="TCQ140" s="296"/>
      <c r="TCR140" s="296"/>
      <c r="TCS140" s="296"/>
      <c r="TCT140" s="296"/>
      <c r="TCU140" s="296"/>
      <c r="TCV140" s="296"/>
      <c r="TCW140" s="296"/>
      <c r="TCX140" s="296"/>
      <c r="TCY140" s="296"/>
      <c r="TCZ140" s="296"/>
      <c r="TDA140" s="296"/>
      <c r="TDB140" s="296"/>
      <c r="TDC140" s="296"/>
      <c r="TDD140" s="296"/>
      <c r="TDE140" s="296"/>
      <c r="TDF140" s="296"/>
      <c r="TDG140" s="296"/>
      <c r="TDH140" s="296"/>
      <c r="TDI140" s="296"/>
      <c r="TDJ140" s="296"/>
      <c r="TDK140" s="296"/>
      <c r="TDL140" s="296"/>
      <c r="TDM140" s="296"/>
      <c r="TDN140" s="296"/>
      <c r="TDO140" s="296"/>
      <c r="TDP140" s="296"/>
      <c r="TDQ140" s="296"/>
      <c r="TDR140" s="296"/>
      <c r="TDS140" s="296"/>
      <c r="TDT140" s="296"/>
      <c r="TDU140" s="296"/>
      <c r="TDV140" s="296"/>
      <c r="TDW140" s="296"/>
      <c r="TDX140" s="296"/>
      <c r="TDY140" s="296"/>
      <c r="TDZ140" s="296"/>
      <c r="TEA140" s="296"/>
      <c r="TEB140" s="296"/>
      <c r="TEC140" s="296"/>
      <c r="TED140" s="296"/>
      <c r="TEE140" s="296"/>
      <c r="TEF140" s="296"/>
      <c r="TEG140" s="296"/>
      <c r="TEH140" s="296"/>
      <c r="TEI140" s="296"/>
      <c r="TEJ140" s="296"/>
      <c r="TEK140" s="296"/>
      <c r="TEL140" s="296"/>
      <c r="TEM140" s="296"/>
      <c r="TEN140" s="296"/>
      <c r="TEO140" s="296"/>
      <c r="TEP140" s="296"/>
      <c r="TEQ140" s="296"/>
      <c r="TER140" s="296"/>
      <c r="TES140" s="296"/>
      <c r="TET140" s="296"/>
      <c r="TEU140" s="296"/>
      <c r="TEV140" s="296"/>
      <c r="TEW140" s="296"/>
      <c r="TEX140" s="296"/>
      <c r="TEY140" s="296"/>
      <c r="TEZ140" s="296"/>
      <c r="TFA140" s="296"/>
      <c r="TFB140" s="296"/>
      <c r="TFC140" s="296"/>
      <c r="TFD140" s="296"/>
      <c r="TFE140" s="296"/>
      <c r="TFF140" s="296"/>
      <c r="TFG140" s="296"/>
      <c r="TFH140" s="296"/>
      <c r="TFI140" s="296"/>
      <c r="TFJ140" s="296"/>
      <c r="TFK140" s="296"/>
      <c r="TFL140" s="296"/>
      <c r="TFM140" s="296"/>
      <c r="TFN140" s="296"/>
      <c r="TFO140" s="296"/>
      <c r="TFP140" s="296"/>
      <c r="TFQ140" s="296"/>
      <c r="TFR140" s="296"/>
      <c r="TFS140" s="296"/>
      <c r="TFT140" s="296"/>
      <c r="TFU140" s="296"/>
      <c r="TFV140" s="296"/>
      <c r="TFW140" s="296"/>
      <c r="TFX140" s="296"/>
      <c r="TFY140" s="296"/>
      <c r="TFZ140" s="296"/>
      <c r="TGA140" s="296"/>
      <c r="TGB140" s="296"/>
      <c r="TGC140" s="296"/>
      <c r="TGD140" s="296"/>
      <c r="TGE140" s="296"/>
      <c r="TGF140" s="296"/>
      <c r="TGG140" s="296"/>
      <c r="TGH140" s="296"/>
      <c r="TGI140" s="296"/>
      <c r="TGJ140" s="296"/>
      <c r="TGK140" s="296"/>
      <c r="TGL140" s="296"/>
      <c r="TGM140" s="296"/>
      <c r="TGN140" s="296"/>
      <c r="TGO140" s="296"/>
      <c r="TGP140" s="296"/>
      <c r="TGQ140" s="296"/>
      <c r="TGR140" s="296"/>
      <c r="TGS140" s="296"/>
      <c r="TGT140" s="296"/>
      <c r="TGU140" s="296"/>
      <c r="TGV140" s="296"/>
      <c r="TGW140" s="296"/>
      <c r="TGX140" s="296"/>
      <c r="TGY140" s="296"/>
      <c r="TGZ140" s="296"/>
      <c r="THA140" s="296"/>
      <c r="THB140" s="296"/>
      <c r="THC140" s="296"/>
      <c r="THD140" s="296"/>
      <c r="THE140" s="296"/>
      <c r="THF140" s="296"/>
      <c r="THG140" s="296"/>
      <c r="THH140" s="296"/>
      <c r="THI140" s="296"/>
      <c r="THJ140" s="296"/>
      <c r="THK140" s="296"/>
      <c r="THL140" s="296"/>
      <c r="THM140" s="296"/>
      <c r="THN140" s="296"/>
      <c r="THO140" s="296"/>
      <c r="THP140" s="296"/>
      <c r="THQ140" s="296"/>
      <c r="THR140" s="296"/>
      <c r="THS140" s="296"/>
      <c r="THT140" s="296"/>
      <c r="THU140" s="296"/>
      <c r="THV140" s="296"/>
      <c r="THW140" s="296"/>
      <c r="THX140" s="296"/>
      <c r="THY140" s="296"/>
      <c r="THZ140" s="296"/>
      <c r="TIA140" s="296"/>
      <c r="TIB140" s="296"/>
      <c r="TIC140" s="296"/>
      <c r="TID140" s="296"/>
      <c r="TIE140" s="296"/>
      <c r="TIF140" s="296"/>
      <c r="TIG140" s="296"/>
      <c r="TIH140" s="296"/>
      <c r="TII140" s="296"/>
      <c r="TIJ140" s="296"/>
      <c r="TIK140" s="296"/>
      <c r="TIL140" s="296"/>
      <c r="TIM140" s="296"/>
      <c r="TIN140" s="296"/>
      <c r="TIO140" s="296"/>
      <c r="TIP140" s="296"/>
      <c r="TIQ140" s="296"/>
      <c r="TIR140" s="296"/>
      <c r="TIS140" s="296"/>
      <c r="TIT140" s="296"/>
      <c r="TIU140" s="296"/>
      <c r="TIV140" s="296"/>
      <c r="TIW140" s="296"/>
      <c r="TIX140" s="296"/>
      <c r="TIY140" s="296"/>
      <c r="TIZ140" s="296"/>
      <c r="TJA140" s="296"/>
      <c r="TJB140" s="296"/>
      <c r="TJC140" s="296"/>
      <c r="TJD140" s="296"/>
      <c r="TJE140" s="296"/>
      <c r="TJF140" s="296"/>
      <c r="TJG140" s="296"/>
      <c r="TJH140" s="296"/>
      <c r="TJI140" s="296"/>
      <c r="TJJ140" s="296"/>
      <c r="TJK140" s="296"/>
      <c r="TJL140" s="296"/>
      <c r="TJM140" s="296"/>
      <c r="TJN140" s="296"/>
      <c r="TJO140" s="296"/>
      <c r="TJP140" s="296"/>
      <c r="TJQ140" s="296"/>
      <c r="TJR140" s="296"/>
      <c r="TJS140" s="296"/>
      <c r="TJT140" s="296"/>
      <c r="TJU140" s="296"/>
      <c r="TJV140" s="296"/>
      <c r="TJW140" s="296"/>
      <c r="TJX140" s="296"/>
      <c r="TJY140" s="296"/>
      <c r="TJZ140" s="296"/>
      <c r="TKA140" s="296"/>
      <c r="TKB140" s="296"/>
      <c r="TKC140" s="296"/>
      <c r="TKD140" s="296"/>
      <c r="TKE140" s="296"/>
      <c r="TKF140" s="296"/>
      <c r="TKG140" s="296"/>
      <c r="TKH140" s="296"/>
      <c r="TKI140" s="296"/>
      <c r="TKJ140" s="296"/>
      <c r="TKK140" s="296"/>
      <c r="TKL140" s="296"/>
      <c r="TKM140" s="296"/>
      <c r="TKN140" s="296"/>
      <c r="TKO140" s="296"/>
      <c r="TKP140" s="296"/>
      <c r="TKQ140" s="296"/>
      <c r="TKR140" s="296"/>
      <c r="TKS140" s="296"/>
      <c r="TKT140" s="296"/>
      <c r="TKU140" s="296"/>
      <c r="TKV140" s="296"/>
      <c r="TKW140" s="296"/>
      <c r="TKX140" s="296"/>
      <c r="TKY140" s="296"/>
      <c r="TKZ140" s="296"/>
      <c r="TLA140" s="296"/>
      <c r="TLB140" s="296"/>
      <c r="TLC140" s="296"/>
      <c r="TLD140" s="296"/>
      <c r="TLE140" s="296"/>
      <c r="TLF140" s="296"/>
      <c r="TLG140" s="296"/>
      <c r="TLH140" s="296"/>
      <c r="TLI140" s="296"/>
      <c r="TLJ140" s="296"/>
      <c r="TLK140" s="296"/>
      <c r="TLL140" s="296"/>
      <c r="TLM140" s="296"/>
      <c r="TLN140" s="296"/>
      <c r="TLO140" s="296"/>
      <c r="TLP140" s="296"/>
      <c r="TLQ140" s="296"/>
      <c r="TLR140" s="296"/>
      <c r="TLS140" s="296"/>
      <c r="TLT140" s="296"/>
      <c r="TLU140" s="296"/>
      <c r="TLV140" s="296"/>
      <c r="TLW140" s="296"/>
      <c r="TLX140" s="296"/>
      <c r="TLY140" s="296"/>
      <c r="TLZ140" s="296"/>
      <c r="TMA140" s="296"/>
      <c r="TMB140" s="296"/>
      <c r="TMC140" s="296"/>
      <c r="TMD140" s="296"/>
      <c r="TME140" s="296"/>
      <c r="TMF140" s="296"/>
      <c r="TMG140" s="296"/>
      <c r="TMH140" s="296"/>
      <c r="TMI140" s="296"/>
      <c r="TMJ140" s="296"/>
      <c r="TMK140" s="296"/>
      <c r="TML140" s="296"/>
      <c r="TMM140" s="296"/>
      <c r="TMN140" s="296"/>
      <c r="TMO140" s="296"/>
      <c r="TMP140" s="296"/>
      <c r="TMQ140" s="296"/>
      <c r="TMR140" s="296"/>
      <c r="TMS140" s="296"/>
      <c r="TMT140" s="296"/>
      <c r="TMU140" s="296"/>
      <c r="TMV140" s="296"/>
      <c r="TMW140" s="296"/>
      <c r="TMX140" s="296"/>
      <c r="TMY140" s="296"/>
      <c r="TMZ140" s="296"/>
      <c r="TNA140" s="296"/>
      <c r="TNB140" s="296"/>
      <c r="TNC140" s="296"/>
      <c r="TND140" s="296"/>
      <c r="TNE140" s="296"/>
      <c r="TNF140" s="296"/>
      <c r="TNG140" s="296"/>
      <c r="TNH140" s="296"/>
      <c r="TNI140" s="296"/>
      <c r="TNJ140" s="296"/>
      <c r="TNK140" s="296"/>
      <c r="TNL140" s="296"/>
      <c r="TNM140" s="296"/>
      <c r="TNN140" s="296"/>
      <c r="TNO140" s="296"/>
      <c r="TNP140" s="296"/>
      <c r="TNQ140" s="296"/>
      <c r="TNR140" s="296"/>
      <c r="TNS140" s="296"/>
      <c r="TNT140" s="296"/>
      <c r="TNU140" s="296"/>
      <c r="TNV140" s="296"/>
      <c r="TNW140" s="296"/>
      <c r="TNX140" s="296"/>
      <c r="TNY140" s="296"/>
      <c r="TNZ140" s="296"/>
      <c r="TOA140" s="296"/>
      <c r="TOB140" s="296"/>
      <c r="TOC140" s="296"/>
      <c r="TOD140" s="296"/>
      <c r="TOE140" s="296"/>
      <c r="TOF140" s="296"/>
      <c r="TOG140" s="296"/>
      <c r="TOH140" s="296"/>
      <c r="TOI140" s="296"/>
      <c r="TOJ140" s="296"/>
      <c r="TOK140" s="296"/>
      <c r="TOL140" s="296"/>
      <c r="TOM140" s="296"/>
      <c r="TON140" s="296"/>
      <c r="TOO140" s="296"/>
      <c r="TOP140" s="296"/>
      <c r="TOQ140" s="296"/>
      <c r="TOR140" s="296"/>
      <c r="TOS140" s="296"/>
      <c r="TOT140" s="296"/>
      <c r="TOU140" s="296"/>
      <c r="TOV140" s="296"/>
      <c r="TOW140" s="296"/>
      <c r="TOX140" s="296"/>
      <c r="TOY140" s="296"/>
      <c r="TOZ140" s="296"/>
      <c r="TPA140" s="296"/>
      <c r="TPB140" s="296"/>
      <c r="TPC140" s="296"/>
      <c r="TPD140" s="296"/>
      <c r="TPE140" s="296"/>
      <c r="TPF140" s="296"/>
      <c r="TPG140" s="296"/>
      <c r="TPH140" s="296"/>
      <c r="TPI140" s="296"/>
      <c r="TPJ140" s="296"/>
      <c r="TPK140" s="296"/>
      <c r="TPL140" s="296"/>
      <c r="TPM140" s="296"/>
      <c r="TPN140" s="296"/>
      <c r="TPO140" s="296"/>
      <c r="TPP140" s="296"/>
      <c r="TPQ140" s="296"/>
      <c r="TPR140" s="296"/>
      <c r="TPS140" s="296"/>
      <c r="TPT140" s="296"/>
      <c r="TPU140" s="296"/>
      <c r="TPV140" s="296"/>
      <c r="TPW140" s="296"/>
      <c r="TPX140" s="296"/>
      <c r="TPY140" s="296"/>
      <c r="TPZ140" s="296"/>
      <c r="TQA140" s="296"/>
      <c r="TQB140" s="296"/>
      <c r="TQC140" s="296"/>
      <c r="TQD140" s="296"/>
      <c r="TQE140" s="296"/>
      <c r="TQF140" s="296"/>
      <c r="TQG140" s="296"/>
      <c r="TQH140" s="296"/>
      <c r="TQI140" s="296"/>
      <c r="TQJ140" s="296"/>
      <c r="TQK140" s="296"/>
      <c r="TQL140" s="296"/>
      <c r="TQM140" s="296"/>
      <c r="TQN140" s="296"/>
      <c r="TQO140" s="296"/>
      <c r="TQP140" s="296"/>
      <c r="TQQ140" s="296"/>
      <c r="TQR140" s="296"/>
      <c r="TQS140" s="296"/>
      <c r="TQT140" s="296"/>
      <c r="TQU140" s="296"/>
      <c r="TQV140" s="296"/>
      <c r="TQW140" s="296"/>
      <c r="TQX140" s="296"/>
      <c r="TQY140" s="296"/>
      <c r="TQZ140" s="296"/>
      <c r="TRA140" s="296"/>
      <c r="TRB140" s="296"/>
      <c r="TRC140" s="296"/>
      <c r="TRD140" s="296"/>
      <c r="TRE140" s="296"/>
      <c r="TRF140" s="296"/>
      <c r="TRG140" s="296"/>
      <c r="TRH140" s="296"/>
      <c r="TRI140" s="296"/>
      <c r="TRJ140" s="296"/>
      <c r="TRK140" s="296"/>
      <c r="TRL140" s="296"/>
      <c r="TRM140" s="296"/>
      <c r="TRN140" s="296"/>
      <c r="TRO140" s="296"/>
      <c r="TRP140" s="296"/>
      <c r="TRQ140" s="296"/>
      <c r="TRR140" s="296"/>
      <c r="TRS140" s="296"/>
      <c r="TRT140" s="296"/>
      <c r="TRU140" s="296"/>
      <c r="TRV140" s="296"/>
      <c r="TRW140" s="296"/>
      <c r="TRX140" s="296"/>
      <c r="TRY140" s="296"/>
      <c r="TRZ140" s="296"/>
      <c r="TSA140" s="296"/>
      <c r="TSB140" s="296"/>
      <c r="TSC140" s="296"/>
      <c r="TSD140" s="296"/>
      <c r="TSE140" s="296"/>
      <c r="TSF140" s="296"/>
      <c r="TSG140" s="296"/>
      <c r="TSH140" s="296"/>
      <c r="TSI140" s="296"/>
      <c r="TSJ140" s="296"/>
      <c r="TSK140" s="296"/>
      <c r="TSL140" s="296"/>
      <c r="TSM140" s="296"/>
      <c r="TSN140" s="296"/>
      <c r="TSO140" s="296"/>
      <c r="TSP140" s="296"/>
      <c r="TSQ140" s="296"/>
      <c r="TSR140" s="296"/>
      <c r="TSS140" s="296"/>
      <c r="TST140" s="296"/>
      <c r="TSU140" s="296"/>
      <c r="TSV140" s="296"/>
      <c r="TSW140" s="296"/>
      <c r="TSX140" s="296"/>
      <c r="TSY140" s="296"/>
      <c r="TSZ140" s="296"/>
      <c r="TTA140" s="296"/>
      <c r="TTB140" s="296"/>
      <c r="TTC140" s="296"/>
      <c r="TTD140" s="296"/>
      <c r="TTE140" s="296"/>
      <c r="TTF140" s="296"/>
      <c r="TTG140" s="296"/>
      <c r="TTH140" s="296"/>
      <c r="TTI140" s="296"/>
      <c r="TTJ140" s="296"/>
      <c r="TTK140" s="296"/>
      <c r="TTL140" s="296"/>
      <c r="TTM140" s="296"/>
      <c r="TTN140" s="296"/>
      <c r="TTO140" s="296"/>
      <c r="TTP140" s="296"/>
      <c r="TTQ140" s="296"/>
      <c r="TTR140" s="296"/>
      <c r="TTS140" s="296"/>
      <c r="TTT140" s="296"/>
      <c r="TTU140" s="296"/>
      <c r="TTV140" s="296"/>
      <c r="TTW140" s="296"/>
      <c r="TTX140" s="296"/>
      <c r="TTY140" s="296"/>
      <c r="TTZ140" s="296"/>
      <c r="TUA140" s="296"/>
      <c r="TUB140" s="296"/>
      <c r="TUC140" s="296"/>
      <c r="TUD140" s="296"/>
      <c r="TUE140" s="296"/>
      <c r="TUF140" s="296"/>
      <c r="TUG140" s="296"/>
      <c r="TUH140" s="296"/>
      <c r="TUI140" s="296"/>
      <c r="TUJ140" s="296"/>
      <c r="TUK140" s="296"/>
      <c r="TUL140" s="296"/>
      <c r="TUM140" s="296"/>
      <c r="TUN140" s="296"/>
      <c r="TUO140" s="296"/>
      <c r="TUP140" s="296"/>
      <c r="TUQ140" s="296"/>
      <c r="TUR140" s="296"/>
      <c r="TUS140" s="296"/>
      <c r="TUT140" s="296"/>
      <c r="TUU140" s="296"/>
      <c r="TUV140" s="296"/>
      <c r="TUW140" s="296"/>
      <c r="TUX140" s="296"/>
      <c r="TUY140" s="296"/>
      <c r="TUZ140" s="296"/>
      <c r="TVA140" s="296"/>
      <c r="TVB140" s="296"/>
      <c r="TVC140" s="296"/>
      <c r="TVD140" s="296"/>
      <c r="TVE140" s="296"/>
      <c r="TVF140" s="296"/>
      <c r="TVG140" s="296"/>
      <c r="TVH140" s="296"/>
      <c r="TVI140" s="296"/>
      <c r="TVJ140" s="296"/>
      <c r="TVK140" s="296"/>
      <c r="TVL140" s="296"/>
      <c r="TVM140" s="296"/>
      <c r="TVN140" s="296"/>
      <c r="TVO140" s="296"/>
      <c r="TVP140" s="296"/>
      <c r="TVQ140" s="296"/>
      <c r="TVR140" s="296"/>
      <c r="TVS140" s="296"/>
      <c r="TVT140" s="296"/>
      <c r="TVU140" s="296"/>
      <c r="TVV140" s="296"/>
      <c r="TVW140" s="296"/>
      <c r="TVX140" s="296"/>
      <c r="TVY140" s="296"/>
      <c r="TVZ140" s="296"/>
      <c r="TWA140" s="296"/>
      <c r="TWB140" s="296"/>
      <c r="TWC140" s="296"/>
      <c r="TWD140" s="296"/>
      <c r="TWE140" s="296"/>
      <c r="TWF140" s="296"/>
      <c r="TWG140" s="296"/>
      <c r="TWH140" s="296"/>
      <c r="TWI140" s="296"/>
      <c r="TWJ140" s="296"/>
      <c r="TWK140" s="296"/>
      <c r="TWL140" s="296"/>
      <c r="TWM140" s="296"/>
      <c r="TWN140" s="296"/>
      <c r="TWO140" s="296"/>
      <c r="TWP140" s="296"/>
      <c r="TWQ140" s="296"/>
      <c r="TWR140" s="296"/>
      <c r="TWS140" s="296"/>
      <c r="TWT140" s="296"/>
      <c r="TWU140" s="296"/>
      <c r="TWV140" s="296"/>
      <c r="TWW140" s="296"/>
      <c r="TWX140" s="296"/>
      <c r="TWY140" s="296"/>
      <c r="TWZ140" s="296"/>
      <c r="TXA140" s="296"/>
      <c r="TXB140" s="296"/>
      <c r="TXC140" s="296"/>
      <c r="TXD140" s="296"/>
      <c r="TXE140" s="296"/>
      <c r="TXF140" s="296"/>
      <c r="TXG140" s="296"/>
      <c r="TXH140" s="296"/>
      <c r="TXI140" s="296"/>
      <c r="TXJ140" s="296"/>
      <c r="TXK140" s="296"/>
      <c r="TXL140" s="296"/>
      <c r="TXM140" s="296"/>
      <c r="TXN140" s="296"/>
      <c r="TXO140" s="296"/>
      <c r="TXP140" s="296"/>
      <c r="TXQ140" s="296"/>
      <c r="TXR140" s="296"/>
      <c r="TXS140" s="296"/>
      <c r="TXT140" s="296"/>
      <c r="TXU140" s="296"/>
      <c r="TXV140" s="296"/>
      <c r="TXW140" s="296"/>
      <c r="TXX140" s="296"/>
      <c r="TXY140" s="296"/>
      <c r="TXZ140" s="296"/>
      <c r="TYA140" s="296"/>
      <c r="TYB140" s="296"/>
      <c r="TYC140" s="296"/>
      <c r="TYD140" s="296"/>
      <c r="TYE140" s="296"/>
      <c r="TYF140" s="296"/>
      <c r="TYG140" s="296"/>
      <c r="TYH140" s="296"/>
      <c r="TYI140" s="296"/>
      <c r="TYJ140" s="296"/>
      <c r="TYK140" s="296"/>
      <c r="TYL140" s="296"/>
      <c r="TYM140" s="296"/>
      <c r="TYN140" s="296"/>
      <c r="TYO140" s="296"/>
      <c r="TYP140" s="296"/>
      <c r="TYQ140" s="296"/>
      <c r="TYR140" s="296"/>
      <c r="TYS140" s="296"/>
      <c r="TYT140" s="296"/>
      <c r="TYU140" s="296"/>
      <c r="TYV140" s="296"/>
      <c r="TYW140" s="296"/>
      <c r="TYX140" s="296"/>
      <c r="TYY140" s="296"/>
      <c r="TYZ140" s="296"/>
      <c r="TZA140" s="296"/>
      <c r="TZB140" s="296"/>
      <c r="TZC140" s="296"/>
      <c r="TZD140" s="296"/>
      <c r="TZE140" s="296"/>
      <c r="TZF140" s="296"/>
      <c r="TZG140" s="296"/>
      <c r="TZH140" s="296"/>
      <c r="TZI140" s="296"/>
      <c r="TZJ140" s="296"/>
      <c r="TZK140" s="296"/>
      <c r="TZL140" s="296"/>
      <c r="TZM140" s="296"/>
      <c r="TZN140" s="296"/>
      <c r="TZO140" s="296"/>
      <c r="TZP140" s="296"/>
      <c r="TZQ140" s="296"/>
      <c r="TZR140" s="296"/>
      <c r="TZS140" s="296"/>
      <c r="TZT140" s="296"/>
      <c r="TZU140" s="296"/>
      <c r="TZV140" s="296"/>
      <c r="TZW140" s="296"/>
      <c r="TZX140" s="296"/>
      <c r="TZY140" s="296"/>
      <c r="TZZ140" s="296"/>
      <c r="UAA140" s="296"/>
      <c r="UAB140" s="296"/>
      <c r="UAC140" s="296"/>
      <c r="UAD140" s="296"/>
      <c r="UAE140" s="296"/>
      <c r="UAF140" s="296"/>
      <c r="UAG140" s="296"/>
      <c r="UAH140" s="296"/>
      <c r="UAI140" s="296"/>
      <c r="UAJ140" s="296"/>
      <c r="UAK140" s="296"/>
      <c r="UAL140" s="296"/>
      <c r="UAM140" s="296"/>
      <c r="UAN140" s="296"/>
      <c r="UAO140" s="296"/>
      <c r="UAP140" s="296"/>
      <c r="UAQ140" s="296"/>
      <c r="UAR140" s="296"/>
      <c r="UAS140" s="296"/>
      <c r="UAT140" s="296"/>
      <c r="UAU140" s="296"/>
      <c r="UAV140" s="296"/>
      <c r="UAW140" s="296"/>
      <c r="UAX140" s="296"/>
      <c r="UAY140" s="296"/>
      <c r="UAZ140" s="296"/>
      <c r="UBA140" s="296"/>
      <c r="UBB140" s="296"/>
      <c r="UBC140" s="296"/>
      <c r="UBD140" s="296"/>
      <c r="UBE140" s="296"/>
      <c r="UBF140" s="296"/>
      <c r="UBG140" s="296"/>
      <c r="UBH140" s="296"/>
      <c r="UBI140" s="296"/>
      <c r="UBJ140" s="296"/>
      <c r="UBK140" s="296"/>
      <c r="UBL140" s="296"/>
      <c r="UBM140" s="296"/>
      <c r="UBN140" s="296"/>
      <c r="UBO140" s="296"/>
      <c r="UBP140" s="296"/>
      <c r="UBQ140" s="296"/>
      <c r="UBR140" s="296"/>
      <c r="UBS140" s="296"/>
      <c r="UBT140" s="296"/>
      <c r="UBU140" s="296"/>
      <c r="UBV140" s="296"/>
      <c r="UBW140" s="296"/>
      <c r="UBX140" s="296"/>
      <c r="UBY140" s="296"/>
      <c r="UBZ140" s="296"/>
      <c r="UCA140" s="296"/>
      <c r="UCB140" s="296"/>
      <c r="UCC140" s="296"/>
      <c r="UCD140" s="296"/>
      <c r="UCE140" s="296"/>
      <c r="UCF140" s="296"/>
      <c r="UCG140" s="296"/>
      <c r="UCH140" s="296"/>
      <c r="UCI140" s="296"/>
      <c r="UCJ140" s="296"/>
      <c r="UCK140" s="296"/>
      <c r="UCL140" s="296"/>
      <c r="UCM140" s="296"/>
      <c r="UCN140" s="296"/>
      <c r="UCO140" s="296"/>
      <c r="UCP140" s="296"/>
      <c r="UCQ140" s="296"/>
      <c r="UCR140" s="296"/>
      <c r="UCS140" s="296"/>
      <c r="UCT140" s="296"/>
      <c r="UCU140" s="296"/>
      <c r="UCV140" s="296"/>
      <c r="UCW140" s="296"/>
      <c r="UCX140" s="296"/>
      <c r="UCY140" s="296"/>
      <c r="UCZ140" s="296"/>
      <c r="UDA140" s="296"/>
      <c r="UDB140" s="296"/>
      <c r="UDC140" s="296"/>
      <c r="UDD140" s="296"/>
      <c r="UDE140" s="296"/>
      <c r="UDF140" s="296"/>
      <c r="UDG140" s="296"/>
      <c r="UDH140" s="296"/>
      <c r="UDI140" s="296"/>
      <c r="UDJ140" s="296"/>
      <c r="UDK140" s="296"/>
      <c r="UDL140" s="296"/>
      <c r="UDM140" s="296"/>
      <c r="UDN140" s="296"/>
      <c r="UDO140" s="296"/>
      <c r="UDP140" s="296"/>
      <c r="UDQ140" s="296"/>
      <c r="UDR140" s="296"/>
      <c r="UDS140" s="296"/>
      <c r="UDT140" s="296"/>
      <c r="UDU140" s="296"/>
      <c r="UDV140" s="296"/>
      <c r="UDW140" s="296"/>
      <c r="UDX140" s="296"/>
      <c r="UDY140" s="296"/>
      <c r="UDZ140" s="296"/>
      <c r="UEA140" s="296"/>
      <c r="UEB140" s="296"/>
      <c r="UEC140" s="296"/>
      <c r="UED140" s="296"/>
      <c r="UEE140" s="296"/>
      <c r="UEF140" s="296"/>
      <c r="UEG140" s="296"/>
      <c r="UEH140" s="296"/>
      <c r="UEI140" s="296"/>
      <c r="UEJ140" s="296"/>
      <c r="UEK140" s="296"/>
      <c r="UEL140" s="296"/>
      <c r="UEM140" s="296"/>
      <c r="UEN140" s="296"/>
      <c r="UEO140" s="296"/>
      <c r="UEP140" s="296"/>
      <c r="UEQ140" s="296"/>
      <c r="UER140" s="296"/>
      <c r="UES140" s="296"/>
      <c r="UET140" s="296"/>
      <c r="UEU140" s="296"/>
      <c r="UEV140" s="296"/>
      <c r="UEW140" s="296"/>
      <c r="UEX140" s="296"/>
      <c r="UEY140" s="296"/>
      <c r="UEZ140" s="296"/>
      <c r="UFA140" s="296"/>
      <c r="UFB140" s="296"/>
      <c r="UFC140" s="296"/>
      <c r="UFD140" s="296"/>
      <c r="UFE140" s="296"/>
      <c r="UFF140" s="296"/>
      <c r="UFG140" s="296"/>
      <c r="UFH140" s="296"/>
      <c r="UFI140" s="296"/>
      <c r="UFJ140" s="296"/>
      <c r="UFK140" s="296"/>
      <c r="UFL140" s="296"/>
      <c r="UFM140" s="296"/>
      <c r="UFN140" s="296"/>
      <c r="UFO140" s="296"/>
      <c r="UFP140" s="296"/>
      <c r="UFQ140" s="296"/>
      <c r="UFR140" s="296"/>
      <c r="UFS140" s="296"/>
      <c r="UFT140" s="296"/>
      <c r="UFU140" s="296"/>
      <c r="UFV140" s="296"/>
      <c r="UFW140" s="296"/>
      <c r="UFX140" s="296"/>
      <c r="UFY140" s="296"/>
      <c r="UFZ140" s="296"/>
      <c r="UGA140" s="296"/>
      <c r="UGB140" s="296"/>
      <c r="UGC140" s="296"/>
      <c r="UGD140" s="296"/>
      <c r="UGE140" s="296"/>
      <c r="UGF140" s="296"/>
      <c r="UGG140" s="296"/>
      <c r="UGH140" s="296"/>
      <c r="UGI140" s="296"/>
      <c r="UGJ140" s="296"/>
      <c r="UGK140" s="296"/>
      <c r="UGL140" s="296"/>
      <c r="UGM140" s="296"/>
      <c r="UGN140" s="296"/>
      <c r="UGO140" s="296"/>
      <c r="UGP140" s="296"/>
      <c r="UGQ140" s="296"/>
      <c r="UGR140" s="296"/>
      <c r="UGS140" s="296"/>
      <c r="UGT140" s="296"/>
      <c r="UGU140" s="296"/>
      <c r="UGV140" s="296"/>
      <c r="UGW140" s="296"/>
      <c r="UGX140" s="296"/>
      <c r="UGY140" s="296"/>
      <c r="UGZ140" s="296"/>
      <c r="UHA140" s="296"/>
      <c r="UHB140" s="296"/>
      <c r="UHC140" s="296"/>
      <c r="UHD140" s="296"/>
      <c r="UHE140" s="296"/>
      <c r="UHF140" s="296"/>
      <c r="UHG140" s="296"/>
      <c r="UHH140" s="296"/>
      <c r="UHI140" s="296"/>
      <c r="UHJ140" s="296"/>
      <c r="UHK140" s="296"/>
      <c r="UHL140" s="296"/>
      <c r="UHM140" s="296"/>
      <c r="UHN140" s="296"/>
      <c r="UHO140" s="296"/>
      <c r="UHP140" s="296"/>
      <c r="UHQ140" s="296"/>
      <c r="UHR140" s="296"/>
      <c r="UHS140" s="296"/>
      <c r="UHT140" s="296"/>
      <c r="UHU140" s="296"/>
      <c r="UHV140" s="296"/>
      <c r="UHW140" s="296"/>
      <c r="UHX140" s="296"/>
      <c r="UHY140" s="296"/>
      <c r="UHZ140" s="296"/>
      <c r="UIA140" s="296"/>
      <c r="UIB140" s="296"/>
      <c r="UIC140" s="296"/>
      <c r="UID140" s="296"/>
      <c r="UIE140" s="296"/>
      <c r="UIF140" s="296"/>
      <c r="UIG140" s="296"/>
      <c r="UIH140" s="296"/>
      <c r="UII140" s="296"/>
      <c r="UIJ140" s="296"/>
      <c r="UIK140" s="296"/>
      <c r="UIL140" s="296"/>
      <c r="UIM140" s="296"/>
      <c r="UIN140" s="296"/>
      <c r="UIO140" s="296"/>
      <c r="UIP140" s="296"/>
      <c r="UIQ140" s="296"/>
      <c r="UIR140" s="296"/>
      <c r="UIS140" s="296"/>
      <c r="UIT140" s="296"/>
      <c r="UIU140" s="296"/>
      <c r="UIV140" s="296"/>
      <c r="UIW140" s="296"/>
      <c r="UIX140" s="296"/>
      <c r="UIY140" s="296"/>
      <c r="UIZ140" s="296"/>
      <c r="UJA140" s="296"/>
      <c r="UJB140" s="296"/>
      <c r="UJC140" s="296"/>
      <c r="UJD140" s="296"/>
      <c r="UJE140" s="296"/>
      <c r="UJF140" s="296"/>
      <c r="UJG140" s="296"/>
      <c r="UJH140" s="296"/>
      <c r="UJI140" s="296"/>
      <c r="UJJ140" s="296"/>
      <c r="UJK140" s="296"/>
      <c r="UJL140" s="296"/>
      <c r="UJM140" s="296"/>
      <c r="UJN140" s="296"/>
      <c r="UJO140" s="296"/>
      <c r="UJP140" s="296"/>
      <c r="UJQ140" s="296"/>
      <c r="UJR140" s="296"/>
      <c r="UJS140" s="296"/>
      <c r="UJT140" s="296"/>
      <c r="UJU140" s="296"/>
      <c r="UJV140" s="296"/>
      <c r="UJW140" s="296"/>
      <c r="UJX140" s="296"/>
      <c r="UJY140" s="296"/>
      <c r="UJZ140" s="296"/>
      <c r="UKA140" s="296"/>
      <c r="UKB140" s="296"/>
      <c r="UKC140" s="296"/>
      <c r="UKD140" s="296"/>
      <c r="UKE140" s="296"/>
      <c r="UKF140" s="296"/>
      <c r="UKG140" s="296"/>
      <c r="UKH140" s="296"/>
      <c r="UKI140" s="296"/>
      <c r="UKJ140" s="296"/>
      <c r="UKK140" s="296"/>
      <c r="UKL140" s="296"/>
      <c r="UKM140" s="296"/>
      <c r="UKN140" s="296"/>
      <c r="UKO140" s="296"/>
      <c r="UKP140" s="296"/>
      <c r="UKQ140" s="296"/>
      <c r="UKR140" s="296"/>
      <c r="UKS140" s="296"/>
      <c r="UKT140" s="296"/>
      <c r="UKU140" s="296"/>
      <c r="UKV140" s="296"/>
      <c r="UKW140" s="296"/>
      <c r="UKX140" s="296"/>
      <c r="UKY140" s="296"/>
      <c r="UKZ140" s="296"/>
      <c r="ULA140" s="296"/>
      <c r="ULB140" s="296"/>
      <c r="ULC140" s="296"/>
      <c r="ULD140" s="296"/>
      <c r="ULE140" s="296"/>
      <c r="ULF140" s="296"/>
      <c r="ULG140" s="296"/>
      <c r="ULH140" s="296"/>
      <c r="ULI140" s="296"/>
      <c r="ULJ140" s="296"/>
      <c r="ULK140" s="296"/>
      <c r="ULL140" s="296"/>
      <c r="ULM140" s="296"/>
      <c r="ULN140" s="296"/>
      <c r="ULO140" s="296"/>
      <c r="ULP140" s="296"/>
      <c r="ULQ140" s="296"/>
      <c r="ULR140" s="296"/>
      <c r="ULS140" s="296"/>
      <c r="ULT140" s="296"/>
      <c r="ULU140" s="296"/>
      <c r="ULV140" s="296"/>
      <c r="ULW140" s="296"/>
      <c r="ULX140" s="296"/>
      <c r="ULY140" s="296"/>
      <c r="ULZ140" s="296"/>
      <c r="UMA140" s="296"/>
      <c r="UMB140" s="296"/>
      <c r="UMC140" s="296"/>
      <c r="UMD140" s="296"/>
      <c r="UME140" s="296"/>
      <c r="UMF140" s="296"/>
      <c r="UMG140" s="296"/>
      <c r="UMH140" s="296"/>
      <c r="UMI140" s="296"/>
      <c r="UMJ140" s="296"/>
      <c r="UMK140" s="296"/>
      <c r="UML140" s="296"/>
      <c r="UMM140" s="296"/>
      <c r="UMN140" s="296"/>
      <c r="UMO140" s="296"/>
      <c r="UMP140" s="296"/>
      <c r="UMQ140" s="296"/>
      <c r="UMR140" s="296"/>
      <c r="UMS140" s="296"/>
      <c r="UMT140" s="296"/>
      <c r="UMU140" s="296"/>
      <c r="UMV140" s="296"/>
      <c r="UMW140" s="296"/>
      <c r="UMX140" s="296"/>
      <c r="UMY140" s="296"/>
      <c r="UMZ140" s="296"/>
      <c r="UNA140" s="296"/>
      <c r="UNB140" s="296"/>
      <c r="UNC140" s="296"/>
      <c r="UND140" s="296"/>
      <c r="UNE140" s="296"/>
      <c r="UNF140" s="296"/>
      <c r="UNG140" s="296"/>
      <c r="UNH140" s="296"/>
      <c r="UNI140" s="296"/>
      <c r="UNJ140" s="296"/>
      <c r="UNK140" s="296"/>
      <c r="UNL140" s="296"/>
      <c r="UNM140" s="296"/>
      <c r="UNN140" s="296"/>
      <c r="UNO140" s="296"/>
      <c r="UNP140" s="296"/>
      <c r="UNQ140" s="296"/>
      <c r="UNR140" s="296"/>
      <c r="UNS140" s="296"/>
      <c r="UNT140" s="296"/>
      <c r="UNU140" s="296"/>
      <c r="UNV140" s="296"/>
      <c r="UNW140" s="296"/>
      <c r="UNX140" s="296"/>
      <c r="UNY140" s="296"/>
      <c r="UNZ140" s="296"/>
      <c r="UOA140" s="296"/>
      <c r="UOB140" s="296"/>
      <c r="UOC140" s="296"/>
      <c r="UOD140" s="296"/>
      <c r="UOE140" s="296"/>
      <c r="UOF140" s="296"/>
      <c r="UOG140" s="296"/>
      <c r="UOH140" s="296"/>
      <c r="UOI140" s="296"/>
      <c r="UOJ140" s="296"/>
      <c r="UOK140" s="296"/>
      <c r="UOL140" s="296"/>
      <c r="UOM140" s="296"/>
      <c r="UON140" s="296"/>
      <c r="UOO140" s="296"/>
      <c r="UOP140" s="296"/>
      <c r="UOQ140" s="296"/>
      <c r="UOR140" s="296"/>
      <c r="UOS140" s="296"/>
      <c r="UOT140" s="296"/>
      <c r="UOU140" s="296"/>
      <c r="UOV140" s="296"/>
      <c r="UOW140" s="296"/>
      <c r="UOX140" s="296"/>
      <c r="UOY140" s="296"/>
      <c r="UOZ140" s="296"/>
      <c r="UPA140" s="296"/>
      <c r="UPB140" s="296"/>
      <c r="UPC140" s="296"/>
      <c r="UPD140" s="296"/>
      <c r="UPE140" s="296"/>
      <c r="UPF140" s="296"/>
      <c r="UPG140" s="296"/>
      <c r="UPH140" s="296"/>
      <c r="UPI140" s="296"/>
      <c r="UPJ140" s="296"/>
      <c r="UPK140" s="296"/>
      <c r="UPL140" s="296"/>
      <c r="UPM140" s="296"/>
      <c r="UPN140" s="296"/>
      <c r="UPO140" s="296"/>
      <c r="UPP140" s="296"/>
      <c r="UPQ140" s="296"/>
      <c r="UPR140" s="296"/>
      <c r="UPS140" s="296"/>
      <c r="UPT140" s="296"/>
      <c r="UPU140" s="296"/>
      <c r="UPV140" s="296"/>
      <c r="UPW140" s="296"/>
      <c r="UPX140" s="296"/>
      <c r="UPY140" s="296"/>
      <c r="UPZ140" s="296"/>
      <c r="UQA140" s="296"/>
      <c r="UQB140" s="296"/>
      <c r="UQC140" s="296"/>
      <c r="UQD140" s="296"/>
      <c r="UQE140" s="296"/>
      <c r="UQF140" s="296"/>
      <c r="UQG140" s="296"/>
      <c r="UQH140" s="296"/>
      <c r="UQI140" s="296"/>
      <c r="UQJ140" s="296"/>
      <c r="UQK140" s="296"/>
      <c r="UQL140" s="296"/>
      <c r="UQM140" s="296"/>
      <c r="UQN140" s="296"/>
      <c r="UQO140" s="296"/>
      <c r="UQP140" s="296"/>
      <c r="UQQ140" s="296"/>
      <c r="UQR140" s="296"/>
      <c r="UQS140" s="296"/>
      <c r="UQT140" s="296"/>
      <c r="UQU140" s="296"/>
      <c r="UQV140" s="296"/>
      <c r="UQW140" s="296"/>
      <c r="UQX140" s="296"/>
      <c r="UQY140" s="296"/>
      <c r="UQZ140" s="296"/>
      <c r="URA140" s="296"/>
      <c r="URB140" s="296"/>
      <c r="URC140" s="296"/>
      <c r="URD140" s="296"/>
      <c r="URE140" s="296"/>
      <c r="URF140" s="296"/>
      <c r="URG140" s="296"/>
      <c r="URH140" s="296"/>
      <c r="URI140" s="296"/>
      <c r="URJ140" s="296"/>
      <c r="URK140" s="296"/>
      <c r="URL140" s="296"/>
      <c r="URM140" s="296"/>
      <c r="URN140" s="296"/>
      <c r="URO140" s="296"/>
      <c r="URP140" s="296"/>
      <c r="URQ140" s="296"/>
      <c r="URR140" s="296"/>
      <c r="URS140" s="296"/>
      <c r="URT140" s="296"/>
      <c r="URU140" s="296"/>
      <c r="URV140" s="296"/>
      <c r="URW140" s="296"/>
      <c r="URX140" s="296"/>
      <c r="URY140" s="296"/>
      <c r="URZ140" s="296"/>
      <c r="USA140" s="296"/>
      <c r="USB140" s="296"/>
      <c r="USC140" s="296"/>
      <c r="USD140" s="296"/>
      <c r="USE140" s="296"/>
      <c r="USF140" s="296"/>
      <c r="USG140" s="296"/>
      <c r="USH140" s="296"/>
      <c r="USI140" s="296"/>
      <c r="USJ140" s="296"/>
      <c r="USK140" s="296"/>
      <c r="USL140" s="296"/>
      <c r="USM140" s="296"/>
      <c r="USN140" s="296"/>
      <c r="USO140" s="296"/>
      <c r="USP140" s="296"/>
      <c r="USQ140" s="296"/>
      <c r="USR140" s="296"/>
      <c r="USS140" s="296"/>
      <c r="UST140" s="296"/>
      <c r="USU140" s="296"/>
      <c r="USV140" s="296"/>
      <c r="USW140" s="296"/>
      <c r="USX140" s="296"/>
      <c r="USY140" s="296"/>
      <c r="USZ140" s="296"/>
      <c r="UTA140" s="296"/>
      <c r="UTB140" s="296"/>
      <c r="UTC140" s="296"/>
      <c r="UTD140" s="296"/>
      <c r="UTE140" s="296"/>
      <c r="UTF140" s="296"/>
      <c r="UTG140" s="296"/>
      <c r="UTH140" s="296"/>
      <c r="UTI140" s="296"/>
      <c r="UTJ140" s="296"/>
      <c r="UTK140" s="296"/>
      <c r="UTL140" s="296"/>
      <c r="UTM140" s="296"/>
      <c r="UTN140" s="296"/>
      <c r="UTO140" s="296"/>
      <c r="UTP140" s="296"/>
      <c r="UTQ140" s="296"/>
      <c r="UTR140" s="296"/>
      <c r="UTS140" s="296"/>
      <c r="UTT140" s="296"/>
      <c r="UTU140" s="296"/>
      <c r="UTV140" s="296"/>
      <c r="UTW140" s="296"/>
      <c r="UTX140" s="296"/>
      <c r="UTY140" s="296"/>
      <c r="UTZ140" s="296"/>
      <c r="UUA140" s="296"/>
      <c r="UUB140" s="296"/>
      <c r="UUC140" s="296"/>
      <c r="UUD140" s="296"/>
      <c r="UUE140" s="296"/>
      <c r="UUF140" s="296"/>
      <c r="UUG140" s="296"/>
      <c r="UUH140" s="296"/>
      <c r="UUI140" s="296"/>
      <c r="UUJ140" s="296"/>
      <c r="UUK140" s="296"/>
      <c r="UUL140" s="296"/>
      <c r="UUM140" s="296"/>
      <c r="UUN140" s="296"/>
      <c r="UUO140" s="296"/>
      <c r="UUP140" s="296"/>
      <c r="UUQ140" s="296"/>
      <c r="UUR140" s="296"/>
      <c r="UUS140" s="296"/>
      <c r="UUT140" s="296"/>
      <c r="UUU140" s="296"/>
      <c r="UUV140" s="296"/>
      <c r="UUW140" s="296"/>
      <c r="UUX140" s="296"/>
      <c r="UUY140" s="296"/>
      <c r="UUZ140" s="296"/>
      <c r="UVA140" s="296"/>
      <c r="UVB140" s="296"/>
      <c r="UVC140" s="296"/>
      <c r="UVD140" s="296"/>
      <c r="UVE140" s="296"/>
      <c r="UVF140" s="296"/>
      <c r="UVG140" s="296"/>
      <c r="UVH140" s="296"/>
      <c r="UVI140" s="296"/>
      <c r="UVJ140" s="296"/>
      <c r="UVK140" s="296"/>
      <c r="UVL140" s="296"/>
      <c r="UVM140" s="296"/>
      <c r="UVN140" s="296"/>
      <c r="UVO140" s="296"/>
      <c r="UVP140" s="296"/>
      <c r="UVQ140" s="296"/>
      <c r="UVR140" s="296"/>
      <c r="UVS140" s="296"/>
      <c r="UVT140" s="296"/>
      <c r="UVU140" s="296"/>
      <c r="UVV140" s="296"/>
      <c r="UVW140" s="296"/>
      <c r="UVX140" s="296"/>
      <c r="UVY140" s="296"/>
      <c r="UVZ140" s="296"/>
      <c r="UWA140" s="296"/>
      <c r="UWB140" s="296"/>
      <c r="UWC140" s="296"/>
      <c r="UWD140" s="296"/>
      <c r="UWE140" s="296"/>
      <c r="UWF140" s="296"/>
      <c r="UWG140" s="296"/>
      <c r="UWH140" s="296"/>
      <c r="UWI140" s="296"/>
      <c r="UWJ140" s="296"/>
      <c r="UWK140" s="296"/>
      <c r="UWL140" s="296"/>
      <c r="UWM140" s="296"/>
      <c r="UWN140" s="296"/>
      <c r="UWO140" s="296"/>
      <c r="UWP140" s="296"/>
      <c r="UWQ140" s="296"/>
      <c r="UWR140" s="296"/>
      <c r="UWS140" s="296"/>
      <c r="UWT140" s="296"/>
      <c r="UWU140" s="296"/>
      <c r="UWV140" s="296"/>
      <c r="UWW140" s="296"/>
      <c r="UWX140" s="296"/>
      <c r="UWY140" s="296"/>
      <c r="UWZ140" s="296"/>
      <c r="UXA140" s="296"/>
      <c r="UXB140" s="296"/>
      <c r="UXC140" s="296"/>
      <c r="UXD140" s="296"/>
      <c r="UXE140" s="296"/>
      <c r="UXF140" s="296"/>
      <c r="UXG140" s="296"/>
      <c r="UXH140" s="296"/>
      <c r="UXI140" s="296"/>
      <c r="UXJ140" s="296"/>
      <c r="UXK140" s="296"/>
      <c r="UXL140" s="296"/>
      <c r="UXM140" s="296"/>
      <c r="UXN140" s="296"/>
      <c r="UXO140" s="296"/>
      <c r="UXP140" s="296"/>
      <c r="UXQ140" s="296"/>
      <c r="UXR140" s="296"/>
      <c r="UXS140" s="296"/>
      <c r="UXT140" s="296"/>
      <c r="UXU140" s="296"/>
      <c r="UXV140" s="296"/>
      <c r="UXW140" s="296"/>
      <c r="UXX140" s="296"/>
      <c r="UXY140" s="296"/>
      <c r="UXZ140" s="296"/>
      <c r="UYA140" s="296"/>
      <c r="UYB140" s="296"/>
      <c r="UYC140" s="296"/>
      <c r="UYD140" s="296"/>
      <c r="UYE140" s="296"/>
      <c r="UYF140" s="296"/>
      <c r="UYG140" s="296"/>
      <c r="UYH140" s="296"/>
      <c r="UYI140" s="296"/>
      <c r="UYJ140" s="296"/>
      <c r="UYK140" s="296"/>
      <c r="UYL140" s="296"/>
      <c r="UYM140" s="296"/>
      <c r="UYN140" s="296"/>
      <c r="UYO140" s="296"/>
      <c r="UYP140" s="296"/>
      <c r="UYQ140" s="296"/>
      <c r="UYR140" s="296"/>
      <c r="UYS140" s="296"/>
      <c r="UYT140" s="296"/>
      <c r="UYU140" s="296"/>
      <c r="UYV140" s="296"/>
      <c r="UYW140" s="296"/>
      <c r="UYX140" s="296"/>
      <c r="UYY140" s="296"/>
      <c r="UYZ140" s="296"/>
      <c r="UZA140" s="296"/>
      <c r="UZB140" s="296"/>
      <c r="UZC140" s="296"/>
      <c r="UZD140" s="296"/>
      <c r="UZE140" s="296"/>
      <c r="UZF140" s="296"/>
      <c r="UZG140" s="296"/>
      <c r="UZH140" s="296"/>
      <c r="UZI140" s="296"/>
      <c r="UZJ140" s="296"/>
      <c r="UZK140" s="296"/>
      <c r="UZL140" s="296"/>
      <c r="UZM140" s="296"/>
      <c r="UZN140" s="296"/>
      <c r="UZO140" s="296"/>
      <c r="UZP140" s="296"/>
      <c r="UZQ140" s="296"/>
      <c r="UZR140" s="296"/>
      <c r="UZS140" s="296"/>
      <c r="UZT140" s="296"/>
      <c r="UZU140" s="296"/>
      <c r="UZV140" s="296"/>
      <c r="UZW140" s="296"/>
      <c r="UZX140" s="296"/>
      <c r="UZY140" s="296"/>
      <c r="UZZ140" s="296"/>
      <c r="VAA140" s="296"/>
      <c r="VAB140" s="296"/>
      <c r="VAC140" s="296"/>
      <c r="VAD140" s="296"/>
      <c r="VAE140" s="296"/>
      <c r="VAF140" s="296"/>
      <c r="VAG140" s="296"/>
      <c r="VAH140" s="296"/>
      <c r="VAI140" s="296"/>
      <c r="VAJ140" s="296"/>
      <c r="VAK140" s="296"/>
      <c r="VAL140" s="296"/>
      <c r="VAM140" s="296"/>
      <c r="VAN140" s="296"/>
      <c r="VAO140" s="296"/>
      <c r="VAP140" s="296"/>
      <c r="VAQ140" s="296"/>
      <c r="VAR140" s="296"/>
      <c r="VAS140" s="296"/>
      <c r="VAT140" s="296"/>
      <c r="VAU140" s="296"/>
      <c r="VAV140" s="296"/>
      <c r="VAW140" s="296"/>
      <c r="VAX140" s="296"/>
      <c r="VAY140" s="296"/>
      <c r="VAZ140" s="296"/>
      <c r="VBA140" s="296"/>
      <c r="VBB140" s="296"/>
      <c r="VBC140" s="296"/>
      <c r="VBD140" s="296"/>
      <c r="VBE140" s="296"/>
      <c r="VBF140" s="296"/>
      <c r="VBG140" s="296"/>
      <c r="VBH140" s="296"/>
      <c r="VBI140" s="296"/>
      <c r="VBJ140" s="296"/>
      <c r="VBK140" s="296"/>
      <c r="VBL140" s="296"/>
      <c r="VBM140" s="296"/>
      <c r="VBN140" s="296"/>
      <c r="VBO140" s="296"/>
      <c r="VBP140" s="296"/>
      <c r="VBQ140" s="296"/>
      <c r="VBR140" s="296"/>
      <c r="VBS140" s="296"/>
      <c r="VBT140" s="296"/>
      <c r="VBU140" s="296"/>
      <c r="VBV140" s="296"/>
      <c r="VBW140" s="296"/>
      <c r="VBX140" s="296"/>
      <c r="VBY140" s="296"/>
      <c r="VBZ140" s="296"/>
      <c r="VCA140" s="296"/>
      <c r="VCB140" s="296"/>
      <c r="VCC140" s="296"/>
      <c r="VCD140" s="296"/>
      <c r="VCE140" s="296"/>
      <c r="VCF140" s="296"/>
      <c r="VCG140" s="296"/>
      <c r="VCH140" s="296"/>
      <c r="VCI140" s="296"/>
      <c r="VCJ140" s="296"/>
      <c r="VCK140" s="296"/>
      <c r="VCL140" s="296"/>
      <c r="VCM140" s="296"/>
      <c r="VCN140" s="296"/>
      <c r="VCO140" s="296"/>
      <c r="VCP140" s="296"/>
      <c r="VCQ140" s="296"/>
      <c r="VCR140" s="296"/>
      <c r="VCS140" s="296"/>
      <c r="VCT140" s="296"/>
      <c r="VCU140" s="296"/>
      <c r="VCV140" s="296"/>
      <c r="VCW140" s="296"/>
      <c r="VCX140" s="296"/>
      <c r="VCY140" s="296"/>
      <c r="VCZ140" s="296"/>
      <c r="VDA140" s="296"/>
      <c r="VDB140" s="296"/>
      <c r="VDC140" s="296"/>
      <c r="VDD140" s="296"/>
      <c r="VDE140" s="296"/>
      <c r="VDF140" s="296"/>
      <c r="VDG140" s="296"/>
      <c r="VDH140" s="296"/>
      <c r="VDI140" s="296"/>
      <c r="VDJ140" s="296"/>
      <c r="VDK140" s="296"/>
      <c r="VDL140" s="296"/>
      <c r="VDM140" s="296"/>
      <c r="VDN140" s="296"/>
      <c r="VDO140" s="296"/>
      <c r="VDP140" s="296"/>
      <c r="VDQ140" s="296"/>
      <c r="VDR140" s="296"/>
      <c r="VDS140" s="296"/>
      <c r="VDT140" s="296"/>
      <c r="VDU140" s="296"/>
      <c r="VDV140" s="296"/>
      <c r="VDW140" s="296"/>
      <c r="VDX140" s="296"/>
      <c r="VDY140" s="296"/>
      <c r="VDZ140" s="296"/>
      <c r="VEA140" s="296"/>
      <c r="VEB140" s="296"/>
      <c r="VEC140" s="296"/>
      <c r="VED140" s="296"/>
      <c r="VEE140" s="296"/>
      <c r="VEF140" s="296"/>
      <c r="VEG140" s="296"/>
      <c r="VEH140" s="296"/>
      <c r="VEI140" s="296"/>
      <c r="VEJ140" s="296"/>
      <c r="VEK140" s="296"/>
      <c r="VEL140" s="296"/>
      <c r="VEM140" s="296"/>
      <c r="VEN140" s="296"/>
      <c r="VEO140" s="296"/>
      <c r="VEP140" s="296"/>
      <c r="VEQ140" s="296"/>
      <c r="VER140" s="296"/>
      <c r="VES140" s="296"/>
      <c r="VET140" s="296"/>
      <c r="VEU140" s="296"/>
      <c r="VEV140" s="296"/>
      <c r="VEW140" s="296"/>
      <c r="VEX140" s="296"/>
      <c r="VEY140" s="296"/>
      <c r="VEZ140" s="296"/>
      <c r="VFA140" s="296"/>
      <c r="VFB140" s="296"/>
      <c r="VFC140" s="296"/>
      <c r="VFD140" s="296"/>
      <c r="VFE140" s="296"/>
      <c r="VFF140" s="296"/>
      <c r="VFG140" s="296"/>
      <c r="VFH140" s="296"/>
      <c r="VFI140" s="296"/>
      <c r="VFJ140" s="296"/>
      <c r="VFK140" s="296"/>
      <c r="VFL140" s="296"/>
      <c r="VFM140" s="296"/>
      <c r="VFN140" s="296"/>
      <c r="VFO140" s="296"/>
      <c r="VFP140" s="296"/>
      <c r="VFQ140" s="296"/>
      <c r="VFR140" s="296"/>
      <c r="VFS140" s="296"/>
      <c r="VFT140" s="296"/>
      <c r="VFU140" s="296"/>
      <c r="VFV140" s="296"/>
      <c r="VFW140" s="296"/>
      <c r="VFX140" s="296"/>
      <c r="VFY140" s="296"/>
      <c r="VFZ140" s="296"/>
      <c r="VGA140" s="296"/>
      <c r="VGB140" s="296"/>
      <c r="VGC140" s="296"/>
      <c r="VGD140" s="296"/>
      <c r="VGE140" s="296"/>
      <c r="VGF140" s="296"/>
      <c r="VGG140" s="296"/>
      <c r="VGH140" s="296"/>
      <c r="VGI140" s="296"/>
      <c r="VGJ140" s="296"/>
      <c r="VGK140" s="296"/>
      <c r="VGL140" s="296"/>
      <c r="VGM140" s="296"/>
      <c r="VGN140" s="296"/>
      <c r="VGO140" s="296"/>
      <c r="VGP140" s="296"/>
      <c r="VGQ140" s="296"/>
      <c r="VGR140" s="296"/>
      <c r="VGS140" s="296"/>
      <c r="VGT140" s="296"/>
      <c r="VGU140" s="296"/>
      <c r="VGV140" s="296"/>
      <c r="VGW140" s="296"/>
      <c r="VGX140" s="296"/>
      <c r="VGY140" s="296"/>
      <c r="VGZ140" s="296"/>
      <c r="VHA140" s="296"/>
      <c r="VHB140" s="296"/>
      <c r="VHC140" s="296"/>
      <c r="VHD140" s="296"/>
      <c r="VHE140" s="296"/>
      <c r="VHF140" s="296"/>
      <c r="VHG140" s="296"/>
      <c r="VHH140" s="296"/>
      <c r="VHI140" s="296"/>
      <c r="VHJ140" s="296"/>
      <c r="VHK140" s="296"/>
      <c r="VHL140" s="296"/>
      <c r="VHM140" s="296"/>
      <c r="VHN140" s="296"/>
      <c r="VHO140" s="296"/>
      <c r="VHP140" s="296"/>
      <c r="VHQ140" s="296"/>
      <c r="VHR140" s="296"/>
      <c r="VHS140" s="296"/>
      <c r="VHT140" s="296"/>
      <c r="VHU140" s="296"/>
      <c r="VHV140" s="296"/>
      <c r="VHW140" s="296"/>
      <c r="VHX140" s="296"/>
      <c r="VHY140" s="296"/>
      <c r="VHZ140" s="296"/>
      <c r="VIA140" s="296"/>
      <c r="VIB140" s="296"/>
      <c r="VIC140" s="296"/>
      <c r="VID140" s="296"/>
      <c r="VIE140" s="296"/>
      <c r="VIF140" s="296"/>
      <c r="VIG140" s="296"/>
      <c r="VIH140" s="296"/>
      <c r="VII140" s="296"/>
      <c r="VIJ140" s="296"/>
      <c r="VIK140" s="296"/>
      <c r="VIL140" s="296"/>
      <c r="VIM140" s="296"/>
      <c r="VIN140" s="296"/>
      <c r="VIO140" s="296"/>
      <c r="VIP140" s="296"/>
      <c r="VIQ140" s="296"/>
      <c r="VIR140" s="296"/>
      <c r="VIS140" s="296"/>
      <c r="VIT140" s="296"/>
      <c r="VIU140" s="296"/>
      <c r="VIV140" s="296"/>
      <c r="VIW140" s="296"/>
      <c r="VIX140" s="296"/>
      <c r="VIY140" s="296"/>
      <c r="VIZ140" s="296"/>
      <c r="VJA140" s="296"/>
      <c r="VJB140" s="296"/>
      <c r="VJC140" s="296"/>
      <c r="VJD140" s="296"/>
      <c r="VJE140" s="296"/>
      <c r="VJF140" s="296"/>
      <c r="VJG140" s="296"/>
      <c r="VJH140" s="296"/>
      <c r="VJI140" s="296"/>
      <c r="VJJ140" s="296"/>
      <c r="VJK140" s="296"/>
      <c r="VJL140" s="296"/>
      <c r="VJM140" s="296"/>
      <c r="VJN140" s="296"/>
      <c r="VJO140" s="296"/>
      <c r="VJP140" s="296"/>
      <c r="VJQ140" s="296"/>
      <c r="VJR140" s="296"/>
      <c r="VJS140" s="296"/>
      <c r="VJT140" s="296"/>
      <c r="VJU140" s="296"/>
      <c r="VJV140" s="296"/>
      <c r="VJW140" s="296"/>
      <c r="VJX140" s="296"/>
      <c r="VJY140" s="296"/>
      <c r="VJZ140" s="296"/>
      <c r="VKA140" s="296"/>
      <c r="VKB140" s="296"/>
      <c r="VKC140" s="296"/>
      <c r="VKD140" s="296"/>
      <c r="VKE140" s="296"/>
      <c r="VKF140" s="296"/>
      <c r="VKG140" s="296"/>
      <c r="VKH140" s="296"/>
      <c r="VKI140" s="296"/>
      <c r="VKJ140" s="296"/>
      <c r="VKK140" s="296"/>
      <c r="VKL140" s="296"/>
      <c r="VKM140" s="296"/>
      <c r="VKN140" s="296"/>
      <c r="VKO140" s="296"/>
      <c r="VKP140" s="296"/>
      <c r="VKQ140" s="296"/>
      <c r="VKR140" s="296"/>
      <c r="VKS140" s="296"/>
      <c r="VKT140" s="296"/>
      <c r="VKU140" s="296"/>
      <c r="VKV140" s="296"/>
      <c r="VKW140" s="296"/>
      <c r="VKX140" s="296"/>
      <c r="VKY140" s="296"/>
      <c r="VKZ140" s="296"/>
      <c r="VLA140" s="296"/>
      <c r="VLB140" s="296"/>
      <c r="VLC140" s="296"/>
      <c r="VLD140" s="296"/>
      <c r="VLE140" s="296"/>
      <c r="VLF140" s="296"/>
      <c r="VLG140" s="296"/>
      <c r="VLH140" s="296"/>
      <c r="VLI140" s="296"/>
      <c r="VLJ140" s="296"/>
      <c r="VLK140" s="296"/>
      <c r="VLL140" s="296"/>
      <c r="VLM140" s="296"/>
      <c r="VLN140" s="296"/>
      <c r="VLO140" s="296"/>
      <c r="VLP140" s="296"/>
      <c r="VLQ140" s="296"/>
      <c r="VLR140" s="296"/>
      <c r="VLS140" s="296"/>
      <c r="VLT140" s="296"/>
      <c r="VLU140" s="296"/>
      <c r="VLV140" s="296"/>
      <c r="VLW140" s="296"/>
      <c r="VLX140" s="296"/>
      <c r="VLY140" s="296"/>
      <c r="VLZ140" s="296"/>
      <c r="VMA140" s="296"/>
      <c r="VMB140" s="296"/>
      <c r="VMC140" s="296"/>
      <c r="VMD140" s="296"/>
      <c r="VME140" s="296"/>
      <c r="VMF140" s="296"/>
      <c r="VMG140" s="296"/>
      <c r="VMH140" s="296"/>
      <c r="VMI140" s="296"/>
      <c r="VMJ140" s="296"/>
      <c r="VMK140" s="296"/>
      <c r="VML140" s="296"/>
      <c r="VMM140" s="296"/>
      <c r="VMN140" s="296"/>
      <c r="VMO140" s="296"/>
      <c r="VMP140" s="296"/>
      <c r="VMQ140" s="296"/>
      <c r="VMR140" s="296"/>
      <c r="VMS140" s="296"/>
      <c r="VMT140" s="296"/>
      <c r="VMU140" s="296"/>
      <c r="VMV140" s="296"/>
      <c r="VMW140" s="296"/>
      <c r="VMX140" s="296"/>
      <c r="VMY140" s="296"/>
      <c r="VMZ140" s="296"/>
      <c r="VNA140" s="296"/>
      <c r="VNB140" s="296"/>
      <c r="VNC140" s="296"/>
      <c r="VND140" s="296"/>
      <c r="VNE140" s="296"/>
      <c r="VNF140" s="296"/>
      <c r="VNG140" s="296"/>
      <c r="VNH140" s="296"/>
      <c r="VNI140" s="296"/>
      <c r="VNJ140" s="296"/>
      <c r="VNK140" s="296"/>
      <c r="VNL140" s="296"/>
      <c r="VNM140" s="296"/>
      <c r="VNN140" s="296"/>
      <c r="VNO140" s="296"/>
      <c r="VNP140" s="296"/>
      <c r="VNQ140" s="296"/>
      <c r="VNR140" s="296"/>
      <c r="VNS140" s="296"/>
      <c r="VNT140" s="296"/>
      <c r="VNU140" s="296"/>
      <c r="VNV140" s="296"/>
      <c r="VNW140" s="296"/>
      <c r="VNX140" s="296"/>
      <c r="VNY140" s="296"/>
      <c r="VNZ140" s="296"/>
      <c r="VOA140" s="296"/>
      <c r="VOB140" s="296"/>
      <c r="VOC140" s="296"/>
      <c r="VOD140" s="296"/>
      <c r="VOE140" s="296"/>
      <c r="VOF140" s="296"/>
      <c r="VOG140" s="296"/>
      <c r="VOH140" s="296"/>
      <c r="VOI140" s="296"/>
      <c r="VOJ140" s="296"/>
      <c r="VOK140" s="296"/>
      <c r="VOL140" s="296"/>
      <c r="VOM140" s="296"/>
      <c r="VON140" s="296"/>
      <c r="VOO140" s="296"/>
      <c r="VOP140" s="296"/>
      <c r="VOQ140" s="296"/>
      <c r="VOR140" s="296"/>
      <c r="VOS140" s="296"/>
      <c r="VOT140" s="296"/>
      <c r="VOU140" s="296"/>
      <c r="VOV140" s="296"/>
      <c r="VOW140" s="296"/>
      <c r="VOX140" s="296"/>
      <c r="VOY140" s="296"/>
      <c r="VOZ140" s="296"/>
      <c r="VPA140" s="296"/>
      <c r="VPB140" s="296"/>
      <c r="VPC140" s="296"/>
      <c r="VPD140" s="296"/>
      <c r="VPE140" s="296"/>
      <c r="VPF140" s="296"/>
      <c r="VPG140" s="296"/>
      <c r="VPH140" s="296"/>
      <c r="VPI140" s="296"/>
      <c r="VPJ140" s="296"/>
      <c r="VPK140" s="296"/>
      <c r="VPL140" s="296"/>
      <c r="VPM140" s="296"/>
      <c r="VPN140" s="296"/>
      <c r="VPO140" s="296"/>
      <c r="VPP140" s="296"/>
      <c r="VPQ140" s="296"/>
      <c r="VPR140" s="296"/>
      <c r="VPS140" s="296"/>
      <c r="VPT140" s="296"/>
      <c r="VPU140" s="296"/>
      <c r="VPV140" s="296"/>
      <c r="VPW140" s="296"/>
      <c r="VPX140" s="296"/>
      <c r="VPY140" s="296"/>
      <c r="VPZ140" s="296"/>
      <c r="VQA140" s="296"/>
      <c r="VQB140" s="296"/>
      <c r="VQC140" s="296"/>
      <c r="VQD140" s="296"/>
      <c r="VQE140" s="296"/>
      <c r="VQF140" s="296"/>
      <c r="VQG140" s="296"/>
      <c r="VQH140" s="296"/>
      <c r="VQI140" s="296"/>
      <c r="VQJ140" s="296"/>
      <c r="VQK140" s="296"/>
      <c r="VQL140" s="296"/>
      <c r="VQM140" s="296"/>
      <c r="VQN140" s="296"/>
      <c r="VQO140" s="296"/>
      <c r="VQP140" s="296"/>
      <c r="VQQ140" s="296"/>
      <c r="VQR140" s="296"/>
      <c r="VQS140" s="296"/>
      <c r="VQT140" s="296"/>
      <c r="VQU140" s="296"/>
      <c r="VQV140" s="296"/>
      <c r="VQW140" s="296"/>
      <c r="VQX140" s="296"/>
      <c r="VQY140" s="296"/>
      <c r="VQZ140" s="296"/>
      <c r="VRA140" s="296"/>
      <c r="VRB140" s="296"/>
      <c r="VRC140" s="296"/>
      <c r="VRD140" s="296"/>
      <c r="VRE140" s="296"/>
      <c r="VRF140" s="296"/>
      <c r="VRG140" s="296"/>
      <c r="VRH140" s="296"/>
      <c r="VRI140" s="296"/>
      <c r="VRJ140" s="296"/>
      <c r="VRK140" s="296"/>
      <c r="VRL140" s="296"/>
      <c r="VRM140" s="296"/>
      <c r="VRN140" s="296"/>
      <c r="VRO140" s="296"/>
      <c r="VRP140" s="296"/>
      <c r="VRQ140" s="296"/>
      <c r="VRR140" s="296"/>
      <c r="VRS140" s="296"/>
      <c r="VRT140" s="296"/>
      <c r="VRU140" s="296"/>
      <c r="VRV140" s="296"/>
      <c r="VRW140" s="296"/>
      <c r="VRX140" s="296"/>
      <c r="VRY140" s="296"/>
      <c r="VRZ140" s="296"/>
      <c r="VSA140" s="296"/>
      <c r="VSB140" s="296"/>
      <c r="VSC140" s="296"/>
      <c r="VSD140" s="296"/>
      <c r="VSE140" s="296"/>
      <c r="VSF140" s="296"/>
      <c r="VSG140" s="296"/>
      <c r="VSH140" s="296"/>
      <c r="VSI140" s="296"/>
      <c r="VSJ140" s="296"/>
      <c r="VSK140" s="296"/>
      <c r="VSL140" s="296"/>
      <c r="VSM140" s="296"/>
      <c r="VSN140" s="296"/>
      <c r="VSO140" s="296"/>
      <c r="VSP140" s="296"/>
      <c r="VSQ140" s="296"/>
      <c r="VSR140" s="296"/>
      <c r="VSS140" s="296"/>
      <c r="VST140" s="296"/>
      <c r="VSU140" s="296"/>
      <c r="VSV140" s="296"/>
      <c r="VSW140" s="296"/>
      <c r="VSX140" s="296"/>
      <c r="VSY140" s="296"/>
      <c r="VSZ140" s="296"/>
      <c r="VTA140" s="296"/>
      <c r="VTB140" s="296"/>
      <c r="VTC140" s="296"/>
      <c r="VTD140" s="296"/>
      <c r="VTE140" s="296"/>
      <c r="VTF140" s="296"/>
      <c r="VTG140" s="296"/>
      <c r="VTH140" s="296"/>
      <c r="VTI140" s="296"/>
      <c r="VTJ140" s="296"/>
      <c r="VTK140" s="296"/>
      <c r="VTL140" s="296"/>
      <c r="VTM140" s="296"/>
      <c r="VTN140" s="296"/>
      <c r="VTO140" s="296"/>
      <c r="VTP140" s="296"/>
      <c r="VTQ140" s="296"/>
      <c r="VTR140" s="296"/>
      <c r="VTS140" s="296"/>
      <c r="VTT140" s="296"/>
      <c r="VTU140" s="296"/>
      <c r="VTV140" s="296"/>
      <c r="VTW140" s="296"/>
      <c r="VTX140" s="296"/>
      <c r="VTY140" s="296"/>
      <c r="VTZ140" s="296"/>
      <c r="VUA140" s="296"/>
      <c r="VUB140" s="296"/>
      <c r="VUC140" s="296"/>
      <c r="VUD140" s="296"/>
      <c r="VUE140" s="296"/>
      <c r="VUF140" s="296"/>
      <c r="VUG140" s="296"/>
      <c r="VUH140" s="296"/>
      <c r="VUI140" s="296"/>
      <c r="VUJ140" s="296"/>
      <c r="VUK140" s="296"/>
      <c r="VUL140" s="296"/>
      <c r="VUM140" s="296"/>
      <c r="VUN140" s="296"/>
      <c r="VUO140" s="296"/>
      <c r="VUP140" s="296"/>
      <c r="VUQ140" s="296"/>
      <c r="VUR140" s="296"/>
      <c r="VUS140" s="296"/>
      <c r="VUT140" s="296"/>
      <c r="VUU140" s="296"/>
      <c r="VUV140" s="296"/>
      <c r="VUW140" s="296"/>
      <c r="VUX140" s="296"/>
      <c r="VUY140" s="296"/>
      <c r="VUZ140" s="296"/>
      <c r="VVA140" s="296"/>
      <c r="VVB140" s="296"/>
      <c r="VVC140" s="296"/>
      <c r="VVD140" s="296"/>
      <c r="VVE140" s="296"/>
      <c r="VVF140" s="296"/>
      <c r="VVG140" s="296"/>
      <c r="VVH140" s="296"/>
      <c r="VVI140" s="296"/>
      <c r="VVJ140" s="296"/>
      <c r="VVK140" s="296"/>
      <c r="VVL140" s="296"/>
      <c r="VVM140" s="296"/>
      <c r="VVN140" s="296"/>
      <c r="VVO140" s="296"/>
      <c r="VVP140" s="296"/>
      <c r="VVQ140" s="296"/>
      <c r="VVR140" s="296"/>
      <c r="VVS140" s="296"/>
      <c r="VVT140" s="296"/>
      <c r="VVU140" s="296"/>
      <c r="VVV140" s="296"/>
      <c r="VVW140" s="296"/>
      <c r="VVX140" s="296"/>
      <c r="VVY140" s="296"/>
      <c r="VVZ140" s="296"/>
      <c r="VWA140" s="296"/>
      <c r="VWB140" s="296"/>
      <c r="VWC140" s="296"/>
      <c r="VWD140" s="296"/>
      <c r="VWE140" s="296"/>
      <c r="VWF140" s="296"/>
      <c r="VWG140" s="296"/>
      <c r="VWH140" s="296"/>
      <c r="VWI140" s="296"/>
      <c r="VWJ140" s="296"/>
      <c r="VWK140" s="296"/>
      <c r="VWL140" s="296"/>
      <c r="VWM140" s="296"/>
      <c r="VWN140" s="296"/>
      <c r="VWO140" s="296"/>
      <c r="VWP140" s="296"/>
      <c r="VWQ140" s="296"/>
      <c r="VWR140" s="296"/>
      <c r="VWS140" s="296"/>
      <c r="VWT140" s="296"/>
      <c r="VWU140" s="296"/>
      <c r="VWV140" s="296"/>
      <c r="VWW140" s="296"/>
      <c r="VWX140" s="296"/>
      <c r="VWY140" s="296"/>
      <c r="VWZ140" s="296"/>
      <c r="VXA140" s="296"/>
      <c r="VXB140" s="296"/>
      <c r="VXC140" s="296"/>
      <c r="VXD140" s="296"/>
      <c r="VXE140" s="296"/>
      <c r="VXF140" s="296"/>
      <c r="VXG140" s="296"/>
      <c r="VXH140" s="296"/>
      <c r="VXI140" s="296"/>
      <c r="VXJ140" s="296"/>
      <c r="VXK140" s="296"/>
      <c r="VXL140" s="296"/>
      <c r="VXM140" s="296"/>
      <c r="VXN140" s="296"/>
      <c r="VXO140" s="296"/>
      <c r="VXP140" s="296"/>
      <c r="VXQ140" s="296"/>
      <c r="VXR140" s="296"/>
      <c r="VXS140" s="296"/>
      <c r="VXT140" s="296"/>
      <c r="VXU140" s="296"/>
      <c r="VXV140" s="296"/>
      <c r="VXW140" s="296"/>
      <c r="VXX140" s="296"/>
      <c r="VXY140" s="296"/>
      <c r="VXZ140" s="296"/>
      <c r="VYA140" s="296"/>
      <c r="VYB140" s="296"/>
      <c r="VYC140" s="296"/>
      <c r="VYD140" s="296"/>
      <c r="VYE140" s="296"/>
      <c r="VYF140" s="296"/>
      <c r="VYG140" s="296"/>
      <c r="VYH140" s="296"/>
      <c r="VYI140" s="296"/>
      <c r="VYJ140" s="296"/>
      <c r="VYK140" s="296"/>
      <c r="VYL140" s="296"/>
      <c r="VYM140" s="296"/>
      <c r="VYN140" s="296"/>
      <c r="VYO140" s="296"/>
      <c r="VYP140" s="296"/>
      <c r="VYQ140" s="296"/>
      <c r="VYR140" s="296"/>
      <c r="VYS140" s="296"/>
      <c r="VYT140" s="296"/>
      <c r="VYU140" s="296"/>
      <c r="VYV140" s="296"/>
      <c r="VYW140" s="296"/>
      <c r="VYX140" s="296"/>
      <c r="VYY140" s="296"/>
      <c r="VYZ140" s="296"/>
      <c r="VZA140" s="296"/>
      <c r="VZB140" s="296"/>
      <c r="VZC140" s="296"/>
      <c r="VZD140" s="296"/>
      <c r="VZE140" s="296"/>
      <c r="VZF140" s="296"/>
      <c r="VZG140" s="296"/>
      <c r="VZH140" s="296"/>
      <c r="VZI140" s="296"/>
      <c r="VZJ140" s="296"/>
      <c r="VZK140" s="296"/>
      <c r="VZL140" s="296"/>
      <c r="VZM140" s="296"/>
      <c r="VZN140" s="296"/>
      <c r="VZO140" s="296"/>
      <c r="VZP140" s="296"/>
      <c r="VZQ140" s="296"/>
      <c r="VZR140" s="296"/>
      <c r="VZS140" s="296"/>
      <c r="VZT140" s="296"/>
      <c r="VZU140" s="296"/>
      <c r="VZV140" s="296"/>
      <c r="VZW140" s="296"/>
      <c r="VZX140" s="296"/>
      <c r="VZY140" s="296"/>
      <c r="VZZ140" s="296"/>
      <c r="WAA140" s="296"/>
      <c r="WAB140" s="296"/>
      <c r="WAC140" s="296"/>
      <c r="WAD140" s="296"/>
      <c r="WAE140" s="296"/>
      <c r="WAF140" s="296"/>
      <c r="WAG140" s="296"/>
      <c r="WAH140" s="296"/>
      <c r="WAI140" s="296"/>
      <c r="WAJ140" s="296"/>
      <c r="WAK140" s="296"/>
      <c r="WAL140" s="296"/>
      <c r="WAM140" s="296"/>
      <c r="WAN140" s="296"/>
      <c r="WAO140" s="296"/>
      <c r="WAP140" s="296"/>
      <c r="WAQ140" s="296"/>
      <c r="WAR140" s="296"/>
      <c r="WAS140" s="296"/>
      <c r="WAT140" s="296"/>
      <c r="WAU140" s="296"/>
      <c r="WAV140" s="296"/>
      <c r="WAW140" s="296"/>
      <c r="WAX140" s="296"/>
      <c r="WAY140" s="296"/>
      <c r="WAZ140" s="296"/>
      <c r="WBA140" s="296"/>
      <c r="WBB140" s="296"/>
      <c r="WBC140" s="296"/>
      <c r="WBD140" s="296"/>
      <c r="WBE140" s="296"/>
      <c r="WBF140" s="296"/>
      <c r="WBG140" s="296"/>
      <c r="WBH140" s="296"/>
      <c r="WBI140" s="296"/>
      <c r="WBJ140" s="296"/>
      <c r="WBK140" s="296"/>
      <c r="WBL140" s="296"/>
      <c r="WBM140" s="296"/>
      <c r="WBN140" s="296"/>
      <c r="WBO140" s="296"/>
      <c r="WBP140" s="296"/>
      <c r="WBQ140" s="296"/>
      <c r="WBR140" s="296"/>
      <c r="WBS140" s="296"/>
      <c r="WBT140" s="296"/>
      <c r="WBU140" s="296"/>
      <c r="WBV140" s="296"/>
      <c r="WBW140" s="296"/>
      <c r="WBX140" s="296"/>
      <c r="WBY140" s="296"/>
      <c r="WBZ140" s="296"/>
      <c r="WCA140" s="296"/>
      <c r="WCB140" s="296"/>
      <c r="WCC140" s="296"/>
      <c r="WCD140" s="296"/>
      <c r="WCE140" s="296"/>
      <c r="WCF140" s="296"/>
      <c r="WCG140" s="296"/>
      <c r="WCH140" s="296"/>
      <c r="WCI140" s="296"/>
      <c r="WCJ140" s="296"/>
      <c r="WCK140" s="296"/>
      <c r="WCL140" s="296"/>
      <c r="WCM140" s="296"/>
      <c r="WCN140" s="296"/>
      <c r="WCO140" s="296"/>
      <c r="WCP140" s="296"/>
      <c r="WCQ140" s="296"/>
      <c r="WCR140" s="296"/>
      <c r="WCS140" s="296"/>
      <c r="WCT140" s="296"/>
      <c r="WCU140" s="296"/>
      <c r="WCV140" s="296"/>
      <c r="WCW140" s="296"/>
      <c r="WCX140" s="296"/>
      <c r="WCY140" s="296"/>
      <c r="WCZ140" s="296"/>
      <c r="WDA140" s="296"/>
      <c r="WDB140" s="296"/>
      <c r="WDC140" s="296"/>
      <c r="WDD140" s="296"/>
      <c r="WDE140" s="296"/>
      <c r="WDF140" s="296"/>
      <c r="WDG140" s="296"/>
      <c r="WDH140" s="296"/>
      <c r="WDI140" s="296"/>
      <c r="WDJ140" s="296"/>
      <c r="WDK140" s="296"/>
      <c r="WDL140" s="296"/>
      <c r="WDM140" s="296"/>
      <c r="WDN140" s="296"/>
      <c r="WDO140" s="296"/>
      <c r="WDP140" s="296"/>
      <c r="WDQ140" s="296"/>
      <c r="WDR140" s="296"/>
      <c r="WDS140" s="296"/>
      <c r="WDT140" s="296"/>
      <c r="WDU140" s="296"/>
      <c r="WDV140" s="296"/>
      <c r="WDW140" s="296"/>
      <c r="WDX140" s="296"/>
      <c r="WDY140" s="296"/>
      <c r="WDZ140" s="296"/>
      <c r="WEA140" s="296"/>
      <c r="WEB140" s="296"/>
      <c r="WEC140" s="296"/>
      <c r="WED140" s="296"/>
      <c r="WEE140" s="296"/>
      <c r="WEF140" s="296"/>
      <c r="WEG140" s="296"/>
      <c r="WEH140" s="296"/>
      <c r="WEI140" s="296"/>
      <c r="WEJ140" s="296"/>
      <c r="WEK140" s="296"/>
      <c r="WEL140" s="296"/>
      <c r="WEM140" s="296"/>
      <c r="WEN140" s="296"/>
      <c r="WEO140" s="296"/>
      <c r="WEP140" s="296"/>
      <c r="WEQ140" s="296"/>
      <c r="WER140" s="296"/>
      <c r="WES140" s="296"/>
      <c r="WET140" s="296"/>
      <c r="WEU140" s="296"/>
      <c r="WEV140" s="296"/>
      <c r="WEW140" s="296"/>
      <c r="WEX140" s="296"/>
      <c r="WEY140" s="296"/>
      <c r="WEZ140" s="296"/>
      <c r="WFA140" s="296"/>
      <c r="WFB140" s="296"/>
      <c r="WFC140" s="296"/>
      <c r="WFD140" s="296"/>
      <c r="WFE140" s="296"/>
      <c r="WFF140" s="296"/>
      <c r="WFG140" s="296"/>
      <c r="WFH140" s="296"/>
      <c r="WFI140" s="296"/>
      <c r="WFJ140" s="296"/>
      <c r="WFK140" s="296"/>
      <c r="WFL140" s="296"/>
      <c r="WFM140" s="296"/>
      <c r="WFN140" s="296"/>
      <c r="WFO140" s="296"/>
      <c r="WFP140" s="296"/>
      <c r="WFQ140" s="296"/>
      <c r="WFR140" s="296"/>
      <c r="WFS140" s="296"/>
      <c r="WFT140" s="296"/>
      <c r="WFU140" s="296"/>
      <c r="WFV140" s="296"/>
      <c r="WFW140" s="296"/>
      <c r="WFX140" s="296"/>
      <c r="WFY140" s="296"/>
      <c r="WFZ140" s="296"/>
      <c r="WGA140" s="296"/>
      <c r="WGB140" s="296"/>
      <c r="WGC140" s="296"/>
      <c r="WGD140" s="296"/>
      <c r="WGE140" s="296"/>
      <c r="WGF140" s="296"/>
      <c r="WGG140" s="296"/>
      <c r="WGH140" s="296"/>
      <c r="WGI140" s="296"/>
      <c r="WGJ140" s="296"/>
      <c r="WGK140" s="296"/>
      <c r="WGL140" s="296"/>
      <c r="WGM140" s="296"/>
      <c r="WGN140" s="296"/>
      <c r="WGO140" s="296"/>
      <c r="WGP140" s="296"/>
      <c r="WGQ140" s="296"/>
      <c r="WGR140" s="296"/>
      <c r="WGS140" s="296"/>
      <c r="WGT140" s="296"/>
      <c r="WGU140" s="296"/>
      <c r="WGV140" s="296"/>
      <c r="WGW140" s="296"/>
      <c r="WGX140" s="296"/>
      <c r="WGY140" s="296"/>
      <c r="WGZ140" s="296"/>
      <c r="WHA140" s="296"/>
      <c r="WHB140" s="296"/>
      <c r="WHC140" s="296"/>
      <c r="WHD140" s="296"/>
      <c r="WHE140" s="296"/>
      <c r="WHF140" s="296"/>
      <c r="WHG140" s="296"/>
      <c r="WHH140" s="296"/>
      <c r="WHI140" s="296"/>
      <c r="WHJ140" s="296"/>
      <c r="WHK140" s="296"/>
      <c r="WHL140" s="296"/>
      <c r="WHM140" s="296"/>
      <c r="WHN140" s="296"/>
      <c r="WHO140" s="296"/>
      <c r="WHP140" s="296"/>
      <c r="WHQ140" s="296"/>
      <c r="WHR140" s="296"/>
      <c r="WHS140" s="296"/>
      <c r="WHT140" s="296"/>
      <c r="WHU140" s="296"/>
      <c r="WHV140" s="296"/>
      <c r="WHW140" s="296"/>
      <c r="WHX140" s="296"/>
      <c r="WHY140" s="296"/>
      <c r="WHZ140" s="296"/>
      <c r="WIA140" s="296"/>
      <c r="WIB140" s="296"/>
      <c r="WIC140" s="296"/>
      <c r="WID140" s="296"/>
      <c r="WIE140" s="296"/>
      <c r="WIF140" s="296"/>
      <c r="WIG140" s="296"/>
      <c r="WIH140" s="296"/>
      <c r="WII140" s="296"/>
      <c r="WIJ140" s="296"/>
      <c r="WIK140" s="296"/>
      <c r="WIL140" s="296"/>
      <c r="WIM140" s="296"/>
      <c r="WIN140" s="296"/>
      <c r="WIO140" s="296"/>
      <c r="WIP140" s="296"/>
      <c r="WIQ140" s="296"/>
      <c r="WIR140" s="296"/>
      <c r="WIS140" s="296"/>
      <c r="WIT140" s="296"/>
      <c r="WIU140" s="296"/>
      <c r="WIV140" s="296"/>
      <c r="WIW140" s="296"/>
      <c r="WIX140" s="296"/>
      <c r="WIY140" s="296"/>
      <c r="WIZ140" s="296"/>
      <c r="WJA140" s="296"/>
      <c r="WJB140" s="296"/>
      <c r="WJC140" s="296"/>
      <c r="WJD140" s="296"/>
      <c r="WJE140" s="296"/>
      <c r="WJF140" s="296"/>
      <c r="WJG140" s="296"/>
      <c r="WJH140" s="296"/>
      <c r="WJI140" s="296"/>
      <c r="WJJ140" s="296"/>
      <c r="WJK140" s="296"/>
      <c r="WJL140" s="296"/>
      <c r="WJM140" s="296"/>
      <c r="WJN140" s="296"/>
      <c r="WJO140" s="296"/>
      <c r="WJP140" s="296"/>
      <c r="WJQ140" s="296"/>
      <c r="WJR140" s="296"/>
      <c r="WJS140" s="296"/>
      <c r="WJT140" s="296"/>
      <c r="WJU140" s="296"/>
      <c r="WJV140" s="296"/>
      <c r="WJW140" s="296"/>
      <c r="WJX140" s="296"/>
      <c r="WJY140" s="296"/>
      <c r="WJZ140" s="296"/>
      <c r="WKA140" s="296"/>
      <c r="WKB140" s="296"/>
      <c r="WKC140" s="296"/>
      <c r="WKD140" s="296"/>
      <c r="WKE140" s="296"/>
      <c r="WKF140" s="296"/>
      <c r="WKG140" s="296"/>
      <c r="WKH140" s="296"/>
      <c r="WKI140" s="296"/>
      <c r="WKJ140" s="296"/>
      <c r="WKK140" s="296"/>
      <c r="WKL140" s="296"/>
      <c r="WKM140" s="296"/>
      <c r="WKN140" s="296"/>
      <c r="WKO140" s="296"/>
      <c r="WKP140" s="296"/>
      <c r="WKQ140" s="296"/>
      <c r="WKR140" s="296"/>
      <c r="WKS140" s="296"/>
      <c r="WKT140" s="296"/>
      <c r="WKU140" s="296"/>
      <c r="WKV140" s="296"/>
      <c r="WKW140" s="296"/>
      <c r="WKX140" s="296"/>
      <c r="WKY140" s="296"/>
      <c r="WKZ140" s="296"/>
      <c r="WLA140" s="296"/>
      <c r="WLB140" s="296"/>
      <c r="WLC140" s="296"/>
      <c r="WLD140" s="296"/>
      <c r="WLE140" s="296"/>
      <c r="WLF140" s="296"/>
      <c r="WLG140" s="296"/>
      <c r="WLH140" s="296"/>
      <c r="WLI140" s="296"/>
      <c r="WLJ140" s="296"/>
      <c r="WLK140" s="296"/>
      <c r="WLL140" s="296"/>
      <c r="WLM140" s="296"/>
      <c r="WLN140" s="296"/>
      <c r="WLO140" s="296"/>
      <c r="WLP140" s="296"/>
      <c r="WLQ140" s="296"/>
      <c r="WLR140" s="296"/>
      <c r="WLS140" s="296"/>
      <c r="WLT140" s="296"/>
      <c r="WLU140" s="296"/>
      <c r="WLV140" s="296"/>
      <c r="WLW140" s="296"/>
      <c r="WLX140" s="296"/>
      <c r="WLY140" s="296"/>
      <c r="WLZ140" s="296"/>
      <c r="WMA140" s="296"/>
      <c r="WMB140" s="296"/>
      <c r="WMC140" s="296"/>
      <c r="WMD140" s="296"/>
      <c r="WME140" s="296"/>
      <c r="WMF140" s="296"/>
      <c r="WMG140" s="296"/>
      <c r="WMH140" s="296"/>
      <c r="WMI140" s="296"/>
      <c r="WMJ140" s="296"/>
      <c r="WMK140" s="296"/>
      <c r="WML140" s="296"/>
      <c r="WMM140" s="296"/>
      <c r="WMN140" s="296"/>
      <c r="WMO140" s="296"/>
      <c r="WMP140" s="296"/>
      <c r="WMQ140" s="296"/>
      <c r="WMR140" s="296"/>
      <c r="WMS140" s="296"/>
      <c r="WMT140" s="296"/>
      <c r="WMU140" s="296"/>
      <c r="WMV140" s="296"/>
      <c r="WMW140" s="296"/>
      <c r="WMX140" s="296"/>
      <c r="WMY140" s="296"/>
      <c r="WMZ140" s="296"/>
      <c r="WNA140" s="296"/>
      <c r="WNB140" s="296"/>
      <c r="WNC140" s="296"/>
      <c r="WND140" s="296"/>
      <c r="WNE140" s="296"/>
      <c r="WNF140" s="296"/>
      <c r="WNG140" s="296"/>
      <c r="WNH140" s="296"/>
      <c r="WNI140" s="296"/>
      <c r="WNJ140" s="296"/>
      <c r="WNK140" s="296"/>
      <c r="WNL140" s="296"/>
      <c r="WNM140" s="296"/>
      <c r="WNN140" s="296"/>
      <c r="WNO140" s="296"/>
      <c r="WNP140" s="296"/>
      <c r="WNQ140" s="296"/>
      <c r="WNR140" s="296"/>
      <c r="WNS140" s="296"/>
      <c r="WNT140" s="296"/>
      <c r="WNU140" s="296"/>
      <c r="WNV140" s="296"/>
      <c r="WNW140" s="296"/>
      <c r="WNX140" s="296"/>
      <c r="WNY140" s="296"/>
      <c r="WNZ140" s="296"/>
      <c r="WOA140" s="296"/>
      <c r="WOB140" s="296"/>
      <c r="WOC140" s="296"/>
      <c r="WOD140" s="296"/>
      <c r="WOE140" s="296"/>
      <c r="WOF140" s="296"/>
      <c r="WOG140" s="296"/>
      <c r="WOH140" s="296"/>
      <c r="WOI140" s="296"/>
      <c r="WOJ140" s="296"/>
      <c r="WOK140" s="296"/>
      <c r="WOL140" s="296"/>
      <c r="WOM140" s="296"/>
      <c r="WON140" s="296"/>
      <c r="WOO140" s="296"/>
      <c r="WOP140" s="296"/>
      <c r="WOQ140" s="296"/>
      <c r="WOR140" s="296"/>
      <c r="WOS140" s="296"/>
      <c r="WOT140" s="296"/>
      <c r="WOU140" s="296"/>
      <c r="WOV140" s="296"/>
      <c r="WOW140" s="296"/>
      <c r="WOX140" s="296"/>
      <c r="WOY140" s="296"/>
      <c r="WOZ140" s="296"/>
      <c r="WPA140" s="296"/>
      <c r="WPB140" s="296"/>
      <c r="WPC140" s="296"/>
      <c r="WPD140" s="296"/>
      <c r="WPE140" s="296"/>
      <c r="WPF140" s="296"/>
      <c r="WPG140" s="296"/>
      <c r="WPH140" s="296"/>
      <c r="WPI140" s="296"/>
      <c r="WPJ140" s="296"/>
      <c r="WPK140" s="296"/>
      <c r="WPL140" s="296"/>
      <c r="WPM140" s="296"/>
      <c r="WPN140" s="296"/>
      <c r="WPO140" s="296"/>
      <c r="WPP140" s="296"/>
      <c r="WPQ140" s="296"/>
      <c r="WPR140" s="296"/>
      <c r="WPS140" s="296"/>
      <c r="WPT140" s="296"/>
      <c r="WPU140" s="296"/>
      <c r="WPV140" s="296"/>
      <c r="WPW140" s="296"/>
      <c r="WPX140" s="296"/>
      <c r="WPY140" s="296"/>
      <c r="WPZ140" s="296"/>
      <c r="WQA140" s="296"/>
      <c r="WQB140" s="296"/>
      <c r="WQC140" s="296"/>
      <c r="WQD140" s="296"/>
      <c r="WQE140" s="296"/>
      <c r="WQF140" s="296"/>
      <c r="WQG140" s="296"/>
      <c r="WQH140" s="296"/>
      <c r="WQI140" s="296"/>
      <c r="WQJ140" s="296"/>
      <c r="WQK140" s="296"/>
      <c r="WQL140" s="296"/>
      <c r="WQM140" s="296"/>
      <c r="WQN140" s="296"/>
      <c r="WQO140" s="296"/>
      <c r="WQP140" s="296"/>
      <c r="WQQ140" s="296"/>
      <c r="WQR140" s="296"/>
      <c r="WQS140" s="296"/>
      <c r="WQT140" s="296"/>
      <c r="WQU140" s="296"/>
      <c r="WQV140" s="296"/>
      <c r="WQW140" s="296"/>
      <c r="WQX140" s="296"/>
      <c r="WQY140" s="296"/>
      <c r="WQZ140" s="296"/>
      <c r="WRA140" s="296"/>
      <c r="WRB140" s="296"/>
      <c r="WRC140" s="296"/>
      <c r="WRD140" s="296"/>
      <c r="WRE140" s="296"/>
      <c r="WRF140" s="296"/>
      <c r="WRG140" s="296"/>
      <c r="WRH140" s="296"/>
      <c r="WRI140" s="296"/>
      <c r="WRJ140" s="296"/>
      <c r="WRK140" s="296"/>
      <c r="WRL140" s="296"/>
      <c r="WRM140" s="296"/>
      <c r="WRN140" s="296"/>
      <c r="WRO140" s="296"/>
      <c r="WRP140" s="296"/>
      <c r="WRQ140" s="296"/>
      <c r="WRR140" s="296"/>
      <c r="WRS140" s="296"/>
      <c r="WRT140" s="296"/>
      <c r="WRU140" s="296"/>
      <c r="WRV140" s="296"/>
      <c r="WRW140" s="296"/>
      <c r="WRX140" s="296"/>
      <c r="WRY140" s="296"/>
      <c r="WRZ140" s="296"/>
      <c r="WSA140" s="296"/>
      <c r="WSB140" s="296"/>
      <c r="WSC140" s="296"/>
      <c r="WSD140" s="296"/>
      <c r="WSE140" s="296"/>
      <c r="WSF140" s="296"/>
      <c r="WSG140" s="296"/>
      <c r="WSH140" s="296"/>
      <c r="WSI140" s="296"/>
      <c r="WSJ140" s="296"/>
      <c r="WSK140" s="296"/>
      <c r="WSL140" s="296"/>
      <c r="WSM140" s="296"/>
      <c r="WSN140" s="296"/>
      <c r="WSO140" s="296"/>
      <c r="WSP140" s="296"/>
      <c r="WSQ140" s="296"/>
      <c r="WSR140" s="296"/>
      <c r="WSS140" s="296"/>
      <c r="WST140" s="296"/>
      <c r="WSU140" s="296"/>
      <c r="WSV140" s="296"/>
      <c r="WSW140" s="296"/>
      <c r="WSX140" s="296"/>
      <c r="WSY140" s="296"/>
      <c r="WSZ140" s="296"/>
      <c r="WTA140" s="296"/>
      <c r="WTB140" s="296"/>
      <c r="WTC140" s="296"/>
      <c r="WTD140" s="296"/>
      <c r="WTE140" s="296"/>
      <c r="WTF140" s="296"/>
      <c r="WTG140" s="296"/>
      <c r="WTH140" s="296"/>
      <c r="WTI140" s="296"/>
      <c r="WTJ140" s="296"/>
      <c r="WTK140" s="296"/>
      <c r="WTL140" s="296"/>
      <c r="WTM140" s="296"/>
      <c r="WTN140" s="296"/>
      <c r="WTO140" s="296"/>
      <c r="WTP140" s="296"/>
      <c r="WTQ140" s="296"/>
      <c r="WTR140" s="296"/>
      <c r="WTS140" s="296"/>
      <c r="WTT140" s="296"/>
      <c r="WTU140" s="296"/>
      <c r="WTV140" s="296"/>
      <c r="WTW140" s="296"/>
      <c r="WTX140" s="296"/>
      <c r="WTY140" s="296"/>
      <c r="WTZ140" s="296"/>
      <c r="WUA140" s="296"/>
      <c r="WUB140" s="296"/>
      <c r="WUC140" s="296"/>
      <c r="WUD140" s="296"/>
      <c r="WUE140" s="296"/>
      <c r="WUF140" s="296"/>
      <c r="WUG140" s="296"/>
      <c r="WUH140" s="296"/>
      <c r="WUI140" s="296"/>
      <c r="WUJ140" s="296"/>
      <c r="WUK140" s="296"/>
      <c r="WUL140" s="296"/>
      <c r="WUM140" s="296"/>
      <c r="WUN140" s="296"/>
      <c r="WUO140" s="296"/>
      <c r="WUP140" s="296"/>
      <c r="WUQ140" s="296"/>
      <c r="WUR140" s="296"/>
      <c r="WUS140" s="296"/>
      <c r="WUT140" s="296"/>
      <c r="WUU140" s="296"/>
      <c r="WUV140" s="296"/>
      <c r="WUW140" s="296"/>
      <c r="WUX140" s="296"/>
      <c r="WUY140" s="296"/>
      <c r="WUZ140" s="296"/>
      <c r="WVA140" s="296"/>
      <c r="WVB140" s="296"/>
      <c r="WVC140" s="296"/>
      <c r="WVD140" s="296"/>
      <c r="WVE140" s="296"/>
      <c r="WVF140" s="296"/>
      <c r="WVG140" s="296"/>
      <c r="WVH140" s="296"/>
      <c r="WVI140" s="296"/>
      <c r="WVJ140" s="296"/>
      <c r="WVK140" s="296"/>
      <c r="WVL140" s="296"/>
      <c r="WVM140" s="296"/>
      <c r="WVN140" s="296"/>
      <c r="WVO140" s="296"/>
      <c r="WVP140" s="296"/>
      <c r="WVQ140" s="296"/>
      <c r="WVR140" s="296"/>
      <c r="WVS140" s="296"/>
      <c r="WVT140" s="296"/>
      <c r="WVU140" s="296"/>
      <c r="WVV140" s="296"/>
      <c r="WVW140" s="296"/>
      <c r="WVX140" s="296"/>
      <c r="WVY140" s="296"/>
      <c r="WVZ140" s="296"/>
      <c r="WWA140" s="296"/>
      <c r="WWB140" s="296"/>
      <c r="WWC140" s="296"/>
      <c r="WWD140" s="296"/>
      <c r="WWE140" s="296"/>
      <c r="WWF140" s="296"/>
      <c r="WWG140" s="296"/>
      <c r="WWH140" s="296"/>
      <c r="WWI140" s="296"/>
      <c r="WWJ140" s="296"/>
      <c r="WWK140" s="296"/>
      <c r="WWL140" s="296"/>
      <c r="WWM140" s="296"/>
      <c r="WWN140" s="296"/>
      <c r="WWO140" s="296"/>
      <c r="WWP140" s="296"/>
      <c r="WWQ140" s="296"/>
      <c r="WWR140" s="296"/>
      <c r="WWS140" s="296"/>
      <c r="WWT140" s="296"/>
      <c r="WWU140" s="296"/>
      <c r="WWV140" s="296"/>
      <c r="WWW140" s="296"/>
      <c r="WWX140" s="296"/>
      <c r="WWY140" s="296"/>
      <c r="WWZ140" s="296"/>
      <c r="WXA140" s="296"/>
      <c r="WXB140" s="296"/>
      <c r="WXC140" s="296"/>
      <c r="WXD140" s="296"/>
      <c r="WXE140" s="296"/>
      <c r="WXF140" s="296"/>
      <c r="WXG140" s="296"/>
      <c r="WXH140" s="296"/>
      <c r="WXI140" s="296"/>
      <c r="WXJ140" s="296"/>
      <c r="WXK140" s="296"/>
      <c r="WXL140" s="296"/>
      <c r="WXM140" s="296"/>
      <c r="WXN140" s="296"/>
      <c r="WXO140" s="296"/>
      <c r="WXP140" s="296"/>
      <c r="WXQ140" s="296"/>
      <c r="WXR140" s="296"/>
      <c r="WXS140" s="296"/>
      <c r="WXT140" s="296"/>
      <c r="WXU140" s="296"/>
      <c r="WXV140" s="296"/>
      <c r="WXW140" s="296"/>
      <c r="WXX140" s="296"/>
      <c r="WXY140" s="296"/>
      <c r="WXZ140" s="296"/>
      <c r="WYA140" s="296"/>
      <c r="WYB140" s="296"/>
      <c r="WYC140" s="296"/>
      <c r="WYD140" s="296"/>
      <c r="WYE140" s="296"/>
      <c r="WYF140" s="296"/>
      <c r="WYG140" s="296"/>
      <c r="WYH140" s="296"/>
      <c r="WYI140" s="296"/>
      <c r="WYJ140" s="296"/>
      <c r="WYK140" s="296"/>
      <c r="WYL140" s="296"/>
      <c r="WYM140" s="296"/>
      <c r="WYN140" s="296"/>
      <c r="WYO140" s="296"/>
      <c r="WYP140" s="296"/>
      <c r="WYQ140" s="296"/>
      <c r="WYR140" s="296"/>
      <c r="WYS140" s="296"/>
      <c r="WYT140" s="296"/>
      <c r="WYU140" s="296"/>
      <c r="WYV140" s="296"/>
      <c r="WYW140" s="296"/>
      <c r="WYX140" s="296"/>
      <c r="WYY140" s="296"/>
      <c r="WYZ140" s="296"/>
      <c r="WZA140" s="296"/>
      <c r="WZB140" s="296"/>
      <c r="WZC140" s="296"/>
      <c r="WZD140" s="296"/>
      <c r="WZE140" s="296"/>
      <c r="WZF140" s="296"/>
      <c r="WZG140" s="296"/>
      <c r="WZH140" s="296"/>
      <c r="WZI140" s="296"/>
      <c r="WZJ140" s="296"/>
      <c r="WZK140" s="296"/>
      <c r="WZL140" s="296"/>
      <c r="WZM140" s="296"/>
      <c r="WZN140" s="296"/>
      <c r="WZO140" s="296"/>
      <c r="WZP140" s="296"/>
      <c r="WZQ140" s="296"/>
      <c r="WZR140" s="296"/>
      <c r="WZS140" s="296"/>
      <c r="WZT140" s="296"/>
      <c r="WZU140" s="296"/>
      <c r="WZV140" s="296"/>
      <c r="WZW140" s="296"/>
      <c r="WZX140" s="296"/>
      <c r="WZY140" s="296"/>
      <c r="WZZ140" s="296"/>
      <c r="XAA140" s="296"/>
      <c r="XAB140" s="296"/>
      <c r="XAC140" s="296"/>
      <c r="XAD140" s="296"/>
      <c r="XAE140" s="296"/>
      <c r="XAF140" s="296"/>
      <c r="XAG140" s="296"/>
      <c r="XAH140" s="296"/>
      <c r="XAI140" s="296"/>
      <c r="XAJ140" s="296"/>
      <c r="XAK140" s="296"/>
      <c r="XAL140" s="296"/>
      <c r="XAM140" s="296"/>
      <c r="XAN140" s="296"/>
      <c r="XAO140" s="296"/>
      <c r="XAP140" s="296"/>
      <c r="XAQ140" s="296"/>
      <c r="XAR140" s="296"/>
      <c r="XAS140" s="296"/>
      <c r="XAT140" s="296"/>
      <c r="XAU140" s="296"/>
      <c r="XAV140" s="296"/>
      <c r="XAW140" s="296"/>
      <c r="XAX140" s="296"/>
      <c r="XAY140" s="296"/>
      <c r="XAZ140" s="296"/>
      <c r="XBA140" s="296"/>
      <c r="XBB140" s="296"/>
      <c r="XBC140" s="296"/>
      <c r="XBD140" s="296"/>
      <c r="XBE140" s="296"/>
      <c r="XBF140" s="296"/>
      <c r="XBG140" s="296"/>
      <c r="XBH140" s="296"/>
      <c r="XBI140" s="296"/>
      <c r="XBJ140" s="296"/>
      <c r="XBK140" s="296"/>
      <c r="XBL140" s="296"/>
      <c r="XBM140" s="296"/>
      <c r="XBN140" s="296"/>
      <c r="XBO140" s="296"/>
      <c r="XBP140" s="296"/>
      <c r="XBQ140" s="296"/>
      <c r="XBR140" s="296"/>
      <c r="XBS140" s="296"/>
      <c r="XBT140" s="296"/>
      <c r="XBU140" s="296"/>
      <c r="XBV140" s="296"/>
      <c r="XBW140" s="296"/>
      <c r="XBX140" s="296"/>
      <c r="XBY140" s="296"/>
      <c r="XBZ140" s="296"/>
      <c r="XCA140" s="296"/>
      <c r="XCB140" s="296"/>
      <c r="XCC140" s="296"/>
      <c r="XCD140" s="296"/>
      <c r="XCE140" s="296"/>
      <c r="XCF140" s="296"/>
      <c r="XCG140" s="296"/>
      <c r="XCH140" s="296"/>
      <c r="XCI140" s="296"/>
      <c r="XCJ140" s="296"/>
      <c r="XCK140" s="296"/>
      <c r="XCL140" s="296"/>
      <c r="XCM140" s="296"/>
      <c r="XCN140" s="296"/>
      <c r="XCO140" s="296"/>
      <c r="XCP140" s="296"/>
      <c r="XCQ140" s="296"/>
      <c r="XCR140" s="296"/>
      <c r="XCS140" s="296"/>
      <c r="XCT140" s="296"/>
      <c r="XCU140" s="296"/>
      <c r="XCV140" s="296"/>
      <c r="XCW140" s="296"/>
      <c r="XCX140" s="296"/>
      <c r="XCY140" s="296"/>
      <c r="XCZ140" s="296"/>
      <c r="XDA140" s="296"/>
      <c r="XDB140" s="296"/>
      <c r="XDC140" s="296"/>
      <c r="XDD140" s="296"/>
      <c r="XDE140" s="296"/>
      <c r="XDF140" s="296"/>
      <c r="XDG140" s="296"/>
      <c r="XDH140" s="296"/>
      <c r="XDI140" s="296"/>
      <c r="XDJ140" s="296"/>
      <c r="XDK140" s="296"/>
      <c r="XDL140" s="296"/>
      <c r="XDM140" s="296"/>
      <c r="XDN140" s="296"/>
      <c r="XDO140" s="296"/>
      <c r="XDP140" s="296"/>
      <c r="XDQ140" s="296"/>
      <c r="XDR140" s="296"/>
      <c r="XDS140" s="296"/>
      <c r="XDT140" s="296"/>
      <c r="XDU140" s="296"/>
      <c r="XDV140" s="296"/>
      <c r="XDW140" s="296"/>
      <c r="XDX140" s="296"/>
      <c r="XDY140" s="296"/>
      <c r="XDZ140" s="296"/>
      <c r="XEA140" s="296"/>
      <c r="XEB140" s="296"/>
      <c r="XEC140" s="296"/>
      <c r="XED140" s="296"/>
      <c r="XEE140" s="296"/>
      <c r="XEF140" s="296"/>
      <c r="XEG140" s="296"/>
      <c r="XEH140" s="296"/>
      <c r="XEI140" s="296"/>
      <c r="XEJ140" s="296"/>
      <c r="XEK140" s="296"/>
      <c r="XEL140" s="296"/>
      <c r="XEM140" s="296"/>
      <c r="XEN140" s="296"/>
      <c r="XEO140" s="296"/>
      <c r="XEP140" s="296"/>
      <c r="XEQ140" s="296"/>
      <c r="XER140" s="296"/>
      <c r="XES140" s="296"/>
      <c r="XET140" s="296"/>
      <c r="XEU140" s="296"/>
      <c r="XEV140" s="296"/>
      <c r="XEW140" s="296"/>
      <c r="XEX140" s="296"/>
      <c r="XEY140" s="296"/>
      <c r="XEZ140" s="296"/>
      <c r="XFA140" s="296"/>
    </row>
    <row r="141" spans="1:16381" s="289" customFormat="1" ht="12" customHeight="1">
      <c r="A141" s="337" t="s">
        <v>741</v>
      </c>
      <c r="B141" s="374" t="s">
        <v>742</v>
      </c>
      <c r="C141" s="338">
        <v>6.36</v>
      </c>
      <c r="D141" s="338">
        <f>C141</f>
        <v>6.36</v>
      </c>
      <c r="E141" s="301">
        <v>0</v>
      </c>
      <c r="F141" s="301">
        <v>0</v>
      </c>
      <c r="G141" s="301">
        <v>0</v>
      </c>
      <c r="H141" s="301">
        <v>0</v>
      </c>
      <c r="I141" s="301">
        <v>0</v>
      </c>
      <c r="J141" s="301">
        <v>-163</v>
      </c>
      <c r="K141" s="301">
        <v>0</v>
      </c>
      <c r="L141" s="301">
        <v>0</v>
      </c>
      <c r="M141" s="301">
        <v>0</v>
      </c>
      <c r="N141" s="301">
        <v>0</v>
      </c>
      <c r="O141" s="301">
        <v>0</v>
      </c>
      <c r="P141" s="301">
        <v>0</v>
      </c>
      <c r="Q141" s="301">
        <f t="shared" si="48"/>
        <v>-163</v>
      </c>
      <c r="R141" s="338"/>
      <c r="S141" s="339">
        <f t="shared" si="57"/>
        <v>0</v>
      </c>
      <c r="T141" s="339">
        <f t="shared" si="57"/>
        <v>0</v>
      </c>
      <c r="U141" s="339">
        <f t="shared" si="57"/>
        <v>0</v>
      </c>
      <c r="V141" s="339">
        <f t="shared" si="57"/>
        <v>0</v>
      </c>
      <c r="W141" s="339">
        <f t="shared" si="57"/>
        <v>0</v>
      </c>
      <c r="X141" s="339">
        <f t="shared" si="57"/>
        <v>-25.628930817610062</v>
      </c>
      <c r="Y141" s="339">
        <f t="shared" si="57"/>
        <v>0</v>
      </c>
      <c r="Z141" s="339">
        <f t="shared" si="57"/>
        <v>0</v>
      </c>
      <c r="AA141" s="339">
        <f t="shared" si="46"/>
        <v>0</v>
      </c>
      <c r="AB141" s="339">
        <f t="shared" si="46"/>
        <v>0</v>
      </c>
      <c r="AC141" s="339">
        <f t="shared" si="46"/>
        <v>0</v>
      </c>
      <c r="AD141" s="339">
        <f t="shared" si="46"/>
        <v>0</v>
      </c>
      <c r="AE141" s="329">
        <f t="shared" si="49"/>
        <v>-2.1357442348008386</v>
      </c>
      <c r="AJ141" s="319"/>
      <c r="AK141" s="335"/>
      <c r="AL141" s="347" t="s">
        <v>743</v>
      </c>
      <c r="AM141" s="348">
        <f>+SUM(AK58:AK89)</f>
        <v>6642.2389783288909</v>
      </c>
      <c r="AN141" s="349"/>
      <c r="AO141" s="341">
        <f t="shared" si="50"/>
        <v>6.8168686273307166</v>
      </c>
      <c r="AP141" s="342">
        <f t="shared" si="51"/>
        <v>-174.7090544425954</v>
      </c>
      <c r="AQ141" s="342">
        <f t="shared" si="52"/>
        <v>-11.709054442595402</v>
      </c>
      <c r="AR141" s="343">
        <v>6.7426983706271724</v>
      </c>
      <c r="AS141" s="295">
        <f t="shared" si="53"/>
        <v>7.4170256703544268E-2</v>
      </c>
      <c r="AV141" s="290">
        <f t="shared" si="54"/>
        <v>6.8580468891188184</v>
      </c>
      <c r="AW141" s="291">
        <f t="shared" si="55"/>
        <v>-175.76440926515212</v>
      </c>
      <c r="AX141" s="291">
        <f t="shared" si="56"/>
        <v>-1.0553548225567226</v>
      </c>
    </row>
    <row r="142" spans="1:16381" s="289" customFormat="1" ht="12" customHeight="1">
      <c r="A142" s="337" t="s">
        <v>744</v>
      </c>
      <c r="B142" s="374" t="s">
        <v>745</v>
      </c>
      <c r="C142" s="338">
        <v>0</v>
      </c>
      <c r="D142" s="338">
        <v>0</v>
      </c>
      <c r="E142" s="301">
        <v>0</v>
      </c>
      <c r="F142" s="301">
        <v>0</v>
      </c>
      <c r="G142" s="301">
        <v>0</v>
      </c>
      <c r="H142" s="301">
        <v>0</v>
      </c>
      <c r="I142" s="301">
        <v>150</v>
      </c>
      <c r="J142" s="301">
        <v>136.22999999999999</v>
      </c>
      <c r="K142" s="301">
        <v>45.41</v>
      </c>
      <c r="L142" s="301">
        <v>0</v>
      </c>
      <c r="M142" s="301">
        <v>468</v>
      </c>
      <c r="N142" s="301">
        <v>63.81</v>
      </c>
      <c r="O142" s="301">
        <v>0</v>
      </c>
      <c r="P142" s="301">
        <v>0</v>
      </c>
      <c r="Q142" s="301">
        <f t="shared" si="48"/>
        <v>863.45</v>
      </c>
      <c r="R142" s="338"/>
      <c r="S142" s="339">
        <f t="shared" si="57"/>
        <v>0</v>
      </c>
      <c r="T142" s="339">
        <f t="shared" si="57"/>
        <v>0</v>
      </c>
      <c r="U142" s="339">
        <f t="shared" si="57"/>
        <v>0</v>
      </c>
      <c r="V142" s="339">
        <f t="shared" si="57"/>
        <v>0</v>
      </c>
      <c r="W142" s="339">
        <f t="shared" si="57"/>
        <v>0</v>
      </c>
      <c r="X142" s="339">
        <f t="shared" si="57"/>
        <v>0</v>
      </c>
      <c r="Y142" s="339">
        <f t="shared" si="57"/>
        <v>0</v>
      </c>
      <c r="Z142" s="339">
        <f t="shared" si="57"/>
        <v>0</v>
      </c>
      <c r="AA142" s="339">
        <f t="shared" si="46"/>
        <v>0</v>
      </c>
      <c r="AB142" s="339">
        <f t="shared" si="46"/>
        <v>0</v>
      </c>
      <c r="AC142" s="339">
        <f t="shared" si="46"/>
        <v>0</v>
      </c>
      <c r="AD142" s="339">
        <f t="shared" si="46"/>
        <v>0</v>
      </c>
      <c r="AE142" s="329">
        <f t="shared" si="49"/>
        <v>0</v>
      </c>
      <c r="AJ142" s="319"/>
      <c r="AK142" s="335"/>
      <c r="AL142" s="347" t="s">
        <v>561</v>
      </c>
      <c r="AM142" s="348">
        <f>+SUM(AK95:AK97)</f>
        <v>417.35912453007109</v>
      </c>
      <c r="AN142" s="349"/>
      <c r="AO142" s="341">
        <f t="shared" si="50"/>
        <v>0</v>
      </c>
      <c r="AP142" s="342">
        <f t="shared" si="51"/>
        <v>0</v>
      </c>
      <c r="AQ142" s="342">
        <f t="shared" si="52"/>
        <v>-863.45</v>
      </c>
      <c r="AR142" s="343">
        <v>0</v>
      </c>
      <c r="AS142" s="295">
        <f t="shared" si="53"/>
        <v>0</v>
      </c>
      <c r="AV142" s="290">
        <f t="shared" si="54"/>
        <v>0</v>
      </c>
      <c r="AW142" s="291">
        <f t="shared" si="55"/>
        <v>0</v>
      </c>
      <c r="AX142" s="291">
        <f t="shared" si="56"/>
        <v>0</v>
      </c>
    </row>
    <row r="143" spans="1:16381" s="289" customFormat="1" ht="12" customHeight="1" thickBot="1">
      <c r="A143" s="350"/>
      <c r="B143" s="350"/>
      <c r="C143" s="338"/>
      <c r="D143" s="338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3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J143" s="319"/>
      <c r="AK143" s="335"/>
      <c r="AL143" s="347" t="s">
        <v>562</v>
      </c>
      <c r="AM143" s="348">
        <f>+SUM(AK90:AK94)</f>
        <v>1552.2333836858006</v>
      </c>
      <c r="AN143" s="349"/>
      <c r="AR143" s="343"/>
    </row>
    <row r="144" spans="1:16381" s="289" customFormat="1" ht="12" customHeight="1" thickBot="1">
      <c r="A144" s="386"/>
      <c r="B144" s="387" t="s">
        <v>746</v>
      </c>
      <c r="C144" s="338"/>
      <c r="D144" s="338"/>
      <c r="E144" s="356">
        <f t="shared" ref="E144:Q144" si="58">SUM(E58:E143)</f>
        <v>483922.49</v>
      </c>
      <c r="F144" s="356">
        <f t="shared" si="58"/>
        <v>484843.34999999992</v>
      </c>
      <c r="G144" s="356">
        <f t="shared" si="58"/>
        <v>489734.0799999999</v>
      </c>
      <c r="H144" s="356">
        <f t="shared" si="58"/>
        <v>492123.50999999995</v>
      </c>
      <c r="I144" s="356">
        <f t="shared" si="58"/>
        <v>487121.50999999995</v>
      </c>
      <c r="J144" s="356">
        <f t="shared" si="58"/>
        <v>498249.8000000001</v>
      </c>
      <c r="K144" s="356">
        <f t="shared" si="58"/>
        <v>503304.10999999987</v>
      </c>
      <c r="L144" s="356">
        <f t="shared" si="58"/>
        <v>505594.61999999994</v>
      </c>
      <c r="M144" s="356">
        <f t="shared" si="58"/>
        <v>506052.05999999994</v>
      </c>
      <c r="N144" s="356">
        <f t="shared" si="58"/>
        <v>503555.59</v>
      </c>
      <c r="O144" s="356">
        <f t="shared" si="58"/>
        <v>504229.0500000001</v>
      </c>
      <c r="P144" s="356">
        <f t="shared" si="58"/>
        <v>501779.02999999985</v>
      </c>
      <c r="Q144" s="356">
        <f t="shared" si="58"/>
        <v>5960509.1999999993</v>
      </c>
      <c r="R144" s="33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358">
        <f>SUM(AE58:AE97)</f>
        <v>8581.6056301093886</v>
      </c>
      <c r="AJ144" s="356">
        <f>SUM(AJ58:AJ143)</f>
        <v>49</v>
      </c>
      <c r="AK144" s="356">
        <f>SUM(AK58:AK143)</f>
        <v>8611.831486544761</v>
      </c>
      <c r="AN144" s="292"/>
      <c r="AP144" s="294">
        <f t="shared" ref="AP144:AQ144" si="59">SUM(AP58:AP143)</f>
        <v>6460957.1799797164</v>
      </c>
      <c r="AQ144" s="294">
        <f t="shared" si="59"/>
        <v>500447.97997971944</v>
      </c>
      <c r="AR144" s="343"/>
      <c r="AW144" s="294">
        <f t="shared" ref="AW144:AX144" si="60">SUM(AW58:AW143)</f>
        <v>6499985.5081907474</v>
      </c>
      <c r="AX144" s="294">
        <f t="shared" si="60"/>
        <v>39028.32821102767</v>
      </c>
    </row>
    <row r="145" spans="1:50" s="289" customFormat="1" ht="12" customHeight="1">
      <c r="A145" s="386"/>
      <c r="B145" s="386"/>
      <c r="C145" s="338"/>
      <c r="D145" s="338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3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J145" s="319"/>
      <c r="AK145" s="335"/>
      <c r="AN145" s="292"/>
      <c r="AR145" s="343"/>
    </row>
    <row r="146" spans="1:50" ht="12" customHeight="1">
      <c r="A146" s="371" t="s">
        <v>747</v>
      </c>
      <c r="B146" s="371" t="s">
        <v>747</v>
      </c>
      <c r="C146" s="350"/>
      <c r="D146" s="350"/>
      <c r="R146" s="368"/>
      <c r="AJ146" s="319"/>
      <c r="AK146" s="335"/>
      <c r="AR146" s="373"/>
    </row>
    <row r="147" spans="1:50" ht="12" customHeight="1">
      <c r="A147" s="388"/>
      <c r="B147" s="388"/>
      <c r="C147" s="350"/>
      <c r="D147" s="350"/>
      <c r="R147" s="368"/>
      <c r="AJ147" s="319"/>
      <c r="AK147" s="335"/>
      <c r="AR147" s="373"/>
    </row>
    <row r="148" spans="1:50" ht="12" customHeight="1">
      <c r="A148" s="389" t="s">
        <v>748</v>
      </c>
      <c r="B148" s="389" t="s">
        <v>748</v>
      </c>
      <c r="C148" s="350"/>
      <c r="D148" s="350"/>
      <c r="R148" s="368"/>
      <c r="AJ148" s="319"/>
      <c r="AK148" s="335"/>
      <c r="AR148" s="373"/>
    </row>
    <row r="149" spans="1:50" ht="12" customHeight="1">
      <c r="A149" s="337" t="s">
        <v>749</v>
      </c>
      <c r="B149" s="337" t="s">
        <v>750</v>
      </c>
      <c r="C149" s="338">
        <v>86.55</v>
      </c>
      <c r="D149" s="338">
        <v>86.79</v>
      </c>
      <c r="E149" s="301">
        <v>17742.75</v>
      </c>
      <c r="F149" s="301">
        <v>18088.95</v>
      </c>
      <c r="G149" s="301">
        <v>19214.099999999999</v>
      </c>
      <c r="H149" s="301">
        <v>21637.5</v>
      </c>
      <c r="I149" s="301">
        <v>20252.699999999997</v>
      </c>
      <c r="J149" s="301">
        <v>22316.79</v>
      </c>
      <c r="K149" s="301">
        <v>21377.85</v>
      </c>
      <c r="L149" s="301">
        <v>21983.7</v>
      </c>
      <c r="M149" s="301">
        <v>24040.59</v>
      </c>
      <c r="N149" s="301">
        <v>25623.839999999997</v>
      </c>
      <c r="O149" s="301">
        <v>24126.9</v>
      </c>
      <c r="P149" s="301">
        <v>20047.53</v>
      </c>
      <c r="Q149" s="301">
        <f t="shared" ref="Q149:Q171" si="61">SUM(E149:P149)</f>
        <v>256453.19999999998</v>
      </c>
      <c r="R149" s="368"/>
      <c r="S149" s="390">
        <f t="shared" ref="S149:Z164" si="62">E149/$C149</f>
        <v>205</v>
      </c>
      <c r="T149" s="390">
        <f t="shared" si="62"/>
        <v>209.00000000000003</v>
      </c>
      <c r="U149" s="390">
        <f t="shared" si="62"/>
        <v>222</v>
      </c>
      <c r="V149" s="390">
        <f t="shared" si="62"/>
        <v>250</v>
      </c>
      <c r="W149" s="390">
        <f t="shared" si="62"/>
        <v>233.99999999999997</v>
      </c>
      <c r="X149" s="390">
        <f t="shared" si="62"/>
        <v>257.84852686308494</v>
      </c>
      <c r="Y149" s="390">
        <f t="shared" si="62"/>
        <v>247</v>
      </c>
      <c r="Z149" s="390">
        <f t="shared" si="62"/>
        <v>254.00000000000003</v>
      </c>
      <c r="AA149" s="390">
        <f t="shared" ref="AA149:AD164" si="63">M149/$D149</f>
        <v>276.997234704459</v>
      </c>
      <c r="AB149" s="390">
        <f t="shared" si="63"/>
        <v>295.23954372623569</v>
      </c>
      <c r="AC149" s="390">
        <f t="shared" si="63"/>
        <v>277.99170411337712</v>
      </c>
      <c r="AD149" s="390">
        <f t="shared" si="63"/>
        <v>230.98893881783613</v>
      </c>
      <c r="AE149" s="345">
        <f t="shared" ref="AE149:AE165" si="64">SUM(S149:AD149)/12</f>
        <v>246.67216235208275</v>
      </c>
      <c r="AG149" s="374"/>
      <c r="AH149" s="374"/>
      <c r="AI149" s="374"/>
      <c r="AJ149" s="391"/>
      <c r="AK149" s="392"/>
      <c r="AO149" s="341">
        <f t="shared" ref="AO149:AO173" si="65">+IFERROR(D149*(1+$AS$1),0)</f>
        <v>93.024532730508312</v>
      </c>
      <c r="AP149" s="342">
        <f t="shared" ref="AP149:AP173" si="66">+AO149*AE149*12</f>
        <v>275358.751685119</v>
      </c>
      <c r="AQ149" s="342">
        <f t="shared" ref="AQ149:AQ173" si="67">+AP149-Q149</f>
        <v>18905.551685119019</v>
      </c>
      <c r="AR149" s="373">
        <v>92.012388614266087</v>
      </c>
      <c r="AV149" s="290">
        <f t="shared" ref="AV149:AV173" si="68">AO149*(1+$AW$4)</f>
        <v>93.586460614248779</v>
      </c>
      <c r="AW149" s="291">
        <f t="shared" ref="AW149:AW173" si="69">AV149*AE149*12</f>
        <v>277022.09527913725</v>
      </c>
      <c r="AX149" s="291">
        <f t="shared" ref="AX149:AX173" si="70">AW149-AP149</f>
        <v>1663.3435940182535</v>
      </c>
    </row>
    <row r="150" spans="1:50" ht="12" customHeight="1">
      <c r="A150" s="337" t="s">
        <v>751</v>
      </c>
      <c r="B150" s="337" t="s">
        <v>752</v>
      </c>
      <c r="C150" s="338">
        <v>97</v>
      </c>
      <c r="D150" s="338">
        <v>97.27</v>
      </c>
      <c r="E150" s="301">
        <v>54126</v>
      </c>
      <c r="F150" s="301">
        <v>55775</v>
      </c>
      <c r="G150" s="301">
        <v>55290</v>
      </c>
      <c r="H150" s="301">
        <v>58006</v>
      </c>
      <c r="I150" s="301">
        <v>51119</v>
      </c>
      <c r="J150" s="301">
        <v>65087</v>
      </c>
      <c r="K150" s="301">
        <v>59558</v>
      </c>
      <c r="L150" s="301">
        <v>56842</v>
      </c>
      <c r="M150" s="301">
        <v>63906.39</v>
      </c>
      <c r="N150" s="301">
        <v>68866.62</v>
      </c>
      <c r="O150" s="301">
        <v>60411.4</v>
      </c>
      <c r="P150" s="301">
        <v>53400.959999999999</v>
      </c>
      <c r="Q150" s="301">
        <f t="shared" si="61"/>
        <v>702388.37</v>
      </c>
      <c r="R150" s="368"/>
      <c r="S150" s="390">
        <f t="shared" si="62"/>
        <v>558</v>
      </c>
      <c r="T150" s="390">
        <f t="shared" si="62"/>
        <v>575</v>
      </c>
      <c r="U150" s="390">
        <f t="shared" si="62"/>
        <v>570</v>
      </c>
      <c r="V150" s="390">
        <f t="shared" si="62"/>
        <v>598</v>
      </c>
      <c r="W150" s="390">
        <f t="shared" si="62"/>
        <v>527</v>
      </c>
      <c r="X150" s="390">
        <f t="shared" si="62"/>
        <v>671</v>
      </c>
      <c r="Y150" s="390">
        <f t="shared" si="62"/>
        <v>614</v>
      </c>
      <c r="Z150" s="390">
        <f t="shared" si="62"/>
        <v>586</v>
      </c>
      <c r="AA150" s="390">
        <f t="shared" si="63"/>
        <v>657</v>
      </c>
      <c r="AB150" s="390">
        <f t="shared" si="63"/>
        <v>707.99444844247967</v>
      </c>
      <c r="AC150" s="390">
        <f t="shared" si="63"/>
        <v>621.06918885576238</v>
      </c>
      <c r="AD150" s="390">
        <f t="shared" si="63"/>
        <v>548.99722422123989</v>
      </c>
      <c r="AE150" s="345">
        <f t="shared" si="64"/>
        <v>602.83840512662346</v>
      </c>
      <c r="AG150" s="374"/>
      <c r="AH150" s="393"/>
      <c r="AI150" s="374"/>
      <c r="AJ150" s="391"/>
      <c r="AK150" s="392"/>
      <c r="AO150" s="341">
        <f t="shared" si="65"/>
        <v>104.25736027994634</v>
      </c>
      <c r="AP150" s="342">
        <f t="shared" si="66"/>
        <v>754204.08952649555</v>
      </c>
      <c r="AQ150" s="342">
        <f t="shared" si="67"/>
        <v>51815.719526495552</v>
      </c>
      <c r="AR150" s="373">
        <v>103.12299850800393</v>
      </c>
      <c r="AV150" s="290">
        <f t="shared" si="68"/>
        <v>104.88714165166469</v>
      </c>
      <c r="AW150" s="291">
        <f t="shared" si="69"/>
        <v>758759.96629895736</v>
      </c>
      <c r="AX150" s="291">
        <f t="shared" si="70"/>
        <v>4555.8767724618083</v>
      </c>
    </row>
    <row r="151" spans="1:50" ht="12" customHeight="1">
      <c r="A151" s="337" t="s">
        <v>753</v>
      </c>
      <c r="B151" s="337" t="s">
        <v>754</v>
      </c>
      <c r="C151" s="338">
        <v>119.24</v>
      </c>
      <c r="D151" s="338">
        <v>119.56</v>
      </c>
      <c r="E151" s="301">
        <v>34213.199999999997</v>
      </c>
      <c r="F151" s="301">
        <v>31011.88</v>
      </c>
      <c r="G151" s="301">
        <v>32543.84</v>
      </c>
      <c r="H151" s="301">
        <v>29517.040000000001</v>
      </c>
      <c r="I151" s="301">
        <v>32277.72</v>
      </c>
      <c r="J151" s="301">
        <v>39056.240000000005</v>
      </c>
      <c r="K151" s="301">
        <v>37836.200000000004</v>
      </c>
      <c r="L151" s="301">
        <v>37285.800000000003</v>
      </c>
      <c r="M151" s="301">
        <v>35618.6</v>
      </c>
      <c r="N151" s="301">
        <v>42213.2</v>
      </c>
      <c r="O151" s="301">
        <v>38938.660000000003</v>
      </c>
      <c r="P151" s="301">
        <v>39803.199999999997</v>
      </c>
      <c r="Q151" s="301">
        <f t="shared" si="61"/>
        <v>430315.58</v>
      </c>
      <c r="R151" s="368"/>
      <c r="S151" s="390">
        <f t="shared" si="62"/>
        <v>286.9272056356927</v>
      </c>
      <c r="T151" s="390">
        <f t="shared" si="62"/>
        <v>260.07950352230796</v>
      </c>
      <c r="U151" s="390">
        <f t="shared" si="62"/>
        <v>272.92720563569276</v>
      </c>
      <c r="V151" s="390">
        <f t="shared" si="62"/>
        <v>247.54310634015434</v>
      </c>
      <c r="W151" s="390">
        <f t="shared" si="62"/>
        <v>270.69540422676954</v>
      </c>
      <c r="X151" s="390">
        <f t="shared" si="62"/>
        <v>327.5431063401544</v>
      </c>
      <c r="Y151" s="390">
        <f t="shared" si="62"/>
        <v>317.31130493123118</v>
      </c>
      <c r="Z151" s="390">
        <f t="shared" si="62"/>
        <v>312.6954042267696</v>
      </c>
      <c r="AA151" s="390">
        <f t="shared" si="63"/>
        <v>297.91401806624287</v>
      </c>
      <c r="AB151" s="390">
        <f t="shared" si="63"/>
        <v>353.07126129140175</v>
      </c>
      <c r="AC151" s="390">
        <f t="shared" si="63"/>
        <v>325.68300434928074</v>
      </c>
      <c r="AD151" s="390">
        <f t="shared" si="63"/>
        <v>332.91401806624287</v>
      </c>
      <c r="AE151" s="345">
        <f t="shared" si="64"/>
        <v>300.44204521932841</v>
      </c>
      <c r="AG151" s="374"/>
      <c r="AH151" s="393"/>
      <c r="AI151" s="374"/>
      <c r="AJ151" s="391"/>
      <c r="AK151" s="392"/>
      <c r="AO151" s="341">
        <f t="shared" si="65"/>
        <v>128.14855551629881</v>
      </c>
      <c r="AP151" s="342">
        <f t="shared" si="66"/>
        <v>462014.56933463359</v>
      </c>
      <c r="AQ151" s="342">
        <f t="shared" si="67"/>
        <v>31698.989334633574</v>
      </c>
      <c r="AR151" s="373">
        <v>126.75424798619257</v>
      </c>
      <c r="AV151" s="290">
        <f t="shared" si="68"/>
        <v>128.92265504135943</v>
      </c>
      <c r="AW151" s="291">
        <f t="shared" si="69"/>
        <v>464805.43386878382</v>
      </c>
      <c r="AX151" s="291">
        <f t="shared" si="70"/>
        <v>2790.864534150227</v>
      </c>
    </row>
    <row r="152" spans="1:50" ht="12" customHeight="1">
      <c r="A152" s="337" t="s">
        <v>755</v>
      </c>
      <c r="B152" s="337" t="s">
        <v>756</v>
      </c>
      <c r="C152" s="338">
        <v>119.24</v>
      </c>
      <c r="D152" s="338">
        <v>119.56</v>
      </c>
      <c r="E152" s="301">
        <v>357.72</v>
      </c>
      <c r="F152" s="301">
        <v>476.96</v>
      </c>
      <c r="G152" s="301">
        <v>1311.64</v>
      </c>
      <c r="H152" s="301">
        <v>953.92000000000007</v>
      </c>
      <c r="I152" s="301">
        <v>596.20000000000005</v>
      </c>
      <c r="J152" s="301">
        <v>238.48</v>
      </c>
      <c r="K152" s="301">
        <v>1550.12</v>
      </c>
      <c r="L152" s="301">
        <v>834.68</v>
      </c>
      <c r="M152" s="301">
        <v>1788.6</v>
      </c>
      <c r="N152" s="301">
        <v>1788.6</v>
      </c>
      <c r="O152" s="301">
        <v>1793.4</v>
      </c>
      <c r="P152" s="301">
        <v>1315.16</v>
      </c>
      <c r="Q152" s="301">
        <f t="shared" si="61"/>
        <v>13005.480000000001</v>
      </c>
      <c r="R152" s="368"/>
      <c r="S152" s="390">
        <f t="shared" si="62"/>
        <v>3.0000000000000004</v>
      </c>
      <c r="T152" s="390">
        <f t="shared" si="62"/>
        <v>4</v>
      </c>
      <c r="U152" s="390">
        <f t="shared" si="62"/>
        <v>11.000000000000002</v>
      </c>
      <c r="V152" s="390">
        <f t="shared" si="62"/>
        <v>8.0000000000000018</v>
      </c>
      <c r="W152" s="390">
        <f t="shared" si="62"/>
        <v>5.0000000000000009</v>
      </c>
      <c r="X152" s="390">
        <f t="shared" si="62"/>
        <v>2</v>
      </c>
      <c r="Y152" s="390">
        <f t="shared" si="62"/>
        <v>13</v>
      </c>
      <c r="Z152" s="390">
        <f t="shared" si="62"/>
        <v>7</v>
      </c>
      <c r="AA152" s="390">
        <f t="shared" si="63"/>
        <v>14.959852793576445</v>
      </c>
      <c r="AB152" s="390">
        <f t="shared" si="63"/>
        <v>14.959852793576445</v>
      </c>
      <c r="AC152" s="390">
        <f t="shared" si="63"/>
        <v>15</v>
      </c>
      <c r="AD152" s="390">
        <f t="shared" si="63"/>
        <v>11</v>
      </c>
      <c r="AE152" s="345">
        <f t="shared" si="64"/>
        <v>9.0766421322627409</v>
      </c>
      <c r="AG152" s="374"/>
      <c r="AH152" s="393"/>
      <c r="AI152" s="374"/>
      <c r="AJ152" s="391"/>
      <c r="AK152" s="392"/>
      <c r="AO152" s="341">
        <f t="shared" si="65"/>
        <v>128.14855551629881</v>
      </c>
      <c r="AP152" s="342">
        <f t="shared" si="66"/>
        <v>13957.902938254185</v>
      </c>
      <c r="AQ152" s="342">
        <f t="shared" si="67"/>
        <v>952.42293825418346</v>
      </c>
      <c r="AR152" s="373">
        <v>126.75424798619257</v>
      </c>
      <c r="AV152" s="290">
        <f t="shared" si="68"/>
        <v>128.92265504135943</v>
      </c>
      <c r="AW152" s="291">
        <f t="shared" si="69"/>
        <v>14042.217630618943</v>
      </c>
      <c r="AX152" s="291">
        <f t="shared" si="70"/>
        <v>84.31469236475823</v>
      </c>
    </row>
    <row r="153" spans="1:50" ht="12" customHeight="1">
      <c r="A153" s="337" t="s">
        <v>757</v>
      </c>
      <c r="B153" s="337" t="s">
        <v>758</v>
      </c>
      <c r="C153" s="338">
        <v>148.43</v>
      </c>
      <c r="D153" s="338">
        <v>148.84</v>
      </c>
      <c r="E153" s="301">
        <v>1187.44</v>
      </c>
      <c r="F153" s="301">
        <v>1187.44</v>
      </c>
      <c r="G153" s="301">
        <v>890.57999999999993</v>
      </c>
      <c r="H153" s="301">
        <v>1039.01</v>
      </c>
      <c r="I153" s="301">
        <v>593.72</v>
      </c>
      <c r="J153" s="301">
        <v>1039.01</v>
      </c>
      <c r="K153" s="301">
        <v>1187.44</v>
      </c>
      <c r="L153" s="301">
        <v>1187.44</v>
      </c>
      <c r="M153" s="301">
        <v>893.04000000000008</v>
      </c>
      <c r="N153" s="301">
        <v>744.2</v>
      </c>
      <c r="O153" s="301">
        <v>758.0200000000001</v>
      </c>
      <c r="P153" s="301">
        <v>1041.8799999999999</v>
      </c>
      <c r="Q153" s="301">
        <f t="shared" si="61"/>
        <v>11749.220000000003</v>
      </c>
      <c r="R153" s="368"/>
      <c r="S153" s="390">
        <f t="shared" si="62"/>
        <v>8</v>
      </c>
      <c r="T153" s="390">
        <f t="shared" si="62"/>
        <v>8</v>
      </c>
      <c r="U153" s="390">
        <f t="shared" si="62"/>
        <v>5.9999999999999991</v>
      </c>
      <c r="V153" s="390">
        <f t="shared" si="62"/>
        <v>7</v>
      </c>
      <c r="W153" s="390">
        <f t="shared" si="62"/>
        <v>4</v>
      </c>
      <c r="X153" s="390">
        <f t="shared" si="62"/>
        <v>7</v>
      </c>
      <c r="Y153" s="390">
        <f t="shared" si="62"/>
        <v>8</v>
      </c>
      <c r="Z153" s="390">
        <f t="shared" si="62"/>
        <v>8</v>
      </c>
      <c r="AA153" s="390">
        <f t="shared" si="63"/>
        <v>6</v>
      </c>
      <c r="AB153" s="390">
        <f t="shared" si="63"/>
        <v>5</v>
      </c>
      <c r="AC153" s="390">
        <f t="shared" si="63"/>
        <v>5.0928513840365497</v>
      </c>
      <c r="AD153" s="390">
        <f t="shared" si="63"/>
        <v>6.9999999999999991</v>
      </c>
      <c r="AE153" s="345">
        <f t="shared" si="64"/>
        <v>6.5910709486697128</v>
      </c>
      <c r="AG153" s="374"/>
      <c r="AH153" s="393"/>
      <c r="AI153" s="374"/>
      <c r="AJ153" s="391"/>
      <c r="AK153" s="392"/>
      <c r="AO153" s="341">
        <f t="shared" si="65"/>
        <v>159.53187523457606</v>
      </c>
      <c r="AP153" s="342">
        <f t="shared" si="66"/>
        <v>12617.830898944985</v>
      </c>
      <c r="AQ153" s="342">
        <f t="shared" si="67"/>
        <v>868.61089894498218</v>
      </c>
      <c r="AR153" s="373">
        <v>157.79610463587238</v>
      </c>
      <c r="AV153" s="290">
        <f t="shared" si="68"/>
        <v>160.49555015352905</v>
      </c>
      <c r="AW153" s="291">
        <f t="shared" si="69"/>
        <v>12694.050696092258</v>
      </c>
      <c r="AX153" s="291">
        <f t="shared" si="70"/>
        <v>76.219797147272402</v>
      </c>
    </row>
    <row r="154" spans="1:50" ht="12" customHeight="1">
      <c r="A154" s="337" t="s">
        <v>759</v>
      </c>
      <c r="B154" s="337" t="s">
        <v>760</v>
      </c>
      <c r="C154" s="338">
        <v>154.49</v>
      </c>
      <c r="D154" s="338">
        <v>154.91</v>
      </c>
      <c r="E154" s="301">
        <v>6952.0499999999993</v>
      </c>
      <c r="F154" s="301">
        <v>4171.2300000000005</v>
      </c>
      <c r="G154" s="301">
        <v>4325.72</v>
      </c>
      <c r="H154" s="301">
        <v>4480.21</v>
      </c>
      <c r="I154" s="301">
        <v>3244.29</v>
      </c>
      <c r="J154" s="301">
        <v>3862.25</v>
      </c>
      <c r="K154" s="301">
        <v>4634.7000000000007</v>
      </c>
      <c r="L154" s="301">
        <v>3712.4</v>
      </c>
      <c r="M154" s="301">
        <v>4182.57</v>
      </c>
      <c r="N154" s="301">
        <v>4496.6099999999997</v>
      </c>
      <c r="O154" s="301">
        <v>4031.88</v>
      </c>
      <c r="P154" s="301">
        <v>4651.5200000000004</v>
      </c>
      <c r="Q154" s="301">
        <f t="shared" si="61"/>
        <v>52745.429999999993</v>
      </c>
      <c r="R154" s="368"/>
      <c r="S154" s="390">
        <f t="shared" si="62"/>
        <v>44.999999999999993</v>
      </c>
      <c r="T154" s="390">
        <f t="shared" si="62"/>
        <v>27</v>
      </c>
      <c r="U154" s="390">
        <f t="shared" si="62"/>
        <v>28</v>
      </c>
      <c r="V154" s="390">
        <f t="shared" si="62"/>
        <v>29</v>
      </c>
      <c r="W154" s="390">
        <f t="shared" si="62"/>
        <v>21</v>
      </c>
      <c r="X154" s="390">
        <f t="shared" si="62"/>
        <v>25</v>
      </c>
      <c r="Y154" s="390">
        <f t="shared" si="62"/>
        <v>30.000000000000004</v>
      </c>
      <c r="Z154" s="390">
        <f t="shared" si="62"/>
        <v>24.030034306427599</v>
      </c>
      <c r="AA154" s="390">
        <f t="shared" si="63"/>
        <v>27</v>
      </c>
      <c r="AB154" s="390">
        <f t="shared" si="63"/>
        <v>29.02724162416887</v>
      </c>
      <c r="AC154" s="390">
        <f t="shared" si="63"/>
        <v>26.027241624168873</v>
      </c>
      <c r="AD154" s="390">
        <f t="shared" si="63"/>
        <v>30.027241624168877</v>
      </c>
      <c r="AE154" s="345">
        <f t="shared" si="64"/>
        <v>28.425979931577857</v>
      </c>
      <c r="AG154" s="374"/>
      <c r="AH154" s="393"/>
      <c r="AI154" s="374"/>
      <c r="AJ154" s="391"/>
      <c r="AK154" s="392"/>
      <c r="AO154" s="341">
        <f t="shared" si="65"/>
        <v>166.03791180185553</v>
      </c>
      <c r="AP154" s="342">
        <f t="shared" si="66"/>
        <v>56637.484185127672</v>
      </c>
      <c r="AQ154" s="342">
        <f t="shared" si="67"/>
        <v>3892.0541851276794</v>
      </c>
      <c r="AR154" s="373">
        <v>164.23135292356213</v>
      </c>
      <c r="AV154" s="290">
        <f t="shared" si="68"/>
        <v>167.04088735745219</v>
      </c>
      <c r="AW154" s="291">
        <f t="shared" si="69"/>
        <v>56979.610941310719</v>
      </c>
      <c r="AX154" s="291">
        <f t="shared" si="70"/>
        <v>342.12675618304638</v>
      </c>
    </row>
    <row r="155" spans="1:50" ht="12" customHeight="1">
      <c r="A155" s="337" t="s">
        <v>761</v>
      </c>
      <c r="B155" s="337" t="s">
        <v>762</v>
      </c>
      <c r="C155" s="338">
        <v>169.22</v>
      </c>
      <c r="D155" s="338">
        <v>169.68</v>
      </c>
      <c r="E155" s="301">
        <v>3722.84</v>
      </c>
      <c r="F155" s="301">
        <v>3384.4</v>
      </c>
      <c r="G155" s="301">
        <v>3722.84</v>
      </c>
      <c r="H155" s="301">
        <v>1861.42</v>
      </c>
      <c r="I155" s="301">
        <v>3045.96</v>
      </c>
      <c r="J155" s="301">
        <v>3045.96</v>
      </c>
      <c r="K155" s="301">
        <v>3215.18</v>
      </c>
      <c r="L155" s="301">
        <v>3215.18</v>
      </c>
      <c r="M155" s="301">
        <v>3732.04</v>
      </c>
      <c r="N155" s="301">
        <v>2882.72</v>
      </c>
      <c r="O155" s="301">
        <v>3052.4</v>
      </c>
      <c r="P155" s="301">
        <v>3731.12</v>
      </c>
      <c r="Q155" s="301">
        <f t="shared" si="61"/>
        <v>38612.060000000005</v>
      </c>
      <c r="R155" s="368"/>
      <c r="S155" s="390">
        <f t="shared" si="62"/>
        <v>22</v>
      </c>
      <c r="T155" s="390">
        <f t="shared" si="62"/>
        <v>20</v>
      </c>
      <c r="U155" s="390">
        <f t="shared" si="62"/>
        <v>22</v>
      </c>
      <c r="V155" s="390">
        <f t="shared" si="62"/>
        <v>11</v>
      </c>
      <c r="W155" s="390">
        <f t="shared" si="62"/>
        <v>18</v>
      </c>
      <c r="X155" s="390">
        <f t="shared" si="62"/>
        <v>18</v>
      </c>
      <c r="Y155" s="390">
        <f t="shared" si="62"/>
        <v>19</v>
      </c>
      <c r="Z155" s="390">
        <f t="shared" si="62"/>
        <v>19</v>
      </c>
      <c r="AA155" s="390">
        <f t="shared" si="63"/>
        <v>21.994578029231494</v>
      </c>
      <c r="AB155" s="390">
        <f t="shared" si="63"/>
        <v>16.989156058462989</v>
      </c>
      <c r="AC155" s="390">
        <f t="shared" si="63"/>
        <v>17.989156058462989</v>
      </c>
      <c r="AD155" s="390">
        <f t="shared" si="63"/>
        <v>21.989156058462989</v>
      </c>
      <c r="AE155" s="345">
        <f t="shared" si="64"/>
        <v>18.99683718371837</v>
      </c>
      <c r="AG155" s="374"/>
      <c r="AH155" s="393"/>
      <c r="AI155" s="374"/>
      <c r="AJ155" s="391"/>
      <c r="AK155" s="392"/>
      <c r="AO155" s="341">
        <f t="shared" si="65"/>
        <v>181.86891017067231</v>
      </c>
      <c r="AP155" s="342">
        <f t="shared" si="66"/>
        <v>41459.208903510764</v>
      </c>
      <c r="AQ155" s="342">
        <f t="shared" si="67"/>
        <v>2847.1489035107588</v>
      </c>
      <c r="AR155" s="373">
        <v>179.89010369937398</v>
      </c>
      <c r="AV155" s="290">
        <f t="shared" si="68"/>
        <v>182.96751511724545</v>
      </c>
      <c r="AW155" s="291">
        <f t="shared" si="69"/>
        <v>41709.649135102096</v>
      </c>
      <c r="AX155" s="291">
        <f t="shared" si="70"/>
        <v>250.44023159133212</v>
      </c>
    </row>
    <row r="156" spans="1:50" ht="12" customHeight="1">
      <c r="A156" s="337" t="s">
        <v>763</v>
      </c>
      <c r="B156" s="337" t="s">
        <v>764</v>
      </c>
      <c r="C156" s="338">
        <v>183.26</v>
      </c>
      <c r="D156" s="338">
        <v>183.77</v>
      </c>
      <c r="E156" s="301">
        <v>1466.08</v>
      </c>
      <c r="F156" s="301">
        <v>1649.34</v>
      </c>
      <c r="G156" s="301">
        <v>4581.5</v>
      </c>
      <c r="H156" s="301">
        <v>5131.2800000000007</v>
      </c>
      <c r="I156" s="301">
        <v>4214.9799999999996</v>
      </c>
      <c r="J156" s="301">
        <v>5314.54</v>
      </c>
      <c r="K156" s="301">
        <v>4398.24</v>
      </c>
      <c r="L156" s="301">
        <v>3665.2</v>
      </c>
      <c r="M156" s="301">
        <v>3675.4</v>
      </c>
      <c r="N156" s="301">
        <v>4225.18</v>
      </c>
      <c r="O156" s="301">
        <v>4041.41</v>
      </c>
      <c r="P156" s="301">
        <v>4041.92</v>
      </c>
      <c r="Q156" s="301">
        <f t="shared" si="61"/>
        <v>46405.069999999992</v>
      </c>
      <c r="R156" s="368"/>
      <c r="S156" s="390">
        <f t="shared" si="62"/>
        <v>8</v>
      </c>
      <c r="T156" s="390">
        <f t="shared" si="62"/>
        <v>9</v>
      </c>
      <c r="U156" s="390">
        <f t="shared" si="62"/>
        <v>25</v>
      </c>
      <c r="V156" s="390">
        <f t="shared" si="62"/>
        <v>28.000000000000004</v>
      </c>
      <c r="W156" s="390">
        <f t="shared" si="62"/>
        <v>23</v>
      </c>
      <c r="X156" s="390">
        <f t="shared" si="62"/>
        <v>29</v>
      </c>
      <c r="Y156" s="390">
        <f t="shared" si="62"/>
        <v>24</v>
      </c>
      <c r="Z156" s="390">
        <f t="shared" si="62"/>
        <v>20</v>
      </c>
      <c r="AA156" s="390">
        <f t="shared" si="63"/>
        <v>20</v>
      </c>
      <c r="AB156" s="390">
        <f t="shared" si="63"/>
        <v>22.991674375578167</v>
      </c>
      <c r="AC156" s="390">
        <f t="shared" si="63"/>
        <v>21.991674375578167</v>
      </c>
      <c r="AD156" s="390">
        <f t="shared" si="63"/>
        <v>21.994449583718779</v>
      </c>
      <c r="AE156" s="345">
        <f t="shared" si="64"/>
        <v>21.081483194572925</v>
      </c>
      <c r="AG156" s="374"/>
      <c r="AH156" s="393"/>
      <c r="AI156" s="374"/>
      <c r="AJ156" s="391"/>
      <c r="AK156" s="392"/>
      <c r="AO156" s="341">
        <f t="shared" si="65"/>
        <v>196.97106095040343</v>
      </c>
      <c r="AP156" s="342">
        <f t="shared" si="66"/>
        <v>49829.305334917546</v>
      </c>
      <c r="AQ156" s="342">
        <f t="shared" si="67"/>
        <v>3424.2353349175537</v>
      </c>
      <c r="AR156" s="373">
        <v>194.82793703933262</v>
      </c>
      <c r="AV156" s="290">
        <f t="shared" si="68"/>
        <v>198.16089258071781</v>
      </c>
      <c r="AW156" s="291">
        <f t="shared" si="69"/>
        <v>50130.306321143682</v>
      </c>
      <c r="AX156" s="291">
        <f t="shared" si="70"/>
        <v>301.00098622613586</v>
      </c>
    </row>
    <row r="157" spans="1:50" ht="12" customHeight="1">
      <c r="A157" s="337" t="s">
        <v>765</v>
      </c>
      <c r="B157" s="337" t="s">
        <v>766</v>
      </c>
      <c r="C157" s="338">
        <v>218.42</v>
      </c>
      <c r="D157" s="338">
        <v>219.02</v>
      </c>
      <c r="E157" s="301">
        <v>873.68</v>
      </c>
      <c r="F157" s="301">
        <v>436.84</v>
      </c>
      <c r="G157" s="301">
        <v>436.84</v>
      </c>
      <c r="H157" s="301">
        <v>655.26</v>
      </c>
      <c r="I157" s="301">
        <v>436.84</v>
      </c>
      <c r="J157" s="301">
        <v>218.42</v>
      </c>
      <c r="K157" s="301">
        <v>655.26</v>
      </c>
      <c r="L157" s="301">
        <v>655.26</v>
      </c>
      <c r="M157" s="301">
        <v>438.04</v>
      </c>
      <c r="N157" s="301">
        <v>656.46</v>
      </c>
      <c r="O157" s="301">
        <v>656.46</v>
      </c>
      <c r="P157" s="301">
        <v>1093.3</v>
      </c>
      <c r="Q157" s="301">
        <f t="shared" si="61"/>
        <v>7212.6600000000008</v>
      </c>
      <c r="R157" s="368"/>
      <c r="S157" s="390">
        <f t="shared" si="62"/>
        <v>4</v>
      </c>
      <c r="T157" s="390">
        <f t="shared" si="62"/>
        <v>2</v>
      </c>
      <c r="U157" s="390">
        <f t="shared" si="62"/>
        <v>2</v>
      </c>
      <c r="V157" s="390">
        <f t="shared" si="62"/>
        <v>3</v>
      </c>
      <c r="W157" s="390">
        <f t="shared" si="62"/>
        <v>2</v>
      </c>
      <c r="X157" s="390">
        <f t="shared" si="62"/>
        <v>1</v>
      </c>
      <c r="Y157" s="390">
        <f t="shared" si="62"/>
        <v>3</v>
      </c>
      <c r="Z157" s="390">
        <f t="shared" si="62"/>
        <v>3</v>
      </c>
      <c r="AA157" s="390">
        <f t="shared" si="63"/>
        <v>2</v>
      </c>
      <c r="AB157" s="390">
        <f t="shared" si="63"/>
        <v>2.9972605241530452</v>
      </c>
      <c r="AC157" s="390">
        <f t="shared" si="63"/>
        <v>2.9972605241530452</v>
      </c>
      <c r="AD157" s="390">
        <f t="shared" si="63"/>
        <v>4.9917815724591357</v>
      </c>
      <c r="AE157" s="345">
        <f t="shared" si="64"/>
        <v>2.7488585517304358</v>
      </c>
      <c r="AG157" s="374"/>
      <c r="AH157" s="393"/>
      <c r="AI157" s="374"/>
      <c r="AJ157" s="391"/>
      <c r="AK157" s="392"/>
      <c r="AO157" s="341">
        <f t="shared" si="65"/>
        <v>234.75323376697696</v>
      </c>
      <c r="AP157" s="342">
        <f t="shared" si="66"/>
        <v>7743.6412102407448</v>
      </c>
      <c r="AQ157" s="342">
        <f t="shared" si="67"/>
        <v>530.98121024074408</v>
      </c>
      <c r="AR157" s="373">
        <v>232.19902470672378</v>
      </c>
      <c r="AV157" s="290">
        <f t="shared" si="68"/>
        <v>236.17129397088107</v>
      </c>
      <c r="AW157" s="291">
        <f t="shared" si="69"/>
        <v>7790.4177732611897</v>
      </c>
      <c r="AX157" s="291">
        <f t="shared" si="70"/>
        <v>46.776563020444883</v>
      </c>
    </row>
    <row r="158" spans="1:50" ht="12" customHeight="1">
      <c r="A158" s="337" t="s">
        <v>767</v>
      </c>
      <c r="B158" s="337" t="s">
        <v>768</v>
      </c>
      <c r="C158" s="338">
        <v>218.42</v>
      </c>
      <c r="D158" s="338">
        <v>219.02</v>
      </c>
      <c r="E158" s="301">
        <v>5897.34</v>
      </c>
      <c r="F158" s="301">
        <v>5023.66</v>
      </c>
      <c r="G158" s="301">
        <v>5678.92</v>
      </c>
      <c r="H158" s="301">
        <v>5897.34</v>
      </c>
      <c r="I158" s="301">
        <v>5678.92</v>
      </c>
      <c r="J158" s="301">
        <v>6115.76</v>
      </c>
      <c r="K158" s="301">
        <v>6115.76</v>
      </c>
      <c r="L158" s="301">
        <v>5023.66</v>
      </c>
      <c r="M158" s="301">
        <v>5473.1</v>
      </c>
      <c r="N158" s="301">
        <v>5467.1</v>
      </c>
      <c r="O158" s="301">
        <v>5028.46</v>
      </c>
      <c r="P158" s="301">
        <v>4809.4400000000005</v>
      </c>
      <c r="Q158" s="301">
        <f t="shared" si="61"/>
        <v>66209.459999999992</v>
      </c>
      <c r="R158" s="368"/>
      <c r="S158" s="390">
        <f t="shared" si="62"/>
        <v>27.000000000000004</v>
      </c>
      <c r="T158" s="390">
        <f t="shared" si="62"/>
        <v>23</v>
      </c>
      <c r="U158" s="390">
        <f t="shared" si="62"/>
        <v>26.000000000000004</v>
      </c>
      <c r="V158" s="390">
        <f t="shared" si="62"/>
        <v>27.000000000000004</v>
      </c>
      <c r="W158" s="390">
        <f t="shared" si="62"/>
        <v>26.000000000000004</v>
      </c>
      <c r="X158" s="390">
        <f t="shared" si="62"/>
        <v>28.000000000000004</v>
      </c>
      <c r="Y158" s="390">
        <f t="shared" si="62"/>
        <v>28.000000000000004</v>
      </c>
      <c r="Z158" s="390">
        <f t="shared" si="62"/>
        <v>23</v>
      </c>
      <c r="AA158" s="390">
        <f t="shared" si="63"/>
        <v>24.989042096612181</v>
      </c>
      <c r="AB158" s="390">
        <f t="shared" si="63"/>
        <v>24.961647338142637</v>
      </c>
      <c r="AC158" s="390">
        <f t="shared" si="63"/>
        <v>22.958907862295678</v>
      </c>
      <c r="AD158" s="390">
        <f t="shared" si="63"/>
        <v>21.958907862295682</v>
      </c>
      <c r="AE158" s="345">
        <f t="shared" si="64"/>
        <v>25.239042096612184</v>
      </c>
      <c r="AG158" s="374"/>
      <c r="AH158" s="393"/>
      <c r="AI158" s="374"/>
      <c r="AJ158" s="391"/>
      <c r="AK158" s="392"/>
      <c r="AO158" s="341">
        <f t="shared" si="65"/>
        <v>234.75323376697696</v>
      </c>
      <c r="AP158" s="342">
        <f t="shared" si="66"/>
        <v>71099.360992326867</v>
      </c>
      <c r="AQ158" s="342">
        <f t="shared" si="67"/>
        <v>4889.900992326875</v>
      </c>
      <c r="AR158" s="373">
        <v>232.19902470672378</v>
      </c>
      <c r="AV158" s="290">
        <f t="shared" si="68"/>
        <v>236.17129397088107</v>
      </c>
      <c r="AW158" s="291">
        <f t="shared" si="69"/>
        <v>71528.846766509261</v>
      </c>
      <c r="AX158" s="291">
        <f t="shared" si="70"/>
        <v>429.48577418239438</v>
      </c>
    </row>
    <row r="159" spans="1:50" ht="12" customHeight="1">
      <c r="A159" s="337" t="s">
        <v>769</v>
      </c>
      <c r="B159" s="337" t="s">
        <v>770</v>
      </c>
      <c r="C159" s="338">
        <v>86.55</v>
      </c>
      <c r="D159" s="338">
        <v>86.79</v>
      </c>
      <c r="E159" s="301">
        <v>0</v>
      </c>
      <c r="F159" s="301">
        <v>0</v>
      </c>
      <c r="G159" s="301">
        <v>692.4</v>
      </c>
      <c r="H159" s="301">
        <v>0</v>
      </c>
      <c r="I159" s="301">
        <v>0</v>
      </c>
      <c r="J159" s="301">
        <v>0</v>
      </c>
      <c r="K159" s="301">
        <v>0</v>
      </c>
      <c r="L159" s="301">
        <v>0</v>
      </c>
      <c r="M159" s="301">
        <v>0</v>
      </c>
      <c r="N159" s="301">
        <v>0</v>
      </c>
      <c r="O159" s="301">
        <v>0</v>
      </c>
      <c r="P159" s="301">
        <v>0</v>
      </c>
      <c r="Q159" s="301">
        <f t="shared" si="61"/>
        <v>692.4</v>
      </c>
      <c r="R159" s="368"/>
      <c r="S159" s="390">
        <f t="shared" si="62"/>
        <v>0</v>
      </c>
      <c r="T159" s="390">
        <f t="shared" si="62"/>
        <v>0</v>
      </c>
      <c r="U159" s="390">
        <f t="shared" si="62"/>
        <v>8</v>
      </c>
      <c r="V159" s="390">
        <f t="shared" si="62"/>
        <v>0</v>
      </c>
      <c r="W159" s="390">
        <f t="shared" si="62"/>
        <v>0</v>
      </c>
      <c r="X159" s="390">
        <f t="shared" si="62"/>
        <v>0</v>
      </c>
      <c r="Y159" s="390">
        <f t="shared" si="62"/>
        <v>0</v>
      </c>
      <c r="Z159" s="390">
        <f t="shared" si="62"/>
        <v>0</v>
      </c>
      <c r="AA159" s="390">
        <f t="shared" si="63"/>
        <v>0</v>
      </c>
      <c r="AB159" s="390">
        <f t="shared" si="63"/>
        <v>0</v>
      </c>
      <c r="AC159" s="390">
        <f t="shared" si="63"/>
        <v>0</v>
      </c>
      <c r="AD159" s="390">
        <f t="shared" si="63"/>
        <v>0</v>
      </c>
      <c r="AE159" s="345">
        <f t="shared" si="64"/>
        <v>0.66666666666666663</v>
      </c>
      <c r="AG159" s="374"/>
      <c r="AH159" s="393"/>
      <c r="AI159" s="374"/>
      <c r="AJ159" s="391"/>
      <c r="AK159" s="392"/>
      <c r="AO159" s="341">
        <f t="shared" si="65"/>
        <v>93.024532730508312</v>
      </c>
      <c r="AP159" s="342">
        <f t="shared" si="66"/>
        <v>744.1962618440665</v>
      </c>
      <c r="AQ159" s="342">
        <f t="shared" si="67"/>
        <v>51.796261844066521</v>
      </c>
      <c r="AR159" s="373">
        <v>92.012388614266087</v>
      </c>
      <c r="AV159" s="290">
        <f t="shared" si="68"/>
        <v>93.586460614248779</v>
      </c>
      <c r="AW159" s="291">
        <f t="shared" si="69"/>
        <v>748.69168491399023</v>
      </c>
      <c r="AX159" s="291">
        <f t="shared" si="70"/>
        <v>4.4954230699237314</v>
      </c>
    </row>
    <row r="160" spans="1:50" ht="12" customHeight="1">
      <c r="A160" s="337" t="s">
        <v>771</v>
      </c>
      <c r="B160" s="337" t="s">
        <v>772</v>
      </c>
      <c r="C160" s="338">
        <v>97</v>
      </c>
      <c r="D160" s="338">
        <v>97.27</v>
      </c>
      <c r="E160" s="301">
        <v>0</v>
      </c>
      <c r="F160" s="301">
        <v>0</v>
      </c>
      <c r="G160" s="301">
        <v>485</v>
      </c>
      <c r="H160" s="301">
        <v>0</v>
      </c>
      <c r="I160" s="301">
        <v>0</v>
      </c>
      <c r="J160" s="301">
        <v>0</v>
      </c>
      <c r="K160" s="301">
        <v>0</v>
      </c>
      <c r="L160" s="301">
        <v>0</v>
      </c>
      <c r="M160" s="301">
        <v>0</v>
      </c>
      <c r="N160" s="301">
        <v>0</v>
      </c>
      <c r="O160" s="301">
        <v>0</v>
      </c>
      <c r="P160" s="301">
        <v>0</v>
      </c>
      <c r="Q160" s="301">
        <f t="shared" si="61"/>
        <v>485</v>
      </c>
      <c r="R160" s="368"/>
      <c r="S160" s="390">
        <f t="shared" si="62"/>
        <v>0</v>
      </c>
      <c r="T160" s="390">
        <f t="shared" si="62"/>
        <v>0</v>
      </c>
      <c r="U160" s="390">
        <f t="shared" si="62"/>
        <v>5</v>
      </c>
      <c r="V160" s="390">
        <f t="shared" si="62"/>
        <v>0</v>
      </c>
      <c r="W160" s="390">
        <f t="shared" si="62"/>
        <v>0</v>
      </c>
      <c r="X160" s="390">
        <f t="shared" si="62"/>
        <v>0</v>
      </c>
      <c r="Y160" s="390">
        <f t="shared" si="62"/>
        <v>0</v>
      </c>
      <c r="Z160" s="390">
        <f t="shared" si="62"/>
        <v>0</v>
      </c>
      <c r="AA160" s="390">
        <f t="shared" si="63"/>
        <v>0</v>
      </c>
      <c r="AB160" s="390">
        <f t="shared" si="63"/>
        <v>0</v>
      </c>
      <c r="AC160" s="390">
        <f t="shared" si="63"/>
        <v>0</v>
      </c>
      <c r="AD160" s="390">
        <f t="shared" si="63"/>
        <v>0</v>
      </c>
      <c r="AE160" s="345">
        <f t="shared" si="64"/>
        <v>0.41666666666666669</v>
      </c>
      <c r="AG160" s="374"/>
      <c r="AH160" s="393"/>
      <c r="AI160" s="374"/>
      <c r="AJ160" s="391"/>
      <c r="AK160" s="392"/>
      <c r="AO160" s="341">
        <f t="shared" si="65"/>
        <v>104.25736027994634</v>
      </c>
      <c r="AP160" s="342">
        <f t="shared" si="66"/>
        <v>521.28680139973176</v>
      </c>
      <c r="AQ160" s="342">
        <f t="shared" si="67"/>
        <v>36.286801399731758</v>
      </c>
      <c r="AR160" s="373">
        <v>103.12299850800393</v>
      </c>
      <c r="AV160" s="290">
        <f t="shared" si="68"/>
        <v>104.88714165166469</v>
      </c>
      <c r="AW160" s="291">
        <f t="shared" si="69"/>
        <v>524.43570825832353</v>
      </c>
      <c r="AX160" s="291">
        <f t="shared" si="70"/>
        <v>3.1489068585917721</v>
      </c>
    </row>
    <row r="161" spans="1:50" ht="12" customHeight="1">
      <c r="A161" s="337" t="s">
        <v>773</v>
      </c>
      <c r="B161" s="337" t="s">
        <v>774</v>
      </c>
      <c r="C161" s="338">
        <v>119.24</v>
      </c>
      <c r="D161" s="338">
        <v>119.56</v>
      </c>
      <c r="E161" s="301">
        <v>0</v>
      </c>
      <c r="F161" s="301">
        <v>0</v>
      </c>
      <c r="G161" s="301">
        <v>476.96</v>
      </c>
      <c r="H161" s="301">
        <v>0</v>
      </c>
      <c r="I161" s="301">
        <v>0</v>
      </c>
      <c r="J161" s="301">
        <v>119.24</v>
      </c>
      <c r="K161" s="301">
        <v>0</v>
      </c>
      <c r="L161" s="301">
        <v>0</v>
      </c>
      <c r="M161" s="301">
        <v>0</v>
      </c>
      <c r="N161" s="301">
        <v>0</v>
      </c>
      <c r="O161" s="301">
        <v>0</v>
      </c>
      <c r="P161" s="301">
        <v>0</v>
      </c>
      <c r="Q161" s="301">
        <f t="shared" si="61"/>
        <v>596.19999999999993</v>
      </c>
      <c r="R161" s="368"/>
      <c r="S161" s="390">
        <f t="shared" si="62"/>
        <v>0</v>
      </c>
      <c r="T161" s="390">
        <f t="shared" si="62"/>
        <v>0</v>
      </c>
      <c r="U161" s="390">
        <f t="shared" si="62"/>
        <v>4</v>
      </c>
      <c r="V161" s="390">
        <f t="shared" si="62"/>
        <v>0</v>
      </c>
      <c r="W161" s="390">
        <f t="shared" si="62"/>
        <v>0</v>
      </c>
      <c r="X161" s="390">
        <f t="shared" si="62"/>
        <v>1</v>
      </c>
      <c r="Y161" s="390">
        <f t="shared" si="62"/>
        <v>0</v>
      </c>
      <c r="Z161" s="390">
        <f t="shared" si="62"/>
        <v>0</v>
      </c>
      <c r="AA161" s="390">
        <f t="shared" si="63"/>
        <v>0</v>
      </c>
      <c r="AB161" s="390">
        <f t="shared" si="63"/>
        <v>0</v>
      </c>
      <c r="AC161" s="390">
        <f t="shared" si="63"/>
        <v>0</v>
      </c>
      <c r="AD161" s="390">
        <f t="shared" si="63"/>
        <v>0</v>
      </c>
      <c r="AE161" s="345">
        <f t="shared" si="64"/>
        <v>0.41666666666666669</v>
      </c>
      <c r="AG161" s="374"/>
      <c r="AH161" s="393"/>
      <c r="AI161" s="374"/>
      <c r="AJ161" s="391"/>
      <c r="AK161" s="392"/>
      <c r="AO161" s="341">
        <f t="shared" si="65"/>
        <v>128.14855551629881</v>
      </c>
      <c r="AP161" s="342">
        <f t="shared" si="66"/>
        <v>640.74277758149412</v>
      </c>
      <c r="AQ161" s="342">
        <f t="shared" si="67"/>
        <v>44.542777581494192</v>
      </c>
      <c r="AR161" s="373">
        <v>126.75424798619257</v>
      </c>
      <c r="AV161" s="290">
        <f t="shared" si="68"/>
        <v>128.92265504135943</v>
      </c>
      <c r="AW161" s="291">
        <f t="shared" si="69"/>
        <v>644.6132752067972</v>
      </c>
      <c r="AX161" s="291">
        <f t="shared" si="70"/>
        <v>3.8704976253030736</v>
      </c>
    </row>
    <row r="162" spans="1:50" s="297" customFormat="1" ht="12" customHeight="1">
      <c r="A162" s="374" t="s">
        <v>775</v>
      </c>
      <c r="B162" s="374" t="s">
        <v>776</v>
      </c>
      <c r="C162" s="338">
        <v>45.25</v>
      </c>
      <c r="D162" s="338">
        <v>45.37</v>
      </c>
      <c r="E162" s="375">
        <v>3258</v>
      </c>
      <c r="F162" s="375">
        <v>3484.25</v>
      </c>
      <c r="G162" s="375">
        <v>4525</v>
      </c>
      <c r="H162" s="375">
        <v>6335</v>
      </c>
      <c r="I162" s="375">
        <v>6108.75</v>
      </c>
      <c r="J162" s="375">
        <v>6244.5</v>
      </c>
      <c r="K162" s="375">
        <v>5294.25</v>
      </c>
      <c r="L162" s="375">
        <v>4163</v>
      </c>
      <c r="M162" s="375">
        <v>5671.25</v>
      </c>
      <c r="N162" s="375">
        <v>5126.8099999999995</v>
      </c>
      <c r="O162" s="375">
        <v>4128.67</v>
      </c>
      <c r="P162" s="375">
        <v>2041.65</v>
      </c>
      <c r="Q162" s="375">
        <f t="shared" si="61"/>
        <v>56381.13</v>
      </c>
      <c r="R162" s="368"/>
      <c r="S162" s="390">
        <f t="shared" si="62"/>
        <v>72</v>
      </c>
      <c r="T162" s="390">
        <f t="shared" si="62"/>
        <v>77</v>
      </c>
      <c r="U162" s="390">
        <f t="shared" si="62"/>
        <v>100</v>
      </c>
      <c r="V162" s="390">
        <f t="shared" si="62"/>
        <v>140</v>
      </c>
      <c r="W162" s="390">
        <f t="shared" si="62"/>
        <v>135</v>
      </c>
      <c r="X162" s="390">
        <f t="shared" si="62"/>
        <v>138</v>
      </c>
      <c r="Y162" s="390">
        <f t="shared" si="62"/>
        <v>117</v>
      </c>
      <c r="Z162" s="390">
        <f t="shared" si="62"/>
        <v>92</v>
      </c>
      <c r="AA162" s="390">
        <f t="shared" si="63"/>
        <v>125</v>
      </c>
      <c r="AB162" s="390">
        <f t="shared" si="63"/>
        <v>113</v>
      </c>
      <c r="AC162" s="390">
        <f t="shared" si="63"/>
        <v>91</v>
      </c>
      <c r="AD162" s="390">
        <f t="shared" si="63"/>
        <v>45.000000000000007</v>
      </c>
      <c r="AE162" s="380">
        <f t="shared" si="64"/>
        <v>103.75</v>
      </c>
      <c r="AG162" s="374"/>
      <c r="AH162" s="393"/>
      <c r="AI162" s="374"/>
      <c r="AJ162" s="391"/>
      <c r="AK162" s="392"/>
      <c r="AO162" s="341">
        <f t="shared" si="65"/>
        <v>48.629139877672102</v>
      </c>
      <c r="AP162" s="342">
        <f t="shared" si="66"/>
        <v>60543.27914770176</v>
      </c>
      <c r="AQ162" s="342">
        <f t="shared" si="67"/>
        <v>4162.1491477017626</v>
      </c>
      <c r="AR162" s="394">
        <v>48.100035389206724</v>
      </c>
      <c r="AV162" s="290">
        <f t="shared" si="68"/>
        <v>48.922891094232824</v>
      </c>
      <c r="AW162" s="291">
        <f t="shared" si="69"/>
        <v>60908.999412319863</v>
      </c>
      <c r="AX162" s="291">
        <f t="shared" si="70"/>
        <v>365.7202646181031</v>
      </c>
    </row>
    <row r="163" spans="1:50" ht="12" customHeight="1">
      <c r="A163" s="337" t="s">
        <v>777</v>
      </c>
      <c r="B163" s="337" t="s">
        <v>778</v>
      </c>
      <c r="C163" s="338">
        <v>40.22</v>
      </c>
      <c r="D163" s="338">
        <f>C163</f>
        <v>40.22</v>
      </c>
      <c r="E163" s="301">
        <v>2252.3200000000002</v>
      </c>
      <c r="F163" s="301">
        <v>2252.3200000000002</v>
      </c>
      <c r="G163" s="301">
        <v>2252.3200000000002</v>
      </c>
      <c r="H163" s="301">
        <v>2232.2000000000003</v>
      </c>
      <c r="I163" s="301">
        <v>2276.46</v>
      </c>
      <c r="J163" s="301">
        <v>2362.2800000000002</v>
      </c>
      <c r="K163" s="301">
        <v>2375.6600000000003</v>
      </c>
      <c r="L163" s="301">
        <v>2441.36</v>
      </c>
      <c r="M163" s="301">
        <v>2444.02</v>
      </c>
      <c r="N163" s="301">
        <v>2432</v>
      </c>
      <c r="O163" s="301">
        <v>2446.6999999999998</v>
      </c>
      <c r="P163" s="301">
        <v>2453.4199999999996</v>
      </c>
      <c r="Q163" s="301">
        <f t="shared" si="61"/>
        <v>28221.06</v>
      </c>
      <c r="R163" s="368"/>
      <c r="S163" s="390">
        <f t="shared" si="62"/>
        <v>56.000000000000007</v>
      </c>
      <c r="T163" s="390">
        <f t="shared" si="62"/>
        <v>56.000000000000007</v>
      </c>
      <c r="U163" s="390">
        <f t="shared" si="62"/>
        <v>56.000000000000007</v>
      </c>
      <c r="V163" s="390">
        <f t="shared" si="62"/>
        <v>55.499751367478872</v>
      </c>
      <c r="W163" s="390">
        <f t="shared" si="62"/>
        <v>56.600198906016907</v>
      </c>
      <c r="X163" s="390">
        <f t="shared" si="62"/>
        <v>58.733963202386882</v>
      </c>
      <c r="Y163" s="390">
        <f t="shared" si="62"/>
        <v>59.06663351566386</v>
      </c>
      <c r="Z163" s="390">
        <f t="shared" si="62"/>
        <v>60.700149179512685</v>
      </c>
      <c r="AA163" s="390">
        <f t="shared" si="63"/>
        <v>60.766285430134261</v>
      </c>
      <c r="AB163" s="390">
        <f t="shared" si="63"/>
        <v>60.467429139731479</v>
      </c>
      <c r="AC163" s="390">
        <f t="shared" si="63"/>
        <v>60.832918945798106</v>
      </c>
      <c r="AD163" s="390">
        <f t="shared" si="63"/>
        <v>60.999999999999993</v>
      </c>
      <c r="AE163" s="345">
        <f t="shared" si="64"/>
        <v>58.472277473893591</v>
      </c>
      <c r="AG163" s="374"/>
      <c r="AH163" s="393"/>
      <c r="AI163" s="374">
        <v>20</v>
      </c>
      <c r="AJ163" s="391">
        <v>1</v>
      </c>
      <c r="AK163" s="395">
        <f>+AJ163*AE163</f>
        <v>58.472277473893591</v>
      </c>
      <c r="AO163" s="341">
        <f t="shared" si="65"/>
        <v>43.109191225037954</v>
      </c>
      <c r="AP163" s="342">
        <f t="shared" si="66"/>
        <v>30248.311091826698</v>
      </c>
      <c r="AQ163" s="342">
        <f t="shared" si="67"/>
        <v>2027.2510918266962</v>
      </c>
      <c r="AR163" s="373">
        <v>42.64014598531837</v>
      </c>
      <c r="AV163" s="290">
        <f t="shared" si="68"/>
        <v>43.369598408861457</v>
      </c>
      <c r="AW163" s="291">
        <f t="shared" si="69"/>
        <v>30431.030305131375</v>
      </c>
      <c r="AX163" s="291">
        <f t="shared" si="70"/>
        <v>182.7192133046774</v>
      </c>
    </row>
    <row r="164" spans="1:50" ht="12" customHeight="1">
      <c r="A164" s="337" t="s">
        <v>779</v>
      </c>
      <c r="B164" s="337" t="s">
        <v>780</v>
      </c>
      <c r="C164" s="338">
        <v>46.91</v>
      </c>
      <c r="D164" s="338">
        <f t="shared" ref="D164:D171" si="71">C164</f>
        <v>46.91</v>
      </c>
      <c r="E164" s="301">
        <v>4057.88</v>
      </c>
      <c r="F164" s="301">
        <v>4081.17</v>
      </c>
      <c r="G164" s="301">
        <v>4174.99</v>
      </c>
      <c r="H164" s="301">
        <v>4128.08</v>
      </c>
      <c r="I164" s="301">
        <v>4128.08</v>
      </c>
      <c r="J164" s="301">
        <v>4163.26</v>
      </c>
      <c r="K164" s="301">
        <v>4174.99</v>
      </c>
      <c r="L164" s="301">
        <v>4262.5700000000006</v>
      </c>
      <c r="M164" s="301">
        <v>4268.8100000000004</v>
      </c>
      <c r="N164" s="301">
        <v>4246.8599999999997</v>
      </c>
      <c r="O164" s="301">
        <v>4301.57</v>
      </c>
      <c r="P164" s="301">
        <v>4494</v>
      </c>
      <c r="Q164" s="301">
        <f t="shared" si="61"/>
        <v>50482.26</v>
      </c>
      <c r="R164" s="368"/>
      <c r="S164" s="390">
        <f t="shared" si="62"/>
        <v>86.503517373694322</v>
      </c>
      <c r="T164" s="390">
        <f t="shared" si="62"/>
        <v>87.000000000000014</v>
      </c>
      <c r="U164" s="390">
        <f t="shared" si="62"/>
        <v>89</v>
      </c>
      <c r="V164" s="390">
        <f t="shared" si="62"/>
        <v>88</v>
      </c>
      <c r="W164" s="390">
        <f t="shared" si="62"/>
        <v>88</v>
      </c>
      <c r="X164" s="390">
        <f t="shared" si="62"/>
        <v>88.749946706459184</v>
      </c>
      <c r="Y164" s="390">
        <f t="shared" si="62"/>
        <v>89</v>
      </c>
      <c r="Z164" s="390">
        <f t="shared" si="62"/>
        <v>90.866979322106175</v>
      </c>
      <c r="AA164" s="390">
        <f t="shared" si="63"/>
        <v>91.000000000000014</v>
      </c>
      <c r="AB164" s="390">
        <f t="shared" si="63"/>
        <v>90.532082711575356</v>
      </c>
      <c r="AC164" s="390">
        <f t="shared" si="63"/>
        <v>91.698358558942658</v>
      </c>
      <c r="AD164" s="390">
        <f t="shared" si="63"/>
        <v>95.800468983159249</v>
      </c>
      <c r="AE164" s="345">
        <f t="shared" si="64"/>
        <v>89.679279471328073</v>
      </c>
      <c r="AG164" s="374"/>
      <c r="AH164" s="393"/>
      <c r="AI164" s="374">
        <v>30</v>
      </c>
      <c r="AJ164" s="391">
        <v>1</v>
      </c>
      <c r="AK164" s="395">
        <f t="shared" ref="AK164:AK168" si="72">+AJ164*AE164</f>
        <v>89.679279471328073</v>
      </c>
      <c r="AO164" s="341">
        <f t="shared" si="65"/>
        <v>50.279765300013189</v>
      </c>
      <c r="AP164" s="342">
        <f t="shared" si="66"/>
        <v>54108.637489111999</v>
      </c>
      <c r="AQ164" s="342">
        <f t="shared" si="67"/>
        <v>3626.3774891119974</v>
      </c>
      <c r="AR164" s="373">
        <v>49.732701346874308</v>
      </c>
      <c r="AV164" s="290">
        <f t="shared" si="68"/>
        <v>50.58348735354776</v>
      </c>
      <c r="AW164" s="291">
        <f t="shared" si="69"/>
        <v>54435.488388158381</v>
      </c>
      <c r="AX164" s="291">
        <f>AW164-AP164</f>
        <v>326.85089904638153</v>
      </c>
    </row>
    <row r="165" spans="1:50" ht="12" customHeight="1">
      <c r="A165" s="337" t="s">
        <v>781</v>
      </c>
      <c r="B165" s="337" t="s">
        <v>782</v>
      </c>
      <c r="C165" s="338">
        <v>53.54</v>
      </c>
      <c r="D165" s="338">
        <f t="shared" si="71"/>
        <v>53.54</v>
      </c>
      <c r="E165" s="301">
        <v>1499.12</v>
      </c>
      <c r="F165" s="301">
        <v>1552.6599999999999</v>
      </c>
      <c r="G165" s="301">
        <v>1552.6599999999999</v>
      </c>
      <c r="H165" s="301">
        <v>1502.6799999999998</v>
      </c>
      <c r="I165" s="301">
        <v>1499.12</v>
      </c>
      <c r="J165" s="301">
        <v>1552.6599999999999</v>
      </c>
      <c r="K165" s="301">
        <v>1606.2</v>
      </c>
      <c r="L165" s="301">
        <v>1606.2</v>
      </c>
      <c r="M165" s="301">
        <v>1606.2</v>
      </c>
      <c r="N165" s="301">
        <v>1606.2</v>
      </c>
      <c r="O165" s="301">
        <v>1565.26</v>
      </c>
      <c r="P165" s="301">
        <v>1654.26</v>
      </c>
      <c r="Q165" s="301">
        <f t="shared" si="61"/>
        <v>18803.219999999998</v>
      </c>
      <c r="R165" s="368"/>
      <c r="S165" s="390">
        <f t="shared" ref="S165:Z173" si="73">E165/$C165</f>
        <v>28</v>
      </c>
      <c r="T165" s="390">
        <f t="shared" si="73"/>
        <v>28.999999999999996</v>
      </c>
      <c r="U165" s="390">
        <f t="shared" si="73"/>
        <v>28.999999999999996</v>
      </c>
      <c r="V165" s="390">
        <f t="shared" si="73"/>
        <v>28.066492342174072</v>
      </c>
      <c r="W165" s="390">
        <f t="shared" si="73"/>
        <v>28</v>
      </c>
      <c r="X165" s="390">
        <f t="shared" si="73"/>
        <v>28.999999999999996</v>
      </c>
      <c r="Y165" s="390">
        <f t="shared" si="73"/>
        <v>30</v>
      </c>
      <c r="Z165" s="390">
        <f t="shared" si="73"/>
        <v>30</v>
      </c>
      <c r="AA165" s="390">
        <f t="shared" ref="AA165:AD173" si="74">M165/$D165</f>
        <v>30</v>
      </c>
      <c r="AB165" s="390">
        <f t="shared" si="74"/>
        <v>30</v>
      </c>
      <c r="AC165" s="390">
        <f t="shared" si="74"/>
        <v>29.235338064998132</v>
      </c>
      <c r="AD165" s="390">
        <f t="shared" si="74"/>
        <v>30.89764661935002</v>
      </c>
      <c r="AE165" s="345">
        <f t="shared" si="64"/>
        <v>29.266623085543518</v>
      </c>
      <c r="AG165" s="374"/>
      <c r="AH165" s="393"/>
      <c r="AI165" s="374">
        <v>40</v>
      </c>
      <c r="AJ165" s="391">
        <v>1</v>
      </c>
      <c r="AK165" s="395">
        <f t="shared" si="72"/>
        <v>29.266623085543518</v>
      </c>
      <c r="AO165" s="341">
        <f t="shared" si="65"/>
        <v>57.386029293598511</v>
      </c>
      <c r="AP165" s="342">
        <f t="shared" si="66"/>
        <v>20153.94347654048</v>
      </c>
      <c r="AQ165" s="342">
        <f t="shared" si="67"/>
        <v>1350.7234765404828</v>
      </c>
      <c r="AR165" s="373">
        <v>56.761646346443207</v>
      </c>
      <c r="AV165" s="290">
        <f t="shared" si="68"/>
        <v>57.732677742676337</v>
      </c>
      <c r="AW165" s="291">
        <f t="shared" si="69"/>
        <v>20275.68623056867</v>
      </c>
      <c r="AX165" s="291">
        <f t="shared" si="70"/>
        <v>121.74275402818967</v>
      </c>
    </row>
    <row r="166" spans="1:50" ht="12" customHeight="1">
      <c r="A166" s="337" t="s">
        <v>783</v>
      </c>
      <c r="B166" s="337" t="s">
        <v>784</v>
      </c>
      <c r="C166" s="338">
        <v>4.2300000000000004</v>
      </c>
      <c r="D166" s="338">
        <f t="shared" si="71"/>
        <v>4.2300000000000004</v>
      </c>
      <c r="E166" s="301">
        <v>9635.9399999999987</v>
      </c>
      <c r="F166" s="301">
        <v>9902.4299999999985</v>
      </c>
      <c r="G166" s="301">
        <v>11421</v>
      </c>
      <c r="H166" s="301">
        <v>12711.150000000001</v>
      </c>
      <c r="I166" s="301">
        <v>9517.5000000000018</v>
      </c>
      <c r="J166" s="301">
        <v>11666.34</v>
      </c>
      <c r="K166" s="301">
        <v>10985.310000000001</v>
      </c>
      <c r="L166" s="301">
        <v>10346.58</v>
      </c>
      <c r="M166" s="301">
        <v>10266.209999999999</v>
      </c>
      <c r="N166" s="301">
        <v>11349.09</v>
      </c>
      <c r="O166" s="301">
        <v>9542.8799999999992</v>
      </c>
      <c r="P166" s="301">
        <v>7757.82</v>
      </c>
      <c r="Q166" s="301">
        <f t="shared" si="61"/>
        <v>125102.25</v>
      </c>
      <c r="R166" s="368"/>
      <c r="S166" s="390">
        <f t="shared" si="73"/>
        <v>2277.9999999999995</v>
      </c>
      <c r="T166" s="390">
        <f t="shared" si="73"/>
        <v>2340.9999999999995</v>
      </c>
      <c r="U166" s="390">
        <f t="shared" si="73"/>
        <v>2699.9999999999995</v>
      </c>
      <c r="V166" s="390">
        <f t="shared" si="73"/>
        <v>3005</v>
      </c>
      <c r="W166" s="390">
        <f t="shared" si="73"/>
        <v>2250</v>
      </c>
      <c r="X166" s="390">
        <f t="shared" si="73"/>
        <v>2757.9999999999995</v>
      </c>
      <c r="Y166" s="390">
        <f t="shared" si="73"/>
        <v>2597</v>
      </c>
      <c r="Z166" s="390">
        <f t="shared" si="73"/>
        <v>2445.9999999999995</v>
      </c>
      <c r="AA166" s="390">
        <f t="shared" si="74"/>
        <v>2426.9999999999995</v>
      </c>
      <c r="AB166" s="390">
        <f t="shared" si="74"/>
        <v>2682.9999999999995</v>
      </c>
      <c r="AC166" s="390">
        <f t="shared" si="74"/>
        <v>2255.9999999999995</v>
      </c>
      <c r="AD166" s="390">
        <f t="shared" si="74"/>
        <v>1833.9999999999998</v>
      </c>
      <c r="AE166" s="396">
        <f>SUM(S166:AD166)/12/30</f>
        <v>82.152777777777786</v>
      </c>
      <c r="AF166" s="397">
        <f>+AVERAGE(S166:AD166)</f>
        <v>2464.5833333333335</v>
      </c>
      <c r="AG166" s="374"/>
      <c r="AH166" s="393"/>
      <c r="AI166" s="374">
        <v>20</v>
      </c>
      <c r="AJ166" s="391">
        <v>1</v>
      </c>
      <c r="AK166" s="395">
        <f t="shared" si="72"/>
        <v>82.152777777777786</v>
      </c>
      <c r="AO166" s="341">
        <f t="shared" si="65"/>
        <v>4.5338607379888254</v>
      </c>
      <c r="AP166" s="342">
        <f>+AO166*AF166*12</f>
        <v>134088.93132601952</v>
      </c>
      <c r="AQ166" s="342">
        <f t="shared" si="67"/>
        <v>8986.6813260195195</v>
      </c>
      <c r="AR166" s="373">
        <v>4.4845305200869401</v>
      </c>
      <c r="AV166" s="290">
        <f t="shared" si="68"/>
        <v>4.561248166819591</v>
      </c>
      <c r="AW166" s="291">
        <f>AV166*AF166*12</f>
        <v>134898.91453368941</v>
      </c>
      <c r="AX166" s="291">
        <f t="shared" si="70"/>
        <v>809.98320766989491</v>
      </c>
    </row>
    <row r="167" spans="1:50" ht="12" customHeight="1">
      <c r="A167" s="337" t="s">
        <v>785</v>
      </c>
      <c r="B167" s="337" t="s">
        <v>786</v>
      </c>
      <c r="C167" s="338">
        <v>5.01</v>
      </c>
      <c r="D167" s="338">
        <f t="shared" si="71"/>
        <v>5.01</v>
      </c>
      <c r="E167" s="301">
        <v>16743.419999999998</v>
      </c>
      <c r="F167" s="301">
        <v>17219.370000000003</v>
      </c>
      <c r="G167" s="301">
        <v>16042.020000000002</v>
      </c>
      <c r="H167" s="301">
        <v>19634.189999999999</v>
      </c>
      <c r="I167" s="301">
        <v>18436.8</v>
      </c>
      <c r="J167" s="301">
        <v>17955.84</v>
      </c>
      <c r="K167" s="301">
        <v>17821.11</v>
      </c>
      <c r="L167" s="301">
        <v>18372.52</v>
      </c>
      <c r="M167" s="301">
        <v>16793.52</v>
      </c>
      <c r="N167" s="301">
        <v>20520.96</v>
      </c>
      <c r="O167" s="301">
        <v>16963.86</v>
      </c>
      <c r="P167" s="301">
        <v>16047.03</v>
      </c>
      <c r="Q167" s="301">
        <f t="shared" si="61"/>
        <v>212550.63999999998</v>
      </c>
      <c r="R167" s="368"/>
      <c r="S167" s="390">
        <f t="shared" si="73"/>
        <v>3342</v>
      </c>
      <c r="T167" s="390">
        <f t="shared" si="73"/>
        <v>3437.0000000000005</v>
      </c>
      <c r="U167" s="390">
        <f t="shared" si="73"/>
        <v>3202.0000000000005</v>
      </c>
      <c r="V167" s="390">
        <f t="shared" si="73"/>
        <v>3919</v>
      </c>
      <c r="W167" s="390">
        <f t="shared" si="73"/>
        <v>3680</v>
      </c>
      <c r="X167" s="390">
        <f t="shared" si="73"/>
        <v>3584</v>
      </c>
      <c r="Y167" s="390">
        <f t="shared" si="73"/>
        <v>3557.107784431138</v>
      </c>
      <c r="Z167" s="390">
        <f t="shared" si="73"/>
        <v>3667.1696606786431</v>
      </c>
      <c r="AA167" s="390">
        <f t="shared" si="74"/>
        <v>3352.0000000000005</v>
      </c>
      <c r="AB167" s="390">
        <f t="shared" si="74"/>
        <v>4096</v>
      </c>
      <c r="AC167" s="390">
        <f t="shared" si="74"/>
        <v>3386.0000000000005</v>
      </c>
      <c r="AD167" s="390">
        <f t="shared" si="74"/>
        <v>3203.0000000000005</v>
      </c>
      <c r="AE167" s="396">
        <f>SUM(S167:AD167)/12/30</f>
        <v>117.84799290308273</v>
      </c>
      <c r="AF167" s="397">
        <f>+AVERAGE(S167:AD167)</f>
        <v>3535.4397870924818</v>
      </c>
      <c r="AG167" s="374"/>
      <c r="AH167" s="393"/>
      <c r="AI167" s="374">
        <v>30</v>
      </c>
      <c r="AJ167" s="391">
        <v>1</v>
      </c>
      <c r="AK167" s="395">
        <f t="shared" si="72"/>
        <v>117.84799290308273</v>
      </c>
      <c r="AO167" s="341">
        <f t="shared" si="65"/>
        <v>5.3698917960576864</v>
      </c>
      <c r="AP167" s="342">
        <f t="shared" ref="AP167:AP168" si="75">+AO167*AF167*12</f>
        <v>227819.14929796621</v>
      </c>
      <c r="AQ167" s="342">
        <f t="shared" si="67"/>
        <v>15268.509297966229</v>
      </c>
      <c r="AR167" s="373">
        <v>5.3114652259185737</v>
      </c>
      <c r="AV167" s="290">
        <f t="shared" si="68"/>
        <v>5.4023293890700117</v>
      </c>
      <c r="AW167" s="291">
        <f>AV167*AF167*12</f>
        <v>229195.32318116567</v>
      </c>
      <c r="AX167" s="291">
        <f t="shared" si="70"/>
        <v>1376.1738831994589</v>
      </c>
    </row>
    <row r="168" spans="1:50" ht="12" customHeight="1">
      <c r="A168" s="337" t="s">
        <v>787</v>
      </c>
      <c r="B168" s="337" t="s">
        <v>788</v>
      </c>
      <c r="C168" s="338">
        <v>5.43</v>
      </c>
      <c r="D168" s="338">
        <f t="shared" si="71"/>
        <v>5.43</v>
      </c>
      <c r="E168" s="301">
        <v>5299.68</v>
      </c>
      <c r="F168" s="301">
        <v>4973.8799999999992</v>
      </c>
      <c r="G168" s="301">
        <v>5299.68</v>
      </c>
      <c r="H168" s="301">
        <v>6141.33</v>
      </c>
      <c r="I168" s="301">
        <v>6146.7599999999993</v>
      </c>
      <c r="J168" s="301">
        <v>6125.31</v>
      </c>
      <c r="K168" s="301">
        <v>6130.4699999999993</v>
      </c>
      <c r="L168" s="301">
        <v>6353.1</v>
      </c>
      <c r="M168" s="301">
        <v>5446.29</v>
      </c>
      <c r="N168" s="301">
        <v>6429.1200000000008</v>
      </c>
      <c r="O168" s="301">
        <v>6885.24</v>
      </c>
      <c r="P168" s="301">
        <v>6412.829999999999</v>
      </c>
      <c r="Q168" s="301">
        <f t="shared" si="61"/>
        <v>71643.69</v>
      </c>
      <c r="R168" s="368"/>
      <c r="S168" s="390">
        <f t="shared" si="73"/>
        <v>976.00000000000011</v>
      </c>
      <c r="T168" s="390">
        <f t="shared" si="73"/>
        <v>915.99999999999989</v>
      </c>
      <c r="U168" s="390">
        <f t="shared" si="73"/>
        <v>976.00000000000011</v>
      </c>
      <c r="V168" s="390">
        <f t="shared" si="73"/>
        <v>1131</v>
      </c>
      <c r="W168" s="390">
        <f t="shared" si="73"/>
        <v>1132</v>
      </c>
      <c r="X168" s="390">
        <f t="shared" si="73"/>
        <v>1128.0497237569061</v>
      </c>
      <c r="Y168" s="390">
        <f t="shared" si="73"/>
        <v>1129</v>
      </c>
      <c r="Z168" s="390">
        <f t="shared" si="73"/>
        <v>1170.0000000000002</v>
      </c>
      <c r="AA168" s="390">
        <f t="shared" si="74"/>
        <v>1003</v>
      </c>
      <c r="AB168" s="390">
        <f t="shared" si="74"/>
        <v>1184.0000000000002</v>
      </c>
      <c r="AC168" s="390">
        <f t="shared" si="74"/>
        <v>1268</v>
      </c>
      <c r="AD168" s="390">
        <f t="shared" si="74"/>
        <v>1180.9999999999998</v>
      </c>
      <c r="AE168" s="396">
        <f>SUM(S168:AD168)/12/30</f>
        <v>36.650138121546966</v>
      </c>
      <c r="AF168" s="397">
        <f>+AVERAGE(S168:AD168)</f>
        <v>1099.5041436464089</v>
      </c>
      <c r="AG168" s="374"/>
      <c r="AH168" s="393"/>
      <c r="AI168" s="374">
        <v>40</v>
      </c>
      <c r="AJ168" s="391">
        <v>1</v>
      </c>
      <c r="AK168" s="395">
        <f t="shared" si="72"/>
        <v>36.650138121546966</v>
      </c>
      <c r="AO168" s="341">
        <f t="shared" si="65"/>
        <v>5.8200623657870736</v>
      </c>
      <c r="AP168" s="342">
        <f t="shared" si="75"/>
        <v>76790.192249560903</v>
      </c>
      <c r="AQ168" s="342">
        <f t="shared" si="67"/>
        <v>5146.502249560901</v>
      </c>
      <c r="AR168" s="373">
        <v>5.7567377598279155</v>
      </c>
      <c r="AV168" s="290">
        <f t="shared" si="68"/>
        <v>5.8552192779740855</v>
      </c>
      <c r="AW168" s="291">
        <f>AV168*AF168*12</f>
        <v>77254.054297090101</v>
      </c>
      <c r="AX168" s="291">
        <f t="shared" si="70"/>
        <v>463.8620475291973</v>
      </c>
    </row>
    <row r="169" spans="1:50" ht="12" customHeight="1">
      <c r="A169" s="337" t="s">
        <v>789</v>
      </c>
      <c r="B169" s="337" t="s">
        <v>790</v>
      </c>
      <c r="C169" s="338">
        <v>33.229999999999997</v>
      </c>
      <c r="D169" s="338">
        <f t="shared" si="71"/>
        <v>33.229999999999997</v>
      </c>
      <c r="E169" s="301">
        <v>0</v>
      </c>
      <c r="F169" s="301">
        <v>0</v>
      </c>
      <c r="G169" s="301">
        <v>272.49</v>
      </c>
      <c r="H169" s="301">
        <v>272.49</v>
      </c>
      <c r="I169" s="301">
        <v>0</v>
      </c>
      <c r="J169" s="301">
        <v>148.57</v>
      </c>
      <c r="K169" s="301">
        <v>0</v>
      </c>
      <c r="L169" s="301">
        <v>680.43000000000006</v>
      </c>
      <c r="M169" s="301">
        <v>0</v>
      </c>
      <c r="N169" s="301">
        <v>272.49</v>
      </c>
      <c r="O169" s="301">
        <v>0</v>
      </c>
      <c r="P169" s="301">
        <v>0</v>
      </c>
      <c r="Q169" s="301">
        <f t="shared" si="61"/>
        <v>1646.47</v>
      </c>
      <c r="R169" s="368"/>
      <c r="S169" s="390">
        <f t="shared" si="73"/>
        <v>0</v>
      </c>
      <c r="T169" s="390">
        <f t="shared" si="73"/>
        <v>0</v>
      </c>
      <c r="U169" s="390">
        <f t="shared" si="73"/>
        <v>8.2001203731567873</v>
      </c>
      <c r="V169" s="390">
        <f t="shared" si="73"/>
        <v>8.2001203731567873</v>
      </c>
      <c r="W169" s="390">
        <f t="shared" si="73"/>
        <v>0</v>
      </c>
      <c r="X169" s="390">
        <f t="shared" si="73"/>
        <v>4.4709599759253686</v>
      </c>
      <c r="Y169" s="390">
        <f t="shared" si="73"/>
        <v>0</v>
      </c>
      <c r="Z169" s="390">
        <f t="shared" si="73"/>
        <v>20.476376767980746</v>
      </c>
      <c r="AA169" s="390">
        <f t="shared" si="74"/>
        <v>0</v>
      </c>
      <c r="AB169" s="390">
        <f t="shared" si="74"/>
        <v>8.2001203731567873</v>
      </c>
      <c r="AC169" s="390">
        <f t="shared" si="74"/>
        <v>0</v>
      </c>
      <c r="AD169" s="390">
        <f t="shared" si="74"/>
        <v>0</v>
      </c>
      <c r="AE169" s="345">
        <f t="shared" ref="AE169:AE173" si="76">SUM(S169:AD169)/12</f>
        <v>4.1289748219480398</v>
      </c>
      <c r="AG169" s="374"/>
      <c r="AH169" s="393"/>
      <c r="AI169" s="374"/>
      <c r="AJ169" s="374"/>
      <c r="AK169" s="398"/>
      <c r="AO169" s="341">
        <f t="shared" si="65"/>
        <v>35.617066743113156</v>
      </c>
      <c r="AP169" s="342">
        <f t="shared" si="66"/>
        <v>1764.743661767485</v>
      </c>
      <c r="AQ169" s="342">
        <f t="shared" si="67"/>
        <v>118.27366176748501</v>
      </c>
      <c r="AR169" s="373">
        <v>35.229538813827183</v>
      </c>
      <c r="AV169" s="290">
        <f t="shared" si="68"/>
        <v>35.832216686386523</v>
      </c>
      <c r="AW169" s="291">
        <f t="shared" si="69"/>
        <v>1775.4038461521163</v>
      </c>
      <c r="AX169" s="291">
        <f t="shared" si="70"/>
        <v>10.660184384631293</v>
      </c>
    </row>
    <row r="170" spans="1:50" ht="12" customHeight="1">
      <c r="A170" s="337" t="s">
        <v>791</v>
      </c>
      <c r="B170" s="337" t="s">
        <v>792</v>
      </c>
      <c r="C170" s="338">
        <v>110.8</v>
      </c>
      <c r="D170" s="338">
        <f t="shared" si="71"/>
        <v>110.8</v>
      </c>
      <c r="E170" s="301">
        <v>0</v>
      </c>
      <c r="F170" s="301">
        <v>0</v>
      </c>
      <c r="G170" s="301">
        <v>0</v>
      </c>
      <c r="H170" s="301">
        <v>0</v>
      </c>
      <c r="I170" s="301">
        <v>0</v>
      </c>
      <c r="J170" s="301">
        <v>0</v>
      </c>
      <c r="K170" s="301">
        <v>110.8</v>
      </c>
      <c r="L170" s="301">
        <v>0</v>
      </c>
      <c r="M170" s="301">
        <v>0</v>
      </c>
      <c r="N170" s="301">
        <v>0</v>
      </c>
      <c r="O170" s="301">
        <v>0</v>
      </c>
      <c r="P170" s="301">
        <v>0</v>
      </c>
      <c r="Q170" s="301">
        <f t="shared" si="61"/>
        <v>110.8</v>
      </c>
      <c r="R170" s="368"/>
      <c r="S170" s="390">
        <f t="shared" si="73"/>
        <v>0</v>
      </c>
      <c r="T170" s="390">
        <f t="shared" si="73"/>
        <v>0</v>
      </c>
      <c r="U170" s="390">
        <f t="shared" si="73"/>
        <v>0</v>
      </c>
      <c r="V170" s="390">
        <f t="shared" si="73"/>
        <v>0</v>
      </c>
      <c r="W170" s="390">
        <f t="shared" si="73"/>
        <v>0</v>
      </c>
      <c r="X170" s="390">
        <f t="shared" si="73"/>
        <v>0</v>
      </c>
      <c r="Y170" s="390">
        <f t="shared" si="73"/>
        <v>1</v>
      </c>
      <c r="Z170" s="390">
        <f t="shared" si="73"/>
        <v>0</v>
      </c>
      <c r="AA170" s="390">
        <f t="shared" si="74"/>
        <v>0</v>
      </c>
      <c r="AB170" s="390">
        <f t="shared" si="74"/>
        <v>0</v>
      </c>
      <c r="AC170" s="390">
        <f t="shared" si="74"/>
        <v>0</v>
      </c>
      <c r="AD170" s="390">
        <f t="shared" si="74"/>
        <v>0</v>
      </c>
      <c r="AE170" s="345">
        <f t="shared" si="76"/>
        <v>8.3333333333333329E-2</v>
      </c>
      <c r="AG170" s="374"/>
      <c r="AH170" s="393"/>
      <c r="AI170" s="374"/>
      <c r="AJ170" s="374"/>
      <c r="AK170" s="398"/>
      <c r="AO170" s="341">
        <f t="shared" si="65"/>
        <v>118.7592836333716</v>
      </c>
      <c r="AP170" s="342">
        <f t="shared" si="66"/>
        <v>118.75928363337158</v>
      </c>
      <c r="AQ170" s="342">
        <f t="shared" si="67"/>
        <v>7.9592836333715837</v>
      </c>
      <c r="AR170" s="373">
        <v>117.46713513608343</v>
      </c>
      <c r="AV170" s="290">
        <f t="shared" si="68"/>
        <v>119.47666592993161</v>
      </c>
      <c r="AW170" s="291">
        <f t="shared" si="69"/>
        <v>119.47666592993161</v>
      </c>
      <c r="AX170" s="291">
        <f t="shared" si="70"/>
        <v>0.71738229656003227</v>
      </c>
    </row>
    <row r="171" spans="1:50" ht="12" customHeight="1">
      <c r="A171" s="337" t="s">
        <v>793</v>
      </c>
      <c r="B171" s="337" t="s">
        <v>792</v>
      </c>
      <c r="C171" s="338">
        <v>221.6</v>
      </c>
      <c r="D171" s="338">
        <f t="shared" si="71"/>
        <v>221.6</v>
      </c>
      <c r="E171" s="301">
        <v>0</v>
      </c>
      <c r="F171" s="301">
        <v>0</v>
      </c>
      <c r="G171" s="301">
        <v>0</v>
      </c>
      <c r="H171" s="301">
        <v>0</v>
      </c>
      <c r="I171" s="301">
        <v>259.37</v>
      </c>
      <c r="J171" s="301">
        <v>0</v>
      </c>
      <c r="K171" s="301">
        <v>0</v>
      </c>
      <c r="L171" s="301">
        <v>0</v>
      </c>
      <c r="M171" s="301">
        <v>0</v>
      </c>
      <c r="N171" s="301">
        <v>0</v>
      </c>
      <c r="O171" s="301">
        <v>0</v>
      </c>
      <c r="P171" s="301">
        <v>0</v>
      </c>
      <c r="Q171" s="301">
        <f t="shared" si="61"/>
        <v>259.37</v>
      </c>
      <c r="R171" s="368"/>
      <c r="S171" s="390">
        <f t="shared" si="73"/>
        <v>0</v>
      </c>
      <c r="T171" s="390">
        <f t="shared" si="73"/>
        <v>0</v>
      </c>
      <c r="U171" s="390">
        <f t="shared" si="73"/>
        <v>0</v>
      </c>
      <c r="V171" s="390">
        <f t="shared" si="73"/>
        <v>0</v>
      </c>
      <c r="W171" s="390">
        <f t="shared" si="73"/>
        <v>1.170442238267148</v>
      </c>
      <c r="X171" s="390">
        <f t="shared" si="73"/>
        <v>0</v>
      </c>
      <c r="Y171" s="390">
        <f t="shared" si="73"/>
        <v>0</v>
      </c>
      <c r="Z171" s="390">
        <f t="shared" si="73"/>
        <v>0</v>
      </c>
      <c r="AA171" s="390">
        <f t="shared" si="74"/>
        <v>0</v>
      </c>
      <c r="AB171" s="390">
        <f t="shared" si="74"/>
        <v>0</v>
      </c>
      <c r="AC171" s="390">
        <f t="shared" si="74"/>
        <v>0</v>
      </c>
      <c r="AD171" s="390">
        <f t="shared" si="74"/>
        <v>0</v>
      </c>
      <c r="AE171" s="345">
        <f t="shared" si="76"/>
        <v>9.7536853188929004E-2</v>
      </c>
      <c r="AG171" s="374"/>
      <c r="AH171" s="393"/>
      <c r="AI171" s="374"/>
      <c r="AJ171" s="374"/>
      <c r="AK171" s="398"/>
      <c r="AO171" s="341">
        <f t="shared" si="65"/>
        <v>237.51856726674319</v>
      </c>
      <c r="AP171" s="342">
        <f t="shared" si="66"/>
        <v>278.00176350169306</v>
      </c>
      <c r="AQ171" s="342">
        <f t="shared" si="67"/>
        <v>18.631763501693058</v>
      </c>
      <c r="AR171" s="373">
        <v>234.93427027216686</v>
      </c>
      <c r="AV171" s="290">
        <f t="shared" si="68"/>
        <v>238.95333185986323</v>
      </c>
      <c r="AW171" s="291">
        <f t="shared" si="69"/>
        <v>279.68107258345094</v>
      </c>
      <c r="AX171" s="291">
        <f t="shared" si="70"/>
        <v>1.6793090817578786</v>
      </c>
    </row>
    <row r="172" spans="1:50" ht="12" customHeight="1">
      <c r="A172" s="337" t="s">
        <v>794</v>
      </c>
      <c r="B172" s="337" t="s">
        <v>795</v>
      </c>
      <c r="C172" s="338">
        <v>3.37</v>
      </c>
      <c r="D172" s="338">
        <v>3.38</v>
      </c>
      <c r="E172" s="301">
        <v>7376.93</v>
      </c>
      <c r="F172" s="301">
        <v>8216.06</v>
      </c>
      <c r="G172" s="301">
        <v>9803.33</v>
      </c>
      <c r="H172" s="301">
        <v>9746.0399999999991</v>
      </c>
      <c r="I172" s="301">
        <v>8226.17</v>
      </c>
      <c r="J172" s="301">
        <v>11265.91</v>
      </c>
      <c r="K172" s="301">
        <v>10126.849999999999</v>
      </c>
      <c r="L172" s="301">
        <v>9810.07</v>
      </c>
      <c r="M172" s="301">
        <v>9460.619999999999</v>
      </c>
      <c r="N172" s="301">
        <v>10388.27</v>
      </c>
      <c r="O172" s="301">
        <v>9774.9599999999991</v>
      </c>
      <c r="P172" s="301">
        <v>7726.68</v>
      </c>
      <c r="Q172" s="301">
        <f>SUM(E172:P172)</f>
        <v>111921.88999999998</v>
      </c>
      <c r="R172" s="368"/>
      <c r="S172" s="390">
        <f t="shared" si="73"/>
        <v>2189</v>
      </c>
      <c r="T172" s="390">
        <f t="shared" si="73"/>
        <v>2437.9999999999995</v>
      </c>
      <c r="U172" s="390">
        <f t="shared" si="73"/>
        <v>2909</v>
      </c>
      <c r="V172" s="390">
        <f t="shared" si="73"/>
        <v>2891.9999999999995</v>
      </c>
      <c r="W172" s="390">
        <f t="shared" si="73"/>
        <v>2441</v>
      </c>
      <c r="X172" s="390">
        <f t="shared" si="73"/>
        <v>3343</v>
      </c>
      <c r="Y172" s="390">
        <f t="shared" si="73"/>
        <v>3004.9999999999995</v>
      </c>
      <c r="Z172" s="390">
        <f t="shared" si="73"/>
        <v>2911</v>
      </c>
      <c r="AA172" s="390">
        <f t="shared" si="74"/>
        <v>2799</v>
      </c>
      <c r="AB172" s="390">
        <f t="shared" si="74"/>
        <v>3073.4526627218938</v>
      </c>
      <c r="AC172" s="390">
        <f t="shared" si="74"/>
        <v>2892</v>
      </c>
      <c r="AD172" s="390">
        <f t="shared" si="74"/>
        <v>2286</v>
      </c>
      <c r="AE172" s="345">
        <f t="shared" si="76"/>
        <v>2764.8710552268244</v>
      </c>
      <c r="AG172" s="374"/>
      <c r="AH172" s="393"/>
      <c r="AI172" s="374"/>
      <c r="AJ172" s="374"/>
      <c r="AK172" s="398"/>
      <c r="AO172" s="341">
        <f t="shared" si="65"/>
        <v>3.6228012516317327</v>
      </c>
      <c r="AP172" s="342">
        <f t="shared" si="66"/>
        <v>120198.93983371308</v>
      </c>
      <c r="AQ172" s="342">
        <f t="shared" si="67"/>
        <v>8277.0498337130994</v>
      </c>
      <c r="AR172" s="373">
        <v>3.5833837252704153</v>
      </c>
      <c r="AV172" s="290">
        <f t="shared" si="68"/>
        <v>3.6446852964184915</v>
      </c>
      <c r="AW172" s="291">
        <f t="shared" si="69"/>
        <v>120925.01857773942</v>
      </c>
      <c r="AX172" s="291">
        <f t="shared" si="70"/>
        <v>726.07874402633752</v>
      </c>
    </row>
    <row r="173" spans="1:50" ht="12" customHeight="1">
      <c r="A173" s="337" t="s">
        <v>796</v>
      </c>
      <c r="B173" s="337" t="s">
        <v>797</v>
      </c>
      <c r="C173" s="338">
        <v>90.83</v>
      </c>
      <c r="D173" s="338">
        <f>C173</f>
        <v>90.83</v>
      </c>
      <c r="E173" s="301">
        <v>431.36</v>
      </c>
      <c r="F173" s="301">
        <v>363.17</v>
      </c>
      <c r="G173" s="301">
        <v>290.59000000000003</v>
      </c>
      <c r="H173" s="301">
        <v>446.51</v>
      </c>
      <c r="I173" s="301">
        <v>717.54</v>
      </c>
      <c r="J173" s="301">
        <v>764.31000000000006</v>
      </c>
      <c r="K173" s="301">
        <v>637.22</v>
      </c>
      <c r="L173" s="301">
        <v>529.74</v>
      </c>
      <c r="M173" s="301">
        <v>660.01</v>
      </c>
      <c r="N173" s="301">
        <v>296.01</v>
      </c>
      <c r="O173" s="301">
        <v>667.49</v>
      </c>
      <c r="P173" s="301">
        <v>440.44</v>
      </c>
      <c r="Q173" s="301">
        <f>SUM(E173:P173)</f>
        <v>6244.3899999999994</v>
      </c>
      <c r="R173" s="338"/>
      <c r="S173" s="390">
        <f t="shared" si="73"/>
        <v>4.7490917097875149</v>
      </c>
      <c r="T173" s="390">
        <f t="shared" si="73"/>
        <v>3.998348563250028</v>
      </c>
      <c r="U173" s="390">
        <f t="shared" si="73"/>
        <v>3.1992733678300125</v>
      </c>
      <c r="V173" s="390">
        <f t="shared" si="73"/>
        <v>4.9158868215347349</v>
      </c>
      <c r="W173" s="390">
        <f t="shared" si="73"/>
        <v>7.8998128371683363</v>
      </c>
      <c r="X173" s="390">
        <f t="shared" si="73"/>
        <v>8.4147308158097545</v>
      </c>
      <c r="Y173" s="390">
        <f t="shared" si="73"/>
        <v>7.0155235054497416</v>
      </c>
      <c r="Z173" s="390">
        <f t="shared" si="73"/>
        <v>5.8322140262027968</v>
      </c>
      <c r="AA173" s="390">
        <f t="shared" si="74"/>
        <v>7.2664317956622257</v>
      </c>
      <c r="AB173" s="390">
        <f t="shared" si="74"/>
        <v>3.2589452823956844</v>
      </c>
      <c r="AC173" s="390">
        <f t="shared" si="74"/>
        <v>7.3487834415941871</v>
      </c>
      <c r="AD173" s="390">
        <f t="shared" si="74"/>
        <v>4.849058681052516</v>
      </c>
      <c r="AE173" s="345">
        <f t="shared" si="76"/>
        <v>5.7290084039781286</v>
      </c>
      <c r="AG173" s="374"/>
      <c r="AH173" s="393"/>
      <c r="AI173" s="374"/>
      <c r="AJ173" s="374"/>
      <c r="AK173" s="398"/>
      <c r="AO173" s="341">
        <f t="shared" si="65"/>
        <v>97.35474487742907</v>
      </c>
      <c r="AP173" s="342">
        <f t="shared" si="66"/>
        <v>6692.9538188392526</v>
      </c>
      <c r="AQ173" s="342">
        <f t="shared" si="67"/>
        <v>448.56381883925314</v>
      </c>
      <c r="AR173" s="373">
        <v>96.295486321394023</v>
      </c>
      <c r="AV173" s="290">
        <f t="shared" si="68"/>
        <v>97.942830021802223</v>
      </c>
      <c r="AW173" s="291">
        <f t="shared" si="69"/>
        <v>6733.3835556516751</v>
      </c>
      <c r="AX173" s="291">
        <f t="shared" si="70"/>
        <v>40.429736812422561</v>
      </c>
    </row>
    <row r="174" spans="1:50" ht="12" customHeight="1" thickBot="1">
      <c r="A174" s="354"/>
      <c r="B174" s="354"/>
      <c r="C174" s="350"/>
      <c r="D174" s="350"/>
      <c r="Q174" s="301"/>
      <c r="R174" s="368"/>
      <c r="AG174" s="374"/>
      <c r="AH174" s="393"/>
      <c r="AI174" s="374"/>
      <c r="AJ174" s="374"/>
      <c r="AK174" s="398"/>
      <c r="AL174" s="399" t="s">
        <v>798</v>
      </c>
      <c r="AM174" s="400">
        <f>+SUM(AK163:AK168)</f>
        <v>414.06908883317266</v>
      </c>
      <c r="AN174" s="339"/>
      <c r="AR174" s="373"/>
    </row>
    <row r="175" spans="1:50" ht="12" customHeight="1" thickBot="1">
      <c r="A175" s="354"/>
      <c r="B175" s="401" t="s">
        <v>799</v>
      </c>
      <c r="C175" s="350"/>
      <c r="D175" s="350"/>
      <c r="E175" s="356">
        <f t="shared" ref="E175:Q175" si="77">SUM(E149:E174)</f>
        <v>177093.74999999994</v>
      </c>
      <c r="F175" s="356">
        <f t="shared" si="77"/>
        <v>173251.01</v>
      </c>
      <c r="G175" s="356">
        <f t="shared" si="77"/>
        <v>185284.41999999995</v>
      </c>
      <c r="H175" s="356">
        <f t="shared" si="77"/>
        <v>192328.64999999997</v>
      </c>
      <c r="I175" s="356">
        <f t="shared" si="77"/>
        <v>178776.88</v>
      </c>
      <c r="J175" s="356">
        <f t="shared" si="77"/>
        <v>208662.67000000004</v>
      </c>
      <c r="K175" s="356">
        <f t="shared" si="77"/>
        <v>199791.61000000002</v>
      </c>
      <c r="L175" s="356">
        <f t="shared" si="77"/>
        <v>192970.88999999996</v>
      </c>
      <c r="M175" s="356">
        <f t="shared" si="77"/>
        <v>200365.3</v>
      </c>
      <c r="N175" s="356">
        <f t="shared" si="77"/>
        <v>219632.33999999994</v>
      </c>
      <c r="O175" s="356">
        <f t="shared" si="77"/>
        <v>199115.62000000002</v>
      </c>
      <c r="P175" s="356">
        <f t="shared" si="77"/>
        <v>182964.16</v>
      </c>
      <c r="Q175" s="356">
        <f t="shared" si="77"/>
        <v>2310237.2999999998</v>
      </c>
      <c r="R175" s="368"/>
      <c r="AE175" s="358">
        <f>+SUM(AE163:AE168)</f>
        <v>414.06908883317266</v>
      </c>
      <c r="AG175" s="374"/>
      <c r="AH175" s="393"/>
      <c r="AI175" s="374"/>
      <c r="AJ175" s="356">
        <f>SUM(AJ149:AJ174)</f>
        <v>6</v>
      </c>
      <c r="AK175" s="356">
        <f>SUM(AK149:AK174)</f>
        <v>414.06908883317266</v>
      </c>
      <c r="AP175" s="294">
        <f t="shared" ref="AP175:AQ175" si="78">SUM(AP149:AP174)</f>
        <v>2479634.2132905787</v>
      </c>
      <c r="AQ175" s="294">
        <f t="shared" si="78"/>
        <v>169396.91329057873</v>
      </c>
      <c r="AR175" s="373"/>
      <c r="AW175" s="294">
        <f t="shared" ref="AW175:AX175" si="79">SUM(AW149:AW174)</f>
        <v>2494612.7954454757</v>
      </c>
      <c r="AX175" s="294">
        <f t="shared" si="79"/>
        <v>14978.582154897103</v>
      </c>
    </row>
    <row r="176" spans="1:50" ht="12" customHeight="1">
      <c r="A176" s="354"/>
      <c r="B176" s="354"/>
      <c r="C176" s="350"/>
      <c r="D176" s="350"/>
      <c r="R176" s="368"/>
      <c r="AG176" s="374"/>
      <c r="AH176" s="393"/>
      <c r="AI176" s="374"/>
      <c r="AJ176" s="374"/>
      <c r="AK176" s="374"/>
      <c r="AR176" s="373"/>
    </row>
    <row r="177" spans="1:50" ht="12" customHeight="1">
      <c r="A177" s="389" t="s">
        <v>800</v>
      </c>
      <c r="B177" s="389" t="s">
        <v>800</v>
      </c>
      <c r="C177" s="350"/>
      <c r="D177" s="350"/>
      <c r="R177" s="368"/>
      <c r="AG177" s="374"/>
      <c r="AH177" s="393"/>
      <c r="AI177" s="374"/>
      <c r="AJ177" s="374"/>
      <c r="AK177" s="374"/>
      <c r="AR177" s="373"/>
    </row>
    <row r="178" spans="1:50" ht="12" customHeight="1">
      <c r="A178" s="337" t="s">
        <v>801</v>
      </c>
      <c r="B178" s="337" t="s">
        <v>802</v>
      </c>
      <c r="C178" s="338">
        <v>34.75</v>
      </c>
      <c r="D178" s="338">
        <v>34.75</v>
      </c>
      <c r="E178" s="301">
        <v>124505.90000000001</v>
      </c>
      <c r="F178" s="301">
        <v>118454.93</v>
      </c>
      <c r="G178" s="301">
        <v>123012.26999999999</v>
      </c>
      <c r="H178" s="301">
        <v>122030.08</v>
      </c>
      <c r="I178" s="301">
        <v>116415.72</v>
      </c>
      <c r="J178" s="301">
        <v>143276.25</v>
      </c>
      <c r="K178" s="301">
        <v>137745.27000000002</v>
      </c>
      <c r="L178" s="301">
        <v>125607.04000000001</v>
      </c>
      <c r="M178" s="301">
        <v>142910.47</v>
      </c>
      <c r="N178" s="301">
        <v>149580.31</v>
      </c>
      <c r="O178" s="301">
        <v>144944.78</v>
      </c>
      <c r="P178" s="301">
        <v>119988.90000000001</v>
      </c>
      <c r="Q178" s="301">
        <f t="shared" ref="Q178" si="80">SUM(E178:P178)</f>
        <v>1568471.9200000002</v>
      </c>
      <c r="R178" s="368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357"/>
      <c r="AG178" s="374"/>
      <c r="AH178" s="393"/>
      <c r="AI178" s="374"/>
      <c r="AJ178" s="374"/>
      <c r="AK178" s="374"/>
      <c r="AO178" s="341">
        <f>+D178</f>
        <v>34.75</v>
      </c>
      <c r="AP178" s="342">
        <f>+Q178</f>
        <v>1568471.9200000002</v>
      </c>
      <c r="AQ178" s="342">
        <f t="shared" ref="AQ178" si="81">+AP178-Q178</f>
        <v>0</v>
      </c>
      <c r="AR178" s="373">
        <v>34.75</v>
      </c>
    </row>
    <row r="179" spans="1:50" ht="12" customHeight="1">
      <c r="C179" s="350"/>
      <c r="D179" s="350"/>
      <c r="R179" s="368"/>
      <c r="AG179" s="374"/>
      <c r="AH179" s="393"/>
      <c r="AI179" s="374"/>
      <c r="AJ179" s="374"/>
      <c r="AK179" s="374"/>
      <c r="AW179" s="294">
        <f>AW175+AW144+AW53+AW48+AW42</f>
        <v>11587509.817972744</v>
      </c>
      <c r="AX179" s="294">
        <f>AX175+AX144+AX53+AX48+AX42</f>
        <v>69575.714554204707</v>
      </c>
    </row>
    <row r="180" spans="1:50" ht="12" customHeight="1">
      <c r="A180" s="354"/>
      <c r="B180" s="401" t="s">
        <v>803</v>
      </c>
      <c r="C180" s="350"/>
      <c r="D180" s="350"/>
      <c r="E180" s="356">
        <f t="shared" ref="E180:Q180" si="82">SUM(E178:E179)</f>
        <v>124505.90000000001</v>
      </c>
      <c r="F180" s="356">
        <f t="shared" si="82"/>
        <v>118454.93</v>
      </c>
      <c r="G180" s="356">
        <f t="shared" si="82"/>
        <v>123012.26999999999</v>
      </c>
      <c r="H180" s="356">
        <f t="shared" si="82"/>
        <v>122030.08</v>
      </c>
      <c r="I180" s="356">
        <f t="shared" si="82"/>
        <v>116415.72</v>
      </c>
      <c r="J180" s="356">
        <f t="shared" si="82"/>
        <v>143276.25</v>
      </c>
      <c r="K180" s="356">
        <f t="shared" si="82"/>
        <v>137745.27000000002</v>
      </c>
      <c r="L180" s="356">
        <f t="shared" si="82"/>
        <v>125607.04000000001</v>
      </c>
      <c r="M180" s="356">
        <f t="shared" si="82"/>
        <v>142910.47</v>
      </c>
      <c r="N180" s="356">
        <f t="shared" si="82"/>
        <v>149580.31</v>
      </c>
      <c r="O180" s="356">
        <f t="shared" si="82"/>
        <v>144944.78</v>
      </c>
      <c r="P180" s="356">
        <f t="shared" si="82"/>
        <v>119988.90000000001</v>
      </c>
      <c r="Q180" s="356">
        <f t="shared" si="82"/>
        <v>1568471.9200000002</v>
      </c>
      <c r="R180" s="368"/>
      <c r="AG180" s="374"/>
      <c r="AH180" s="393"/>
      <c r="AI180" s="374"/>
      <c r="AJ180" s="374"/>
      <c r="AK180" s="374"/>
      <c r="AP180" s="294">
        <f t="shared" ref="AP180:AQ180" si="83">SUM(AP178:AP179)</f>
        <v>1568471.9200000002</v>
      </c>
      <c r="AQ180" s="294">
        <f t="shared" si="83"/>
        <v>0</v>
      </c>
    </row>
    <row r="181" spans="1:50" ht="12" customHeight="1">
      <c r="A181" s="354"/>
      <c r="B181" s="401"/>
      <c r="C181" s="350"/>
      <c r="D181" s="350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368"/>
      <c r="AG181" s="374"/>
      <c r="AH181" s="393"/>
      <c r="AI181" s="374"/>
      <c r="AJ181" s="374"/>
      <c r="AK181" s="374"/>
    </row>
    <row r="182" spans="1:50" s="289" customFormat="1" ht="12" customHeight="1">
      <c r="A182" s="359" t="s">
        <v>804</v>
      </c>
      <c r="B182" s="359" t="s">
        <v>804</v>
      </c>
      <c r="C182" s="338"/>
      <c r="D182" s="338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3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G182" s="354"/>
      <c r="AH182" s="393"/>
      <c r="AI182" s="374"/>
      <c r="AJ182" s="354"/>
      <c r="AK182" s="354"/>
      <c r="AN182" s="292"/>
    </row>
    <row r="183" spans="1:50" s="289" customFormat="1" ht="12" customHeight="1">
      <c r="A183" s="337" t="s">
        <v>805</v>
      </c>
      <c r="B183" s="337" t="s">
        <v>806</v>
      </c>
      <c r="C183" s="338"/>
      <c r="D183" s="338"/>
      <c r="E183" s="301">
        <v>-604.08999999999992</v>
      </c>
      <c r="F183" s="301">
        <v>-35.1</v>
      </c>
      <c r="G183" s="301">
        <v>-43.059999999999995</v>
      </c>
      <c r="H183" s="301">
        <v>-7.1400000000000006</v>
      </c>
      <c r="I183" s="301">
        <v>-57.199999999999996</v>
      </c>
      <c r="J183" s="301">
        <v>-25</v>
      </c>
      <c r="K183" s="301">
        <v>-141.48000000000002</v>
      </c>
      <c r="L183" s="301">
        <v>-26.799999999999997</v>
      </c>
      <c r="M183" s="301">
        <v>-17.940000000000001</v>
      </c>
      <c r="N183" s="301">
        <v>12.940000000000001</v>
      </c>
      <c r="O183" s="301">
        <v>-23.79</v>
      </c>
      <c r="P183" s="301">
        <v>-57.17</v>
      </c>
      <c r="Q183" s="301">
        <f t="shared" ref="Q183:Q187" si="84">SUM(E183:P183)</f>
        <v>-1025.83</v>
      </c>
      <c r="R183" s="33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G183" s="354"/>
      <c r="AH183" s="354"/>
      <c r="AI183" s="354"/>
      <c r="AJ183" s="354"/>
      <c r="AK183" s="354"/>
      <c r="AN183" s="292"/>
    </row>
    <row r="184" spans="1:50" s="289" customFormat="1" ht="12" customHeight="1">
      <c r="A184" s="337" t="s">
        <v>807</v>
      </c>
      <c r="B184" s="337" t="s">
        <v>808</v>
      </c>
      <c r="C184" s="338"/>
      <c r="D184" s="338"/>
      <c r="E184" s="301">
        <v>0</v>
      </c>
      <c r="F184" s="301">
        <v>0</v>
      </c>
      <c r="G184" s="301">
        <v>-2504.9499999999998</v>
      </c>
      <c r="H184" s="301">
        <v>-2877.92</v>
      </c>
      <c r="I184" s="301">
        <v>-2537.3900000000003</v>
      </c>
      <c r="J184" s="301">
        <v>0</v>
      </c>
      <c r="K184" s="301">
        <v>0</v>
      </c>
      <c r="L184" s="301">
        <v>0</v>
      </c>
      <c r="M184" s="301">
        <v>0</v>
      </c>
      <c r="N184" s="301">
        <v>0</v>
      </c>
      <c r="O184" s="301">
        <v>0</v>
      </c>
      <c r="P184" s="301">
        <v>0</v>
      </c>
      <c r="Q184" s="301">
        <f t="shared" si="84"/>
        <v>-7920.26</v>
      </c>
      <c r="R184" s="33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G184" s="354"/>
      <c r="AH184" s="354"/>
      <c r="AI184" s="354"/>
      <c r="AJ184" s="354"/>
      <c r="AK184" s="354"/>
      <c r="AN184" s="292"/>
    </row>
    <row r="185" spans="1:50" s="289" customFormat="1" ht="12" customHeight="1">
      <c r="A185" s="337" t="s">
        <v>809</v>
      </c>
      <c r="B185" s="337" t="s">
        <v>810</v>
      </c>
      <c r="C185" s="338"/>
      <c r="D185" s="338"/>
      <c r="E185" s="301">
        <v>2618</v>
      </c>
      <c r="F185" s="301">
        <v>3062.05</v>
      </c>
      <c r="G185" s="301">
        <v>2504.9499999999998</v>
      </c>
      <c r="H185" s="301">
        <v>2877.92</v>
      </c>
      <c r="I185" s="301">
        <v>2537.3900000000003</v>
      </c>
      <c r="J185" s="301">
        <v>2334.5700000000002</v>
      </c>
      <c r="K185" s="301">
        <v>2415.11</v>
      </c>
      <c r="L185" s="301">
        <v>2822.95</v>
      </c>
      <c r="M185" s="301">
        <v>2443.06</v>
      </c>
      <c r="N185" s="301">
        <v>2373.11</v>
      </c>
      <c r="O185" s="301">
        <v>2821.3999999999996</v>
      </c>
      <c r="P185" s="301">
        <v>2603.5299999999997</v>
      </c>
      <c r="Q185" s="301">
        <f t="shared" si="84"/>
        <v>31414.04</v>
      </c>
      <c r="R185" s="33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G185" s="354"/>
      <c r="AH185" s="354"/>
      <c r="AI185" s="354"/>
      <c r="AJ185" s="354"/>
      <c r="AK185" s="354"/>
      <c r="AN185" s="292"/>
    </row>
    <row r="186" spans="1:50" s="289" customFormat="1" ht="12" customHeight="1">
      <c r="A186" s="337" t="s">
        <v>811</v>
      </c>
      <c r="B186" s="337" t="s">
        <v>812</v>
      </c>
      <c r="C186" s="338"/>
      <c r="D186" s="338"/>
      <c r="E186" s="301">
        <v>196.57999999999998</v>
      </c>
      <c r="F186" s="301">
        <v>415.24</v>
      </c>
      <c r="G186" s="301">
        <v>478.97</v>
      </c>
      <c r="H186" s="301">
        <v>35</v>
      </c>
      <c r="I186" s="301">
        <v>17.899999999999999</v>
      </c>
      <c r="J186" s="301">
        <v>283.01</v>
      </c>
      <c r="K186" s="301">
        <v>242.5</v>
      </c>
      <c r="L186" s="301">
        <v>80.319999999999993</v>
      </c>
      <c r="M186" s="301">
        <v>0</v>
      </c>
      <c r="N186" s="301">
        <v>2297.9699999999998</v>
      </c>
      <c r="O186" s="301">
        <v>340.81</v>
      </c>
      <c r="P186" s="301">
        <v>322.35000000000002</v>
      </c>
      <c r="Q186" s="301">
        <f t="shared" si="84"/>
        <v>4710.6500000000005</v>
      </c>
      <c r="R186" s="33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G186" s="354"/>
      <c r="AH186" s="354"/>
      <c r="AI186" s="354"/>
      <c r="AJ186" s="354"/>
      <c r="AK186" s="354"/>
      <c r="AN186" s="292"/>
    </row>
    <row r="187" spans="1:50" s="289" customFormat="1" ht="12" customHeight="1">
      <c r="A187" s="337" t="s">
        <v>813</v>
      </c>
      <c r="B187" s="337" t="s">
        <v>814</v>
      </c>
      <c r="C187" s="338"/>
      <c r="D187" s="338"/>
      <c r="E187" s="301">
        <v>24.34</v>
      </c>
      <c r="F187" s="301">
        <v>48.68</v>
      </c>
      <c r="G187" s="301">
        <v>36.51</v>
      </c>
      <c r="H187" s="301">
        <v>0</v>
      </c>
      <c r="I187" s="301">
        <v>12.17</v>
      </c>
      <c r="J187" s="301">
        <v>60.849999999999994</v>
      </c>
      <c r="K187" s="301">
        <v>24.34</v>
      </c>
      <c r="L187" s="301">
        <v>81.61</v>
      </c>
      <c r="M187" s="301">
        <v>0</v>
      </c>
      <c r="N187" s="301">
        <v>40.299999999999997</v>
      </c>
      <c r="O187" s="301">
        <v>25.529999999999998</v>
      </c>
      <c r="P187" s="301">
        <v>12.2</v>
      </c>
      <c r="Q187" s="301">
        <f t="shared" si="84"/>
        <v>366.53</v>
      </c>
      <c r="R187" s="33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G187" s="354"/>
      <c r="AH187" s="354"/>
      <c r="AI187" s="354"/>
      <c r="AJ187" s="354"/>
      <c r="AK187" s="354"/>
      <c r="AN187" s="292"/>
    </row>
    <row r="188" spans="1:50" s="289" customFormat="1" ht="12" customHeight="1">
      <c r="A188" s="350"/>
      <c r="B188" s="350"/>
      <c r="C188" s="338"/>
      <c r="D188" s="338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3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G188" s="354"/>
      <c r="AH188" s="354"/>
      <c r="AI188" s="354"/>
      <c r="AJ188" s="354"/>
      <c r="AK188" s="354"/>
      <c r="AN188" s="292"/>
    </row>
    <row r="189" spans="1:50" s="289" customFormat="1" ht="12" customHeight="1">
      <c r="A189" s="364"/>
      <c r="B189" s="355" t="s">
        <v>815</v>
      </c>
      <c r="C189" s="338"/>
      <c r="D189" s="338"/>
      <c r="E189" s="356">
        <f t="shared" ref="E189:Q189" si="85">SUM(E183:E188)</f>
        <v>2234.8300000000004</v>
      </c>
      <c r="F189" s="356">
        <f t="shared" si="85"/>
        <v>3490.8700000000003</v>
      </c>
      <c r="G189" s="356">
        <f t="shared" si="85"/>
        <v>472.42000000000007</v>
      </c>
      <c r="H189" s="356">
        <f t="shared" si="85"/>
        <v>27.860000000000127</v>
      </c>
      <c r="I189" s="356">
        <f t="shared" si="85"/>
        <v>-27.129999999999818</v>
      </c>
      <c r="J189" s="356">
        <f t="shared" si="85"/>
        <v>2653.43</v>
      </c>
      <c r="K189" s="356">
        <f t="shared" si="85"/>
        <v>2540.4700000000003</v>
      </c>
      <c r="L189" s="356">
        <f t="shared" si="85"/>
        <v>2958.08</v>
      </c>
      <c r="M189" s="356">
        <f t="shared" si="85"/>
        <v>2425.12</v>
      </c>
      <c r="N189" s="356">
        <f t="shared" si="85"/>
        <v>4724.3200000000006</v>
      </c>
      <c r="O189" s="356">
        <f t="shared" si="85"/>
        <v>3163.95</v>
      </c>
      <c r="P189" s="356">
        <f t="shared" si="85"/>
        <v>2880.9099999999994</v>
      </c>
      <c r="Q189" s="356">
        <f t="shared" si="85"/>
        <v>27545.13</v>
      </c>
      <c r="R189" s="33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G189" s="354"/>
      <c r="AH189" s="354"/>
      <c r="AI189" s="354"/>
      <c r="AJ189" s="354"/>
      <c r="AK189" s="354"/>
      <c r="AN189" s="292"/>
    </row>
    <row r="190" spans="1:50" ht="12" customHeight="1">
      <c r="A190" s="354"/>
      <c r="B190" s="401"/>
      <c r="C190" s="350"/>
      <c r="D190" s="350"/>
      <c r="R190" s="368"/>
      <c r="AG190" s="374"/>
      <c r="AH190" s="374"/>
      <c r="AI190" s="374"/>
      <c r="AJ190" s="374"/>
      <c r="AK190" s="374"/>
    </row>
    <row r="191" spans="1:50" ht="12" customHeight="1">
      <c r="A191" s="310"/>
      <c r="B191" s="387" t="s">
        <v>816</v>
      </c>
      <c r="C191" s="350"/>
      <c r="D191" s="350"/>
      <c r="E191" s="356">
        <f t="shared" ref="E191:Q191" si="86">SUM(E43,E48,E53,E144,E175,E180,E189)</f>
        <v>978208.95500000007</v>
      </c>
      <c r="F191" s="356">
        <f t="shared" si="86"/>
        <v>969355.26499999978</v>
      </c>
      <c r="G191" s="356">
        <f t="shared" si="86"/>
        <v>994621.40999999992</v>
      </c>
      <c r="H191" s="356">
        <f t="shared" si="86"/>
        <v>1013525.5399999998</v>
      </c>
      <c r="I191" s="356">
        <f t="shared" si="86"/>
        <v>982941.625</v>
      </c>
      <c r="J191" s="356">
        <f t="shared" si="86"/>
        <v>1059268.7250000001</v>
      </c>
      <c r="K191" s="356">
        <f t="shared" si="86"/>
        <v>1046398.5399999999</v>
      </c>
      <c r="L191" s="356">
        <f t="shared" si="86"/>
        <v>1027323.2399999999</v>
      </c>
      <c r="M191" s="356">
        <f t="shared" si="86"/>
        <v>1053680.4100000001</v>
      </c>
      <c r="N191" s="356">
        <f t="shared" si="86"/>
        <v>1081577.085</v>
      </c>
      <c r="O191" s="356">
        <f t="shared" si="86"/>
        <v>1054205.5050000001</v>
      </c>
      <c r="P191" s="356">
        <f t="shared" si="86"/>
        <v>1013500.0249999999</v>
      </c>
      <c r="Q191" s="356">
        <f t="shared" si="86"/>
        <v>12274606.324999999</v>
      </c>
      <c r="R191" s="368"/>
      <c r="AG191" s="374"/>
      <c r="AH191" s="374"/>
      <c r="AI191" s="374"/>
      <c r="AJ191" s="374"/>
      <c r="AK191" s="374"/>
      <c r="AP191" s="294">
        <f t="shared" ref="AP191:AQ191" si="87">SUM(AP43,AP48,AP53,AP144,AP175,AP180,AP189)</f>
        <v>13086406.023418536</v>
      </c>
      <c r="AQ191" s="294">
        <f t="shared" si="87"/>
        <v>839344.82841854019</v>
      </c>
    </row>
    <row r="192" spans="1:50">
      <c r="A192" s="310"/>
      <c r="B192" s="310"/>
      <c r="C192" s="350"/>
      <c r="D192" s="350"/>
      <c r="E192" s="404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368"/>
      <c r="S192" s="405"/>
      <c r="T192" s="405"/>
      <c r="U192" s="405"/>
      <c r="V192" s="405"/>
      <c r="W192" s="405"/>
      <c r="X192" s="405"/>
      <c r="Y192" s="405"/>
      <c r="Z192" s="405"/>
      <c r="AA192" s="405"/>
      <c r="AB192" s="405"/>
      <c r="AC192" s="405"/>
      <c r="AD192" s="405"/>
    </row>
    <row r="193" spans="5:47" ht="13.5" thickBot="1">
      <c r="E193" s="404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  <c r="Q193" s="404"/>
    </row>
    <row r="194" spans="5:47">
      <c r="Q194" s="406"/>
      <c r="AO194" s="407"/>
      <c r="AP194" s="408" t="s">
        <v>817</v>
      </c>
      <c r="AQ194" s="409" t="s">
        <v>818</v>
      </c>
      <c r="AR194" s="410" t="s">
        <v>819</v>
      </c>
    </row>
    <row r="195" spans="5:47">
      <c r="AO195" s="411" t="s">
        <v>462</v>
      </c>
      <c r="AP195" s="412">
        <f>+'[40]LG BRG - MSW'!J20</f>
        <v>752006.47328572348</v>
      </c>
      <c r="AQ195" s="412">
        <f>+AQ43+AQ144+AQ175</f>
        <v>817889.05333392788</v>
      </c>
      <c r="AR195" s="413">
        <f>+AQ195-AP195</f>
        <v>65882.5800482044</v>
      </c>
    </row>
    <row r="196" spans="5:47">
      <c r="AO196" s="411" t="s">
        <v>464</v>
      </c>
      <c r="AP196" s="412">
        <f>+'[40]LG BRG - Recycle'!J20</f>
        <v>79943.834875469969</v>
      </c>
      <c r="AQ196" s="412">
        <f>+AQ48</f>
        <v>16918.985286871553</v>
      </c>
      <c r="AR196" s="413">
        <f>+AQ196-AP196</f>
        <v>-63024.849588598416</v>
      </c>
    </row>
    <row r="197" spans="5:47" ht="13.5" thickBot="1">
      <c r="AO197" s="414" t="s">
        <v>466</v>
      </c>
      <c r="AP197" s="415">
        <f>+'[40]LG BRG - Yard Waste'!J20</f>
        <v>4403.0776373689441</v>
      </c>
      <c r="AQ197" s="415">
        <f>+AQ53</f>
        <v>4536.7897977407411</v>
      </c>
      <c r="AR197" s="416">
        <f>+AQ197-AP197</f>
        <v>133.71216037179693</v>
      </c>
    </row>
    <row r="198" spans="5:47">
      <c r="AO198" s="417"/>
      <c r="AP198" s="412">
        <f>SUM(AP195:AP197)</f>
        <v>836353.38579856243</v>
      </c>
      <c r="AQ198" s="412">
        <f>SUM(AQ195:AQ197)</f>
        <v>839344.82841854019</v>
      </c>
      <c r="AR198" s="412">
        <f>SUM(AR195:AR197)</f>
        <v>2991.4426199777809</v>
      </c>
    </row>
    <row r="199" spans="5:47" ht="13.5" thickBot="1"/>
    <row r="200" spans="5:47" ht="24">
      <c r="AO200" s="418"/>
      <c r="AP200" s="419" t="s">
        <v>820</v>
      </c>
      <c r="AQ200" s="420" t="s">
        <v>821</v>
      </c>
      <c r="AR200" s="421" t="s">
        <v>822</v>
      </c>
    </row>
    <row r="201" spans="5:47">
      <c r="AO201" s="422" t="s">
        <v>823</v>
      </c>
      <c r="AP201" s="423">
        <f>+Q43</f>
        <v>2005682.25</v>
      </c>
      <c r="AQ201" s="424">
        <f>+AQ43</f>
        <v>148044.16006362965</v>
      </c>
      <c r="AR201" s="425">
        <f>+AQ201/AP201</f>
        <v>7.3812369862489263E-2</v>
      </c>
    </row>
    <row r="202" spans="5:47">
      <c r="AO202" s="422" t="s">
        <v>824</v>
      </c>
      <c r="AP202" s="423">
        <f>+Q48</f>
        <v>328229.32499999995</v>
      </c>
      <c r="AQ202" s="424">
        <f>+AQ48</f>
        <v>16918.985286871553</v>
      </c>
      <c r="AR202" s="425">
        <f t="shared" ref="AR202:AR205" si="88">+AQ202/AP202</f>
        <v>5.154623307003893E-2</v>
      </c>
      <c r="AT202" s="426"/>
      <c r="AU202" s="426"/>
    </row>
    <row r="203" spans="5:47">
      <c r="AO203" s="422" t="s">
        <v>825</v>
      </c>
      <c r="AP203" s="423">
        <f>+Q53</f>
        <v>73931.199999999997</v>
      </c>
      <c r="AQ203" s="424">
        <f>+AQ53</f>
        <v>4536.7897977407411</v>
      </c>
      <c r="AR203" s="425">
        <f t="shared" si="88"/>
        <v>6.1365023126105638E-2</v>
      </c>
    </row>
    <row r="204" spans="5:47">
      <c r="AO204" s="422" t="s">
        <v>826</v>
      </c>
      <c r="AP204" s="427">
        <f>+Q144</f>
        <v>5960509.1999999993</v>
      </c>
      <c r="AQ204" s="424">
        <f>+AQ144</f>
        <v>500447.97997971944</v>
      </c>
      <c r="AR204" s="425">
        <f t="shared" si="88"/>
        <v>8.3960608596949995E-2</v>
      </c>
    </row>
    <row r="205" spans="5:47">
      <c r="AO205" s="422" t="s">
        <v>827</v>
      </c>
      <c r="AP205" s="428">
        <f>+Q175</f>
        <v>2310237.2999999998</v>
      </c>
      <c r="AQ205" s="429">
        <f>+AQ175</f>
        <v>169396.91329057873</v>
      </c>
      <c r="AR205" s="425">
        <f t="shared" si="88"/>
        <v>7.3324464673208564E-2</v>
      </c>
    </row>
    <row r="206" spans="5:47">
      <c r="AO206" s="422" t="s">
        <v>828</v>
      </c>
      <c r="AP206" s="427">
        <f>+SUM(AP201:AP205)</f>
        <v>10678589.274999999</v>
      </c>
      <c r="AQ206" s="427">
        <f>+SUM(AQ201:AQ205)</f>
        <v>839344.82841854019</v>
      </c>
      <c r="AR206" s="430">
        <f>AQ206/AP206</f>
        <v>7.8600722136917309E-2</v>
      </c>
    </row>
    <row r="207" spans="5:47" ht="13.5" thickBot="1">
      <c r="AO207" s="431" t="s">
        <v>457</v>
      </c>
      <c r="AP207" s="432"/>
      <c r="AQ207" s="433">
        <f>+AQ206-AQ195-AQ196-AQ197</f>
        <v>1.4551915228366852E-11</v>
      </c>
      <c r="AR207" s="434"/>
    </row>
  </sheetData>
  <mergeCells count="1">
    <mergeCell ref="AG4:AK4"/>
  </mergeCells>
  <pageMargins left="0.7" right="0.7" top="0.75" bottom="0.75" header="0.3" footer="0.3"/>
  <pageSetup scale="53" pageOrder="overThenDown" orientation="portrait" errors="blank" r:id="rId1"/>
  <headerFooter alignWithMargins="0">
    <oddHeader>&amp;R&amp;F
&amp;A
&amp;P</oddHeader>
    <oddFooter>&amp;L&amp;F - &amp;A&amp;RPage &amp;P of &amp;N</oddFooter>
  </headerFooter>
  <rowBreaks count="2" manualBreakCount="2">
    <brk id="98" max="44" man="1"/>
    <brk id="207" max="44" man="1"/>
  </rowBreaks>
  <colBreaks count="1" manualBreakCount="1">
    <brk id="40" max="20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R495"/>
  <sheetViews>
    <sheetView view="pageBreakPreview" topLeftCell="A327" zoomScale="110" zoomScaleNormal="100" zoomScaleSheetLayoutView="110" workbookViewId="0">
      <selection activeCell="D322" sqref="D322"/>
    </sheetView>
  </sheetViews>
  <sheetFormatPr defaultColWidth="11.42578125" defaultRowHeight="10.5"/>
  <cols>
    <col min="1" max="1" width="29.85546875" style="109" customWidth="1"/>
    <col min="2" max="2" width="7.140625" style="110" bestFit="1" customWidth="1"/>
    <col min="3" max="3" width="1.5703125" style="109" customWidth="1"/>
    <col min="4" max="4" width="10.7109375" style="111" customWidth="1"/>
    <col min="5" max="5" width="1.5703125" style="112" customWidth="1"/>
    <col min="6" max="6" width="8.5703125" style="112" bestFit="1" customWidth="1"/>
    <col min="7" max="7" width="11.7109375" style="110" customWidth="1"/>
    <col min="8" max="8" width="10.5703125" style="110" customWidth="1"/>
    <col min="9" max="9" width="8.7109375" style="109" customWidth="1"/>
    <col min="10" max="10" width="4.5703125" style="110" customWidth="1"/>
    <col min="11" max="11" width="12.140625" style="109" customWidth="1"/>
    <col min="12" max="18" width="4.5703125" style="109" customWidth="1"/>
    <col min="19" max="254" width="11.42578125" style="109"/>
    <col min="255" max="255" width="24.28515625" style="109" customWidth="1"/>
    <col min="256" max="256" width="11.42578125" style="109" customWidth="1"/>
    <col min="257" max="257" width="1.5703125" style="109" customWidth="1"/>
    <col min="258" max="258" width="10.7109375" style="109" customWidth="1"/>
    <col min="259" max="259" width="1.5703125" style="109" customWidth="1"/>
    <col min="260" max="260" width="11.42578125" style="109" customWidth="1"/>
    <col min="261" max="261" width="11.7109375" style="109" customWidth="1"/>
    <col min="262" max="262" width="10.28515625" style="109" customWidth="1"/>
    <col min="263" max="263" width="10.7109375" style="109" customWidth="1"/>
    <col min="264" max="264" width="10.5703125" style="109" customWidth="1"/>
    <col min="265" max="265" width="8.7109375" style="109" customWidth="1"/>
    <col min="266" max="274" width="4.5703125" style="109" customWidth="1"/>
    <col min="275" max="510" width="11.42578125" style="109"/>
    <col min="511" max="511" width="24.28515625" style="109" customWidth="1"/>
    <col min="512" max="512" width="11.42578125" style="109" customWidth="1"/>
    <col min="513" max="513" width="1.5703125" style="109" customWidth="1"/>
    <col min="514" max="514" width="10.7109375" style="109" customWidth="1"/>
    <col min="515" max="515" width="1.5703125" style="109" customWidth="1"/>
    <col min="516" max="516" width="11.42578125" style="109" customWidth="1"/>
    <col min="517" max="517" width="11.7109375" style="109" customWidth="1"/>
    <col min="518" max="518" width="10.28515625" style="109" customWidth="1"/>
    <col min="519" max="519" width="10.7109375" style="109" customWidth="1"/>
    <col min="520" max="520" width="10.5703125" style="109" customWidth="1"/>
    <col min="521" max="521" width="8.7109375" style="109" customWidth="1"/>
    <col min="522" max="530" width="4.5703125" style="109" customWidth="1"/>
    <col min="531" max="766" width="11.42578125" style="109"/>
    <col min="767" max="767" width="24.28515625" style="109" customWidth="1"/>
    <col min="768" max="768" width="11.42578125" style="109" customWidth="1"/>
    <col min="769" max="769" width="1.5703125" style="109" customWidth="1"/>
    <col min="770" max="770" width="10.7109375" style="109" customWidth="1"/>
    <col min="771" max="771" width="1.5703125" style="109" customWidth="1"/>
    <col min="772" max="772" width="11.42578125" style="109" customWidth="1"/>
    <col min="773" max="773" width="11.7109375" style="109" customWidth="1"/>
    <col min="774" max="774" width="10.28515625" style="109" customWidth="1"/>
    <col min="775" max="775" width="10.7109375" style="109" customWidth="1"/>
    <col min="776" max="776" width="10.5703125" style="109" customWidth="1"/>
    <col min="777" max="777" width="8.7109375" style="109" customWidth="1"/>
    <col min="778" max="786" width="4.5703125" style="109" customWidth="1"/>
    <col min="787" max="1022" width="11.42578125" style="109"/>
    <col min="1023" max="1023" width="24.28515625" style="109" customWidth="1"/>
    <col min="1024" max="1024" width="11.42578125" style="109" customWidth="1"/>
    <col min="1025" max="1025" width="1.5703125" style="109" customWidth="1"/>
    <col min="1026" max="1026" width="10.7109375" style="109" customWidth="1"/>
    <col min="1027" max="1027" width="1.5703125" style="109" customWidth="1"/>
    <col min="1028" max="1028" width="11.42578125" style="109" customWidth="1"/>
    <col min="1029" max="1029" width="11.7109375" style="109" customWidth="1"/>
    <col min="1030" max="1030" width="10.28515625" style="109" customWidth="1"/>
    <col min="1031" max="1031" width="10.7109375" style="109" customWidth="1"/>
    <col min="1032" max="1032" width="10.5703125" style="109" customWidth="1"/>
    <col min="1033" max="1033" width="8.7109375" style="109" customWidth="1"/>
    <col min="1034" max="1042" width="4.5703125" style="109" customWidth="1"/>
    <col min="1043" max="1278" width="11.42578125" style="109"/>
    <col min="1279" max="1279" width="24.28515625" style="109" customWidth="1"/>
    <col min="1280" max="1280" width="11.42578125" style="109" customWidth="1"/>
    <col min="1281" max="1281" width="1.5703125" style="109" customWidth="1"/>
    <col min="1282" max="1282" width="10.7109375" style="109" customWidth="1"/>
    <col min="1283" max="1283" width="1.5703125" style="109" customWidth="1"/>
    <col min="1284" max="1284" width="11.42578125" style="109" customWidth="1"/>
    <col min="1285" max="1285" width="11.7109375" style="109" customWidth="1"/>
    <col min="1286" max="1286" width="10.28515625" style="109" customWidth="1"/>
    <col min="1287" max="1287" width="10.7109375" style="109" customWidth="1"/>
    <col min="1288" max="1288" width="10.5703125" style="109" customWidth="1"/>
    <col min="1289" max="1289" width="8.7109375" style="109" customWidth="1"/>
    <col min="1290" max="1298" width="4.5703125" style="109" customWidth="1"/>
    <col min="1299" max="1534" width="11.42578125" style="109"/>
    <col min="1535" max="1535" width="24.28515625" style="109" customWidth="1"/>
    <col min="1536" max="1536" width="11.42578125" style="109" customWidth="1"/>
    <col min="1537" max="1537" width="1.5703125" style="109" customWidth="1"/>
    <col min="1538" max="1538" width="10.7109375" style="109" customWidth="1"/>
    <col min="1539" max="1539" width="1.5703125" style="109" customWidth="1"/>
    <col min="1540" max="1540" width="11.42578125" style="109" customWidth="1"/>
    <col min="1541" max="1541" width="11.7109375" style="109" customWidth="1"/>
    <col min="1542" max="1542" width="10.28515625" style="109" customWidth="1"/>
    <col min="1543" max="1543" width="10.7109375" style="109" customWidth="1"/>
    <col min="1544" max="1544" width="10.5703125" style="109" customWidth="1"/>
    <col min="1545" max="1545" width="8.7109375" style="109" customWidth="1"/>
    <col min="1546" max="1554" width="4.5703125" style="109" customWidth="1"/>
    <col min="1555" max="1790" width="11.42578125" style="109"/>
    <col min="1791" max="1791" width="24.28515625" style="109" customWidth="1"/>
    <col min="1792" max="1792" width="11.42578125" style="109" customWidth="1"/>
    <col min="1793" max="1793" width="1.5703125" style="109" customWidth="1"/>
    <col min="1794" max="1794" width="10.7109375" style="109" customWidth="1"/>
    <col min="1795" max="1795" width="1.5703125" style="109" customWidth="1"/>
    <col min="1796" max="1796" width="11.42578125" style="109" customWidth="1"/>
    <col min="1797" max="1797" width="11.7109375" style="109" customWidth="1"/>
    <col min="1798" max="1798" width="10.28515625" style="109" customWidth="1"/>
    <col min="1799" max="1799" width="10.7109375" style="109" customWidth="1"/>
    <col min="1800" max="1800" width="10.5703125" style="109" customWidth="1"/>
    <col min="1801" max="1801" width="8.7109375" style="109" customWidth="1"/>
    <col min="1802" max="1810" width="4.5703125" style="109" customWidth="1"/>
    <col min="1811" max="2046" width="11.42578125" style="109"/>
    <col min="2047" max="2047" width="24.28515625" style="109" customWidth="1"/>
    <col min="2048" max="2048" width="11.42578125" style="109" customWidth="1"/>
    <col min="2049" max="2049" width="1.5703125" style="109" customWidth="1"/>
    <col min="2050" max="2050" width="10.7109375" style="109" customWidth="1"/>
    <col min="2051" max="2051" width="1.5703125" style="109" customWidth="1"/>
    <col min="2052" max="2052" width="11.42578125" style="109" customWidth="1"/>
    <col min="2053" max="2053" width="11.7109375" style="109" customWidth="1"/>
    <col min="2054" max="2054" width="10.28515625" style="109" customWidth="1"/>
    <col min="2055" max="2055" width="10.7109375" style="109" customWidth="1"/>
    <col min="2056" max="2056" width="10.5703125" style="109" customWidth="1"/>
    <col min="2057" max="2057" width="8.7109375" style="109" customWidth="1"/>
    <col min="2058" max="2066" width="4.5703125" style="109" customWidth="1"/>
    <col min="2067" max="2302" width="11.42578125" style="109"/>
    <col min="2303" max="2303" width="24.28515625" style="109" customWidth="1"/>
    <col min="2304" max="2304" width="11.42578125" style="109" customWidth="1"/>
    <col min="2305" max="2305" width="1.5703125" style="109" customWidth="1"/>
    <col min="2306" max="2306" width="10.7109375" style="109" customWidth="1"/>
    <col min="2307" max="2307" width="1.5703125" style="109" customWidth="1"/>
    <col min="2308" max="2308" width="11.42578125" style="109" customWidth="1"/>
    <col min="2309" max="2309" width="11.7109375" style="109" customWidth="1"/>
    <col min="2310" max="2310" width="10.28515625" style="109" customWidth="1"/>
    <col min="2311" max="2311" width="10.7109375" style="109" customWidth="1"/>
    <col min="2312" max="2312" width="10.5703125" style="109" customWidth="1"/>
    <col min="2313" max="2313" width="8.7109375" style="109" customWidth="1"/>
    <col min="2314" max="2322" width="4.5703125" style="109" customWidth="1"/>
    <col min="2323" max="2558" width="11.42578125" style="109"/>
    <col min="2559" max="2559" width="24.28515625" style="109" customWidth="1"/>
    <col min="2560" max="2560" width="11.42578125" style="109" customWidth="1"/>
    <col min="2561" max="2561" width="1.5703125" style="109" customWidth="1"/>
    <col min="2562" max="2562" width="10.7109375" style="109" customWidth="1"/>
    <col min="2563" max="2563" width="1.5703125" style="109" customWidth="1"/>
    <col min="2564" max="2564" width="11.42578125" style="109" customWidth="1"/>
    <col min="2565" max="2565" width="11.7109375" style="109" customWidth="1"/>
    <col min="2566" max="2566" width="10.28515625" style="109" customWidth="1"/>
    <col min="2567" max="2567" width="10.7109375" style="109" customWidth="1"/>
    <col min="2568" max="2568" width="10.5703125" style="109" customWidth="1"/>
    <col min="2569" max="2569" width="8.7109375" style="109" customWidth="1"/>
    <col min="2570" max="2578" width="4.5703125" style="109" customWidth="1"/>
    <col min="2579" max="2814" width="11.42578125" style="109"/>
    <col min="2815" max="2815" width="24.28515625" style="109" customWidth="1"/>
    <col min="2816" max="2816" width="11.42578125" style="109" customWidth="1"/>
    <col min="2817" max="2817" width="1.5703125" style="109" customWidth="1"/>
    <col min="2818" max="2818" width="10.7109375" style="109" customWidth="1"/>
    <col min="2819" max="2819" width="1.5703125" style="109" customWidth="1"/>
    <col min="2820" max="2820" width="11.42578125" style="109" customWidth="1"/>
    <col min="2821" max="2821" width="11.7109375" style="109" customWidth="1"/>
    <col min="2822" max="2822" width="10.28515625" style="109" customWidth="1"/>
    <col min="2823" max="2823" width="10.7109375" style="109" customWidth="1"/>
    <col min="2824" max="2824" width="10.5703125" style="109" customWidth="1"/>
    <col min="2825" max="2825" width="8.7109375" style="109" customWidth="1"/>
    <col min="2826" max="2834" width="4.5703125" style="109" customWidth="1"/>
    <col min="2835" max="3070" width="11.42578125" style="109"/>
    <col min="3071" max="3071" width="24.28515625" style="109" customWidth="1"/>
    <col min="3072" max="3072" width="11.42578125" style="109" customWidth="1"/>
    <col min="3073" max="3073" width="1.5703125" style="109" customWidth="1"/>
    <col min="3074" max="3074" width="10.7109375" style="109" customWidth="1"/>
    <col min="3075" max="3075" width="1.5703125" style="109" customWidth="1"/>
    <col min="3076" max="3076" width="11.42578125" style="109" customWidth="1"/>
    <col min="3077" max="3077" width="11.7109375" style="109" customWidth="1"/>
    <col min="3078" max="3078" width="10.28515625" style="109" customWidth="1"/>
    <col min="3079" max="3079" width="10.7109375" style="109" customWidth="1"/>
    <col min="3080" max="3080" width="10.5703125" style="109" customWidth="1"/>
    <col min="3081" max="3081" width="8.7109375" style="109" customWidth="1"/>
    <col min="3082" max="3090" width="4.5703125" style="109" customWidth="1"/>
    <col min="3091" max="3326" width="11.42578125" style="109"/>
    <col min="3327" max="3327" width="24.28515625" style="109" customWidth="1"/>
    <col min="3328" max="3328" width="11.42578125" style="109" customWidth="1"/>
    <col min="3329" max="3329" width="1.5703125" style="109" customWidth="1"/>
    <col min="3330" max="3330" width="10.7109375" style="109" customWidth="1"/>
    <col min="3331" max="3331" width="1.5703125" style="109" customWidth="1"/>
    <col min="3332" max="3332" width="11.42578125" style="109" customWidth="1"/>
    <col min="3333" max="3333" width="11.7109375" style="109" customWidth="1"/>
    <col min="3334" max="3334" width="10.28515625" style="109" customWidth="1"/>
    <col min="3335" max="3335" width="10.7109375" style="109" customWidth="1"/>
    <col min="3336" max="3336" width="10.5703125" style="109" customWidth="1"/>
    <col min="3337" max="3337" width="8.7109375" style="109" customWidth="1"/>
    <col min="3338" max="3346" width="4.5703125" style="109" customWidth="1"/>
    <col min="3347" max="3582" width="11.42578125" style="109"/>
    <col min="3583" max="3583" width="24.28515625" style="109" customWidth="1"/>
    <col min="3584" max="3584" width="11.42578125" style="109" customWidth="1"/>
    <col min="3585" max="3585" width="1.5703125" style="109" customWidth="1"/>
    <col min="3586" max="3586" width="10.7109375" style="109" customWidth="1"/>
    <col min="3587" max="3587" width="1.5703125" style="109" customWidth="1"/>
    <col min="3588" max="3588" width="11.42578125" style="109" customWidth="1"/>
    <col min="3589" max="3589" width="11.7109375" style="109" customWidth="1"/>
    <col min="3590" max="3590" width="10.28515625" style="109" customWidth="1"/>
    <col min="3591" max="3591" width="10.7109375" style="109" customWidth="1"/>
    <col min="3592" max="3592" width="10.5703125" style="109" customWidth="1"/>
    <col min="3593" max="3593" width="8.7109375" style="109" customWidth="1"/>
    <col min="3594" max="3602" width="4.5703125" style="109" customWidth="1"/>
    <col min="3603" max="3838" width="11.42578125" style="109"/>
    <col min="3839" max="3839" width="24.28515625" style="109" customWidth="1"/>
    <col min="3840" max="3840" width="11.42578125" style="109" customWidth="1"/>
    <col min="3841" max="3841" width="1.5703125" style="109" customWidth="1"/>
    <col min="3842" max="3842" width="10.7109375" style="109" customWidth="1"/>
    <col min="3843" max="3843" width="1.5703125" style="109" customWidth="1"/>
    <col min="3844" max="3844" width="11.42578125" style="109" customWidth="1"/>
    <col min="3845" max="3845" width="11.7109375" style="109" customWidth="1"/>
    <col min="3846" max="3846" width="10.28515625" style="109" customWidth="1"/>
    <col min="3847" max="3847" width="10.7109375" style="109" customWidth="1"/>
    <col min="3848" max="3848" width="10.5703125" style="109" customWidth="1"/>
    <col min="3849" max="3849" width="8.7109375" style="109" customWidth="1"/>
    <col min="3850" max="3858" width="4.5703125" style="109" customWidth="1"/>
    <col min="3859" max="4094" width="11.42578125" style="109"/>
    <col min="4095" max="4095" width="24.28515625" style="109" customWidth="1"/>
    <col min="4096" max="4096" width="11.42578125" style="109" customWidth="1"/>
    <col min="4097" max="4097" width="1.5703125" style="109" customWidth="1"/>
    <col min="4098" max="4098" width="10.7109375" style="109" customWidth="1"/>
    <col min="4099" max="4099" width="1.5703125" style="109" customWidth="1"/>
    <col min="4100" max="4100" width="11.42578125" style="109" customWidth="1"/>
    <col min="4101" max="4101" width="11.7109375" style="109" customWidth="1"/>
    <col min="4102" max="4102" width="10.28515625" style="109" customWidth="1"/>
    <col min="4103" max="4103" width="10.7109375" style="109" customWidth="1"/>
    <col min="4104" max="4104" width="10.5703125" style="109" customWidth="1"/>
    <col min="4105" max="4105" width="8.7109375" style="109" customWidth="1"/>
    <col min="4106" max="4114" width="4.5703125" style="109" customWidth="1"/>
    <col min="4115" max="4350" width="11.42578125" style="109"/>
    <col min="4351" max="4351" width="24.28515625" style="109" customWidth="1"/>
    <col min="4352" max="4352" width="11.42578125" style="109" customWidth="1"/>
    <col min="4353" max="4353" width="1.5703125" style="109" customWidth="1"/>
    <col min="4354" max="4354" width="10.7109375" style="109" customWidth="1"/>
    <col min="4355" max="4355" width="1.5703125" style="109" customWidth="1"/>
    <col min="4356" max="4356" width="11.42578125" style="109" customWidth="1"/>
    <col min="4357" max="4357" width="11.7109375" style="109" customWidth="1"/>
    <col min="4358" max="4358" width="10.28515625" style="109" customWidth="1"/>
    <col min="4359" max="4359" width="10.7109375" style="109" customWidth="1"/>
    <col min="4360" max="4360" width="10.5703125" style="109" customWidth="1"/>
    <col min="4361" max="4361" width="8.7109375" style="109" customWidth="1"/>
    <col min="4362" max="4370" width="4.5703125" style="109" customWidth="1"/>
    <col min="4371" max="4606" width="11.42578125" style="109"/>
    <col min="4607" max="4607" width="24.28515625" style="109" customWidth="1"/>
    <col min="4608" max="4608" width="11.42578125" style="109" customWidth="1"/>
    <col min="4609" max="4609" width="1.5703125" style="109" customWidth="1"/>
    <col min="4610" max="4610" width="10.7109375" style="109" customWidth="1"/>
    <col min="4611" max="4611" width="1.5703125" style="109" customWidth="1"/>
    <col min="4612" max="4612" width="11.42578125" style="109" customWidth="1"/>
    <col min="4613" max="4613" width="11.7109375" style="109" customWidth="1"/>
    <col min="4614" max="4614" width="10.28515625" style="109" customWidth="1"/>
    <col min="4615" max="4615" width="10.7109375" style="109" customWidth="1"/>
    <col min="4616" max="4616" width="10.5703125" style="109" customWidth="1"/>
    <col min="4617" max="4617" width="8.7109375" style="109" customWidth="1"/>
    <col min="4618" max="4626" width="4.5703125" style="109" customWidth="1"/>
    <col min="4627" max="4862" width="11.42578125" style="109"/>
    <col min="4863" max="4863" width="24.28515625" style="109" customWidth="1"/>
    <col min="4864" max="4864" width="11.42578125" style="109" customWidth="1"/>
    <col min="4865" max="4865" width="1.5703125" style="109" customWidth="1"/>
    <col min="4866" max="4866" width="10.7109375" style="109" customWidth="1"/>
    <col min="4867" max="4867" width="1.5703125" style="109" customWidth="1"/>
    <col min="4868" max="4868" width="11.42578125" style="109" customWidth="1"/>
    <col min="4869" max="4869" width="11.7109375" style="109" customWidth="1"/>
    <col min="4870" max="4870" width="10.28515625" style="109" customWidth="1"/>
    <col min="4871" max="4871" width="10.7109375" style="109" customWidth="1"/>
    <col min="4872" max="4872" width="10.5703125" style="109" customWidth="1"/>
    <col min="4873" max="4873" width="8.7109375" style="109" customWidth="1"/>
    <col min="4874" max="4882" width="4.5703125" style="109" customWidth="1"/>
    <col min="4883" max="5118" width="11.42578125" style="109"/>
    <col min="5119" max="5119" width="24.28515625" style="109" customWidth="1"/>
    <col min="5120" max="5120" width="11.42578125" style="109" customWidth="1"/>
    <col min="5121" max="5121" width="1.5703125" style="109" customWidth="1"/>
    <col min="5122" max="5122" width="10.7109375" style="109" customWidth="1"/>
    <col min="5123" max="5123" width="1.5703125" style="109" customWidth="1"/>
    <col min="5124" max="5124" width="11.42578125" style="109" customWidth="1"/>
    <col min="5125" max="5125" width="11.7109375" style="109" customWidth="1"/>
    <col min="5126" max="5126" width="10.28515625" style="109" customWidth="1"/>
    <col min="5127" max="5127" width="10.7109375" style="109" customWidth="1"/>
    <col min="5128" max="5128" width="10.5703125" style="109" customWidth="1"/>
    <col min="5129" max="5129" width="8.7109375" style="109" customWidth="1"/>
    <col min="5130" max="5138" width="4.5703125" style="109" customWidth="1"/>
    <col min="5139" max="5374" width="11.42578125" style="109"/>
    <col min="5375" max="5375" width="24.28515625" style="109" customWidth="1"/>
    <col min="5376" max="5376" width="11.42578125" style="109" customWidth="1"/>
    <col min="5377" max="5377" width="1.5703125" style="109" customWidth="1"/>
    <col min="5378" max="5378" width="10.7109375" style="109" customWidth="1"/>
    <col min="5379" max="5379" width="1.5703125" style="109" customWidth="1"/>
    <col min="5380" max="5380" width="11.42578125" style="109" customWidth="1"/>
    <col min="5381" max="5381" width="11.7109375" style="109" customWidth="1"/>
    <col min="5382" max="5382" width="10.28515625" style="109" customWidth="1"/>
    <col min="5383" max="5383" width="10.7109375" style="109" customWidth="1"/>
    <col min="5384" max="5384" width="10.5703125" style="109" customWidth="1"/>
    <col min="5385" max="5385" width="8.7109375" style="109" customWidth="1"/>
    <col min="5386" max="5394" width="4.5703125" style="109" customWidth="1"/>
    <col min="5395" max="5630" width="11.42578125" style="109"/>
    <col min="5631" max="5631" width="24.28515625" style="109" customWidth="1"/>
    <col min="5632" max="5632" width="11.42578125" style="109" customWidth="1"/>
    <col min="5633" max="5633" width="1.5703125" style="109" customWidth="1"/>
    <col min="5634" max="5634" width="10.7109375" style="109" customWidth="1"/>
    <col min="5635" max="5635" width="1.5703125" style="109" customWidth="1"/>
    <col min="5636" max="5636" width="11.42578125" style="109" customWidth="1"/>
    <col min="5637" max="5637" width="11.7109375" style="109" customWidth="1"/>
    <col min="5638" max="5638" width="10.28515625" style="109" customWidth="1"/>
    <col min="5639" max="5639" width="10.7109375" style="109" customWidth="1"/>
    <col min="5640" max="5640" width="10.5703125" style="109" customWidth="1"/>
    <col min="5641" max="5641" width="8.7109375" style="109" customWidth="1"/>
    <col min="5642" max="5650" width="4.5703125" style="109" customWidth="1"/>
    <col min="5651" max="5886" width="11.42578125" style="109"/>
    <col min="5887" max="5887" width="24.28515625" style="109" customWidth="1"/>
    <col min="5888" max="5888" width="11.42578125" style="109" customWidth="1"/>
    <col min="5889" max="5889" width="1.5703125" style="109" customWidth="1"/>
    <col min="5890" max="5890" width="10.7109375" style="109" customWidth="1"/>
    <col min="5891" max="5891" width="1.5703125" style="109" customWidth="1"/>
    <col min="5892" max="5892" width="11.42578125" style="109" customWidth="1"/>
    <col min="5893" max="5893" width="11.7109375" style="109" customWidth="1"/>
    <col min="5894" max="5894" width="10.28515625" style="109" customWidth="1"/>
    <col min="5895" max="5895" width="10.7109375" style="109" customWidth="1"/>
    <col min="5896" max="5896" width="10.5703125" style="109" customWidth="1"/>
    <col min="5897" max="5897" width="8.7109375" style="109" customWidth="1"/>
    <col min="5898" max="5906" width="4.5703125" style="109" customWidth="1"/>
    <col min="5907" max="6142" width="11.42578125" style="109"/>
    <col min="6143" max="6143" width="24.28515625" style="109" customWidth="1"/>
    <col min="6144" max="6144" width="11.42578125" style="109" customWidth="1"/>
    <col min="6145" max="6145" width="1.5703125" style="109" customWidth="1"/>
    <col min="6146" max="6146" width="10.7109375" style="109" customWidth="1"/>
    <col min="6147" max="6147" width="1.5703125" style="109" customWidth="1"/>
    <col min="6148" max="6148" width="11.42578125" style="109" customWidth="1"/>
    <col min="6149" max="6149" width="11.7109375" style="109" customWidth="1"/>
    <col min="6150" max="6150" width="10.28515625" style="109" customWidth="1"/>
    <col min="6151" max="6151" width="10.7109375" style="109" customWidth="1"/>
    <col min="6152" max="6152" width="10.5703125" style="109" customWidth="1"/>
    <col min="6153" max="6153" width="8.7109375" style="109" customWidth="1"/>
    <col min="6154" max="6162" width="4.5703125" style="109" customWidth="1"/>
    <col min="6163" max="6398" width="11.42578125" style="109"/>
    <col min="6399" max="6399" width="24.28515625" style="109" customWidth="1"/>
    <col min="6400" max="6400" width="11.42578125" style="109" customWidth="1"/>
    <col min="6401" max="6401" width="1.5703125" style="109" customWidth="1"/>
    <col min="6402" max="6402" width="10.7109375" style="109" customWidth="1"/>
    <col min="6403" max="6403" width="1.5703125" style="109" customWidth="1"/>
    <col min="6404" max="6404" width="11.42578125" style="109" customWidth="1"/>
    <col min="6405" max="6405" width="11.7109375" style="109" customWidth="1"/>
    <col min="6406" max="6406" width="10.28515625" style="109" customWidth="1"/>
    <col min="6407" max="6407" width="10.7109375" style="109" customWidth="1"/>
    <col min="6408" max="6408" width="10.5703125" style="109" customWidth="1"/>
    <col min="6409" max="6409" width="8.7109375" style="109" customWidth="1"/>
    <col min="6410" max="6418" width="4.5703125" style="109" customWidth="1"/>
    <col min="6419" max="6654" width="11.42578125" style="109"/>
    <col min="6655" max="6655" width="24.28515625" style="109" customWidth="1"/>
    <col min="6656" max="6656" width="11.42578125" style="109" customWidth="1"/>
    <col min="6657" max="6657" width="1.5703125" style="109" customWidth="1"/>
    <col min="6658" max="6658" width="10.7109375" style="109" customWidth="1"/>
    <col min="6659" max="6659" width="1.5703125" style="109" customWidth="1"/>
    <col min="6660" max="6660" width="11.42578125" style="109" customWidth="1"/>
    <col min="6661" max="6661" width="11.7109375" style="109" customWidth="1"/>
    <col min="6662" max="6662" width="10.28515625" style="109" customWidth="1"/>
    <col min="6663" max="6663" width="10.7109375" style="109" customWidth="1"/>
    <col min="6664" max="6664" width="10.5703125" style="109" customWidth="1"/>
    <col min="6665" max="6665" width="8.7109375" style="109" customWidth="1"/>
    <col min="6666" max="6674" width="4.5703125" style="109" customWidth="1"/>
    <col min="6675" max="6910" width="11.42578125" style="109"/>
    <col min="6911" max="6911" width="24.28515625" style="109" customWidth="1"/>
    <col min="6912" max="6912" width="11.42578125" style="109" customWidth="1"/>
    <col min="6913" max="6913" width="1.5703125" style="109" customWidth="1"/>
    <col min="6914" max="6914" width="10.7109375" style="109" customWidth="1"/>
    <col min="6915" max="6915" width="1.5703125" style="109" customWidth="1"/>
    <col min="6916" max="6916" width="11.42578125" style="109" customWidth="1"/>
    <col min="6917" max="6917" width="11.7109375" style="109" customWidth="1"/>
    <col min="6918" max="6918" width="10.28515625" style="109" customWidth="1"/>
    <col min="6919" max="6919" width="10.7109375" style="109" customWidth="1"/>
    <col min="6920" max="6920" width="10.5703125" style="109" customWidth="1"/>
    <col min="6921" max="6921" width="8.7109375" style="109" customWidth="1"/>
    <col min="6922" max="6930" width="4.5703125" style="109" customWidth="1"/>
    <col min="6931" max="7166" width="11.42578125" style="109"/>
    <col min="7167" max="7167" width="24.28515625" style="109" customWidth="1"/>
    <col min="7168" max="7168" width="11.42578125" style="109" customWidth="1"/>
    <col min="7169" max="7169" width="1.5703125" style="109" customWidth="1"/>
    <col min="7170" max="7170" width="10.7109375" style="109" customWidth="1"/>
    <col min="7171" max="7171" width="1.5703125" style="109" customWidth="1"/>
    <col min="7172" max="7172" width="11.42578125" style="109" customWidth="1"/>
    <col min="7173" max="7173" width="11.7109375" style="109" customWidth="1"/>
    <col min="7174" max="7174" width="10.28515625" style="109" customWidth="1"/>
    <col min="7175" max="7175" width="10.7109375" style="109" customWidth="1"/>
    <col min="7176" max="7176" width="10.5703125" style="109" customWidth="1"/>
    <col min="7177" max="7177" width="8.7109375" style="109" customWidth="1"/>
    <col min="7178" max="7186" width="4.5703125" style="109" customWidth="1"/>
    <col min="7187" max="7422" width="11.42578125" style="109"/>
    <col min="7423" max="7423" width="24.28515625" style="109" customWidth="1"/>
    <col min="7424" max="7424" width="11.42578125" style="109" customWidth="1"/>
    <col min="7425" max="7425" width="1.5703125" style="109" customWidth="1"/>
    <col min="7426" max="7426" width="10.7109375" style="109" customWidth="1"/>
    <col min="7427" max="7427" width="1.5703125" style="109" customWidth="1"/>
    <col min="7428" max="7428" width="11.42578125" style="109" customWidth="1"/>
    <col min="7429" max="7429" width="11.7109375" style="109" customWidth="1"/>
    <col min="7430" max="7430" width="10.28515625" style="109" customWidth="1"/>
    <col min="7431" max="7431" width="10.7109375" style="109" customWidth="1"/>
    <col min="7432" max="7432" width="10.5703125" style="109" customWidth="1"/>
    <col min="7433" max="7433" width="8.7109375" style="109" customWidth="1"/>
    <col min="7434" max="7442" width="4.5703125" style="109" customWidth="1"/>
    <col min="7443" max="7678" width="11.42578125" style="109"/>
    <col min="7679" max="7679" width="24.28515625" style="109" customWidth="1"/>
    <col min="7680" max="7680" width="11.42578125" style="109" customWidth="1"/>
    <col min="7681" max="7681" width="1.5703125" style="109" customWidth="1"/>
    <col min="7682" max="7682" width="10.7109375" style="109" customWidth="1"/>
    <col min="7683" max="7683" width="1.5703125" style="109" customWidth="1"/>
    <col min="7684" max="7684" width="11.42578125" style="109" customWidth="1"/>
    <col min="7685" max="7685" width="11.7109375" style="109" customWidth="1"/>
    <col min="7686" max="7686" width="10.28515625" style="109" customWidth="1"/>
    <col min="7687" max="7687" width="10.7109375" style="109" customWidth="1"/>
    <col min="7688" max="7688" width="10.5703125" style="109" customWidth="1"/>
    <col min="7689" max="7689" width="8.7109375" style="109" customWidth="1"/>
    <col min="7690" max="7698" width="4.5703125" style="109" customWidth="1"/>
    <col min="7699" max="7934" width="11.42578125" style="109"/>
    <col min="7935" max="7935" width="24.28515625" style="109" customWidth="1"/>
    <col min="7936" max="7936" width="11.42578125" style="109" customWidth="1"/>
    <col min="7937" max="7937" width="1.5703125" style="109" customWidth="1"/>
    <col min="7938" max="7938" width="10.7109375" style="109" customWidth="1"/>
    <col min="7939" max="7939" width="1.5703125" style="109" customWidth="1"/>
    <col min="7940" max="7940" width="11.42578125" style="109" customWidth="1"/>
    <col min="7941" max="7941" width="11.7109375" style="109" customWidth="1"/>
    <col min="7942" max="7942" width="10.28515625" style="109" customWidth="1"/>
    <col min="7943" max="7943" width="10.7109375" style="109" customWidth="1"/>
    <col min="7944" max="7944" width="10.5703125" style="109" customWidth="1"/>
    <col min="7945" max="7945" width="8.7109375" style="109" customWidth="1"/>
    <col min="7946" max="7954" width="4.5703125" style="109" customWidth="1"/>
    <col min="7955" max="8190" width="11.42578125" style="109"/>
    <col min="8191" max="8191" width="24.28515625" style="109" customWidth="1"/>
    <col min="8192" max="8192" width="11.42578125" style="109" customWidth="1"/>
    <col min="8193" max="8193" width="1.5703125" style="109" customWidth="1"/>
    <col min="8194" max="8194" width="10.7109375" style="109" customWidth="1"/>
    <col min="8195" max="8195" width="1.5703125" style="109" customWidth="1"/>
    <col min="8196" max="8196" width="11.42578125" style="109" customWidth="1"/>
    <col min="8197" max="8197" width="11.7109375" style="109" customWidth="1"/>
    <col min="8198" max="8198" width="10.28515625" style="109" customWidth="1"/>
    <col min="8199" max="8199" width="10.7109375" style="109" customWidth="1"/>
    <col min="8200" max="8200" width="10.5703125" style="109" customWidth="1"/>
    <col min="8201" max="8201" width="8.7109375" style="109" customWidth="1"/>
    <col min="8202" max="8210" width="4.5703125" style="109" customWidth="1"/>
    <col min="8211" max="8446" width="11.42578125" style="109"/>
    <col min="8447" max="8447" width="24.28515625" style="109" customWidth="1"/>
    <col min="8448" max="8448" width="11.42578125" style="109" customWidth="1"/>
    <col min="8449" max="8449" width="1.5703125" style="109" customWidth="1"/>
    <col min="8450" max="8450" width="10.7109375" style="109" customWidth="1"/>
    <col min="8451" max="8451" width="1.5703125" style="109" customWidth="1"/>
    <col min="8452" max="8452" width="11.42578125" style="109" customWidth="1"/>
    <col min="8453" max="8453" width="11.7109375" style="109" customWidth="1"/>
    <col min="8454" max="8454" width="10.28515625" style="109" customWidth="1"/>
    <col min="8455" max="8455" width="10.7109375" style="109" customWidth="1"/>
    <col min="8456" max="8456" width="10.5703125" style="109" customWidth="1"/>
    <col min="8457" max="8457" width="8.7109375" style="109" customWidth="1"/>
    <col min="8458" max="8466" width="4.5703125" style="109" customWidth="1"/>
    <col min="8467" max="8702" width="11.42578125" style="109"/>
    <col min="8703" max="8703" width="24.28515625" style="109" customWidth="1"/>
    <col min="8704" max="8704" width="11.42578125" style="109" customWidth="1"/>
    <col min="8705" max="8705" width="1.5703125" style="109" customWidth="1"/>
    <col min="8706" max="8706" width="10.7109375" style="109" customWidth="1"/>
    <col min="8707" max="8707" width="1.5703125" style="109" customWidth="1"/>
    <col min="8708" max="8708" width="11.42578125" style="109" customWidth="1"/>
    <col min="8709" max="8709" width="11.7109375" style="109" customWidth="1"/>
    <col min="8710" max="8710" width="10.28515625" style="109" customWidth="1"/>
    <col min="8711" max="8711" width="10.7109375" style="109" customWidth="1"/>
    <col min="8712" max="8712" width="10.5703125" style="109" customWidth="1"/>
    <col min="8713" max="8713" width="8.7109375" style="109" customWidth="1"/>
    <col min="8714" max="8722" width="4.5703125" style="109" customWidth="1"/>
    <col min="8723" max="8958" width="11.42578125" style="109"/>
    <col min="8959" max="8959" width="24.28515625" style="109" customWidth="1"/>
    <col min="8960" max="8960" width="11.42578125" style="109" customWidth="1"/>
    <col min="8961" max="8961" width="1.5703125" style="109" customWidth="1"/>
    <col min="8962" max="8962" width="10.7109375" style="109" customWidth="1"/>
    <col min="8963" max="8963" width="1.5703125" style="109" customWidth="1"/>
    <col min="8964" max="8964" width="11.42578125" style="109" customWidth="1"/>
    <col min="8965" max="8965" width="11.7109375" style="109" customWidth="1"/>
    <col min="8966" max="8966" width="10.28515625" style="109" customWidth="1"/>
    <col min="8967" max="8967" width="10.7109375" style="109" customWidth="1"/>
    <col min="8968" max="8968" width="10.5703125" style="109" customWidth="1"/>
    <col min="8969" max="8969" width="8.7109375" style="109" customWidth="1"/>
    <col min="8970" max="8978" width="4.5703125" style="109" customWidth="1"/>
    <col min="8979" max="9214" width="11.42578125" style="109"/>
    <col min="9215" max="9215" width="24.28515625" style="109" customWidth="1"/>
    <col min="9216" max="9216" width="11.42578125" style="109" customWidth="1"/>
    <col min="9217" max="9217" width="1.5703125" style="109" customWidth="1"/>
    <col min="9218" max="9218" width="10.7109375" style="109" customWidth="1"/>
    <col min="9219" max="9219" width="1.5703125" style="109" customWidth="1"/>
    <col min="9220" max="9220" width="11.42578125" style="109" customWidth="1"/>
    <col min="9221" max="9221" width="11.7109375" style="109" customWidth="1"/>
    <col min="9222" max="9222" width="10.28515625" style="109" customWidth="1"/>
    <col min="9223" max="9223" width="10.7109375" style="109" customWidth="1"/>
    <col min="9224" max="9224" width="10.5703125" style="109" customWidth="1"/>
    <col min="9225" max="9225" width="8.7109375" style="109" customWidth="1"/>
    <col min="9226" max="9234" width="4.5703125" style="109" customWidth="1"/>
    <col min="9235" max="9470" width="11.42578125" style="109"/>
    <col min="9471" max="9471" width="24.28515625" style="109" customWidth="1"/>
    <col min="9472" max="9472" width="11.42578125" style="109" customWidth="1"/>
    <col min="9473" max="9473" width="1.5703125" style="109" customWidth="1"/>
    <col min="9474" max="9474" width="10.7109375" style="109" customWidth="1"/>
    <col min="9475" max="9475" width="1.5703125" style="109" customWidth="1"/>
    <col min="9476" max="9476" width="11.42578125" style="109" customWidth="1"/>
    <col min="9477" max="9477" width="11.7109375" style="109" customWidth="1"/>
    <col min="9478" max="9478" width="10.28515625" style="109" customWidth="1"/>
    <col min="9479" max="9479" width="10.7109375" style="109" customWidth="1"/>
    <col min="9480" max="9480" width="10.5703125" style="109" customWidth="1"/>
    <col min="9481" max="9481" width="8.7109375" style="109" customWidth="1"/>
    <col min="9482" max="9490" width="4.5703125" style="109" customWidth="1"/>
    <col min="9491" max="9726" width="11.42578125" style="109"/>
    <col min="9727" max="9727" width="24.28515625" style="109" customWidth="1"/>
    <col min="9728" max="9728" width="11.42578125" style="109" customWidth="1"/>
    <col min="9729" max="9729" width="1.5703125" style="109" customWidth="1"/>
    <col min="9730" max="9730" width="10.7109375" style="109" customWidth="1"/>
    <col min="9731" max="9731" width="1.5703125" style="109" customWidth="1"/>
    <col min="9732" max="9732" width="11.42578125" style="109" customWidth="1"/>
    <col min="9733" max="9733" width="11.7109375" style="109" customWidth="1"/>
    <col min="9734" max="9734" width="10.28515625" style="109" customWidth="1"/>
    <col min="9735" max="9735" width="10.7109375" style="109" customWidth="1"/>
    <col min="9736" max="9736" width="10.5703125" style="109" customWidth="1"/>
    <col min="9737" max="9737" width="8.7109375" style="109" customWidth="1"/>
    <col min="9738" max="9746" width="4.5703125" style="109" customWidth="1"/>
    <col min="9747" max="9982" width="11.42578125" style="109"/>
    <col min="9983" max="9983" width="24.28515625" style="109" customWidth="1"/>
    <col min="9984" max="9984" width="11.42578125" style="109" customWidth="1"/>
    <col min="9985" max="9985" width="1.5703125" style="109" customWidth="1"/>
    <col min="9986" max="9986" width="10.7109375" style="109" customWidth="1"/>
    <col min="9987" max="9987" width="1.5703125" style="109" customWidth="1"/>
    <col min="9988" max="9988" width="11.42578125" style="109" customWidth="1"/>
    <col min="9989" max="9989" width="11.7109375" style="109" customWidth="1"/>
    <col min="9990" max="9990" width="10.28515625" style="109" customWidth="1"/>
    <col min="9991" max="9991" width="10.7109375" style="109" customWidth="1"/>
    <col min="9992" max="9992" width="10.5703125" style="109" customWidth="1"/>
    <col min="9993" max="9993" width="8.7109375" style="109" customWidth="1"/>
    <col min="9994" max="10002" width="4.5703125" style="109" customWidth="1"/>
    <col min="10003" max="10238" width="11.42578125" style="109"/>
    <col min="10239" max="10239" width="24.28515625" style="109" customWidth="1"/>
    <col min="10240" max="10240" width="11.42578125" style="109" customWidth="1"/>
    <col min="10241" max="10241" width="1.5703125" style="109" customWidth="1"/>
    <col min="10242" max="10242" width="10.7109375" style="109" customWidth="1"/>
    <col min="10243" max="10243" width="1.5703125" style="109" customWidth="1"/>
    <col min="10244" max="10244" width="11.42578125" style="109" customWidth="1"/>
    <col min="10245" max="10245" width="11.7109375" style="109" customWidth="1"/>
    <col min="10246" max="10246" width="10.28515625" style="109" customWidth="1"/>
    <col min="10247" max="10247" width="10.7109375" style="109" customWidth="1"/>
    <col min="10248" max="10248" width="10.5703125" style="109" customWidth="1"/>
    <col min="10249" max="10249" width="8.7109375" style="109" customWidth="1"/>
    <col min="10250" max="10258" width="4.5703125" style="109" customWidth="1"/>
    <col min="10259" max="10494" width="11.42578125" style="109"/>
    <col min="10495" max="10495" width="24.28515625" style="109" customWidth="1"/>
    <col min="10496" max="10496" width="11.42578125" style="109" customWidth="1"/>
    <col min="10497" max="10497" width="1.5703125" style="109" customWidth="1"/>
    <col min="10498" max="10498" width="10.7109375" style="109" customWidth="1"/>
    <col min="10499" max="10499" width="1.5703125" style="109" customWidth="1"/>
    <col min="10500" max="10500" width="11.42578125" style="109" customWidth="1"/>
    <col min="10501" max="10501" width="11.7109375" style="109" customWidth="1"/>
    <col min="10502" max="10502" width="10.28515625" style="109" customWidth="1"/>
    <col min="10503" max="10503" width="10.7109375" style="109" customWidth="1"/>
    <col min="10504" max="10504" width="10.5703125" style="109" customWidth="1"/>
    <col min="10505" max="10505" width="8.7109375" style="109" customWidth="1"/>
    <col min="10506" max="10514" width="4.5703125" style="109" customWidth="1"/>
    <col min="10515" max="10750" width="11.42578125" style="109"/>
    <col min="10751" max="10751" width="24.28515625" style="109" customWidth="1"/>
    <col min="10752" max="10752" width="11.42578125" style="109" customWidth="1"/>
    <col min="10753" max="10753" width="1.5703125" style="109" customWidth="1"/>
    <col min="10754" max="10754" width="10.7109375" style="109" customWidth="1"/>
    <col min="10755" max="10755" width="1.5703125" style="109" customWidth="1"/>
    <col min="10756" max="10756" width="11.42578125" style="109" customWidth="1"/>
    <col min="10757" max="10757" width="11.7109375" style="109" customWidth="1"/>
    <col min="10758" max="10758" width="10.28515625" style="109" customWidth="1"/>
    <col min="10759" max="10759" width="10.7109375" style="109" customWidth="1"/>
    <col min="10760" max="10760" width="10.5703125" style="109" customWidth="1"/>
    <col min="10761" max="10761" width="8.7109375" style="109" customWidth="1"/>
    <col min="10762" max="10770" width="4.5703125" style="109" customWidth="1"/>
    <col min="10771" max="11006" width="11.42578125" style="109"/>
    <col min="11007" max="11007" width="24.28515625" style="109" customWidth="1"/>
    <col min="11008" max="11008" width="11.42578125" style="109" customWidth="1"/>
    <col min="11009" max="11009" width="1.5703125" style="109" customWidth="1"/>
    <col min="11010" max="11010" width="10.7109375" style="109" customWidth="1"/>
    <col min="11011" max="11011" width="1.5703125" style="109" customWidth="1"/>
    <col min="11012" max="11012" width="11.42578125" style="109" customWidth="1"/>
    <col min="11013" max="11013" width="11.7109375" style="109" customWidth="1"/>
    <col min="11014" max="11014" width="10.28515625" style="109" customWidth="1"/>
    <col min="11015" max="11015" width="10.7109375" style="109" customWidth="1"/>
    <col min="11016" max="11016" width="10.5703125" style="109" customWidth="1"/>
    <col min="11017" max="11017" width="8.7109375" style="109" customWidth="1"/>
    <col min="11018" max="11026" width="4.5703125" style="109" customWidth="1"/>
    <col min="11027" max="11262" width="11.42578125" style="109"/>
    <col min="11263" max="11263" width="24.28515625" style="109" customWidth="1"/>
    <col min="11264" max="11264" width="11.42578125" style="109" customWidth="1"/>
    <col min="11265" max="11265" width="1.5703125" style="109" customWidth="1"/>
    <col min="11266" max="11266" width="10.7109375" style="109" customWidth="1"/>
    <col min="11267" max="11267" width="1.5703125" style="109" customWidth="1"/>
    <col min="11268" max="11268" width="11.42578125" style="109" customWidth="1"/>
    <col min="11269" max="11269" width="11.7109375" style="109" customWidth="1"/>
    <col min="11270" max="11270" width="10.28515625" style="109" customWidth="1"/>
    <col min="11271" max="11271" width="10.7109375" style="109" customWidth="1"/>
    <col min="11272" max="11272" width="10.5703125" style="109" customWidth="1"/>
    <col min="11273" max="11273" width="8.7109375" style="109" customWidth="1"/>
    <col min="11274" max="11282" width="4.5703125" style="109" customWidth="1"/>
    <col min="11283" max="11518" width="11.42578125" style="109"/>
    <col min="11519" max="11519" width="24.28515625" style="109" customWidth="1"/>
    <col min="11520" max="11520" width="11.42578125" style="109" customWidth="1"/>
    <col min="11521" max="11521" width="1.5703125" style="109" customWidth="1"/>
    <col min="11522" max="11522" width="10.7109375" style="109" customWidth="1"/>
    <col min="11523" max="11523" width="1.5703125" style="109" customWidth="1"/>
    <col min="11524" max="11524" width="11.42578125" style="109" customWidth="1"/>
    <col min="11525" max="11525" width="11.7109375" style="109" customWidth="1"/>
    <col min="11526" max="11526" width="10.28515625" style="109" customWidth="1"/>
    <col min="11527" max="11527" width="10.7109375" style="109" customWidth="1"/>
    <col min="11528" max="11528" width="10.5703125" style="109" customWidth="1"/>
    <col min="11529" max="11529" width="8.7109375" style="109" customWidth="1"/>
    <col min="11530" max="11538" width="4.5703125" style="109" customWidth="1"/>
    <col min="11539" max="11774" width="11.42578125" style="109"/>
    <col min="11775" max="11775" width="24.28515625" style="109" customWidth="1"/>
    <col min="11776" max="11776" width="11.42578125" style="109" customWidth="1"/>
    <col min="11777" max="11777" width="1.5703125" style="109" customWidth="1"/>
    <col min="11778" max="11778" width="10.7109375" style="109" customWidth="1"/>
    <col min="11779" max="11779" width="1.5703125" style="109" customWidth="1"/>
    <col min="11780" max="11780" width="11.42578125" style="109" customWidth="1"/>
    <col min="11781" max="11781" width="11.7109375" style="109" customWidth="1"/>
    <col min="11782" max="11782" width="10.28515625" style="109" customWidth="1"/>
    <col min="11783" max="11783" width="10.7109375" style="109" customWidth="1"/>
    <col min="11784" max="11784" width="10.5703125" style="109" customWidth="1"/>
    <col min="11785" max="11785" width="8.7109375" style="109" customWidth="1"/>
    <col min="11786" max="11794" width="4.5703125" style="109" customWidth="1"/>
    <col min="11795" max="12030" width="11.42578125" style="109"/>
    <col min="12031" max="12031" width="24.28515625" style="109" customWidth="1"/>
    <col min="12032" max="12032" width="11.42578125" style="109" customWidth="1"/>
    <col min="12033" max="12033" width="1.5703125" style="109" customWidth="1"/>
    <col min="12034" max="12034" width="10.7109375" style="109" customWidth="1"/>
    <col min="12035" max="12035" width="1.5703125" style="109" customWidth="1"/>
    <col min="12036" max="12036" width="11.42578125" style="109" customWidth="1"/>
    <col min="12037" max="12037" width="11.7109375" style="109" customWidth="1"/>
    <col min="12038" max="12038" width="10.28515625" style="109" customWidth="1"/>
    <col min="12039" max="12039" width="10.7109375" style="109" customWidth="1"/>
    <col min="12040" max="12040" width="10.5703125" style="109" customWidth="1"/>
    <col min="12041" max="12041" width="8.7109375" style="109" customWidth="1"/>
    <col min="12042" max="12050" width="4.5703125" style="109" customWidth="1"/>
    <col min="12051" max="12286" width="11.42578125" style="109"/>
    <col min="12287" max="12287" width="24.28515625" style="109" customWidth="1"/>
    <col min="12288" max="12288" width="11.42578125" style="109" customWidth="1"/>
    <col min="12289" max="12289" width="1.5703125" style="109" customWidth="1"/>
    <col min="12290" max="12290" width="10.7109375" style="109" customWidth="1"/>
    <col min="12291" max="12291" width="1.5703125" style="109" customWidth="1"/>
    <col min="12292" max="12292" width="11.42578125" style="109" customWidth="1"/>
    <col min="12293" max="12293" width="11.7109375" style="109" customWidth="1"/>
    <col min="12294" max="12294" width="10.28515625" style="109" customWidth="1"/>
    <col min="12295" max="12295" width="10.7109375" style="109" customWidth="1"/>
    <col min="12296" max="12296" width="10.5703125" style="109" customWidth="1"/>
    <col min="12297" max="12297" width="8.7109375" style="109" customWidth="1"/>
    <col min="12298" max="12306" width="4.5703125" style="109" customWidth="1"/>
    <col min="12307" max="12542" width="11.42578125" style="109"/>
    <col min="12543" max="12543" width="24.28515625" style="109" customWidth="1"/>
    <col min="12544" max="12544" width="11.42578125" style="109" customWidth="1"/>
    <col min="12545" max="12545" width="1.5703125" style="109" customWidth="1"/>
    <col min="12546" max="12546" width="10.7109375" style="109" customWidth="1"/>
    <col min="12547" max="12547" width="1.5703125" style="109" customWidth="1"/>
    <col min="12548" max="12548" width="11.42578125" style="109" customWidth="1"/>
    <col min="12549" max="12549" width="11.7109375" style="109" customWidth="1"/>
    <col min="12550" max="12550" width="10.28515625" style="109" customWidth="1"/>
    <col min="12551" max="12551" width="10.7109375" style="109" customWidth="1"/>
    <col min="12552" max="12552" width="10.5703125" style="109" customWidth="1"/>
    <col min="12553" max="12553" width="8.7109375" style="109" customWidth="1"/>
    <col min="12554" max="12562" width="4.5703125" style="109" customWidth="1"/>
    <col min="12563" max="12798" width="11.42578125" style="109"/>
    <col min="12799" max="12799" width="24.28515625" style="109" customWidth="1"/>
    <col min="12800" max="12800" width="11.42578125" style="109" customWidth="1"/>
    <col min="12801" max="12801" width="1.5703125" style="109" customWidth="1"/>
    <col min="12802" max="12802" width="10.7109375" style="109" customWidth="1"/>
    <col min="12803" max="12803" width="1.5703125" style="109" customWidth="1"/>
    <col min="12804" max="12804" width="11.42578125" style="109" customWidth="1"/>
    <col min="12805" max="12805" width="11.7109375" style="109" customWidth="1"/>
    <col min="12806" max="12806" width="10.28515625" style="109" customWidth="1"/>
    <col min="12807" max="12807" width="10.7109375" style="109" customWidth="1"/>
    <col min="12808" max="12808" width="10.5703125" style="109" customWidth="1"/>
    <col min="12809" max="12809" width="8.7109375" style="109" customWidth="1"/>
    <col min="12810" max="12818" width="4.5703125" style="109" customWidth="1"/>
    <col min="12819" max="13054" width="11.42578125" style="109"/>
    <col min="13055" max="13055" width="24.28515625" style="109" customWidth="1"/>
    <col min="13056" max="13056" width="11.42578125" style="109" customWidth="1"/>
    <col min="13057" max="13057" width="1.5703125" style="109" customWidth="1"/>
    <col min="13058" max="13058" width="10.7109375" style="109" customWidth="1"/>
    <col min="13059" max="13059" width="1.5703125" style="109" customWidth="1"/>
    <col min="13060" max="13060" width="11.42578125" style="109" customWidth="1"/>
    <col min="13061" max="13061" width="11.7109375" style="109" customWidth="1"/>
    <col min="13062" max="13062" width="10.28515625" style="109" customWidth="1"/>
    <col min="13063" max="13063" width="10.7109375" style="109" customWidth="1"/>
    <col min="13064" max="13064" width="10.5703125" style="109" customWidth="1"/>
    <col min="13065" max="13065" width="8.7109375" style="109" customWidth="1"/>
    <col min="13066" max="13074" width="4.5703125" style="109" customWidth="1"/>
    <col min="13075" max="13310" width="11.42578125" style="109"/>
    <col min="13311" max="13311" width="24.28515625" style="109" customWidth="1"/>
    <col min="13312" max="13312" width="11.42578125" style="109" customWidth="1"/>
    <col min="13313" max="13313" width="1.5703125" style="109" customWidth="1"/>
    <col min="13314" max="13314" width="10.7109375" style="109" customWidth="1"/>
    <col min="13315" max="13315" width="1.5703125" style="109" customWidth="1"/>
    <col min="13316" max="13316" width="11.42578125" style="109" customWidth="1"/>
    <col min="13317" max="13317" width="11.7109375" style="109" customWidth="1"/>
    <col min="13318" max="13318" width="10.28515625" style="109" customWidth="1"/>
    <col min="13319" max="13319" width="10.7109375" style="109" customWidth="1"/>
    <col min="13320" max="13320" width="10.5703125" style="109" customWidth="1"/>
    <col min="13321" max="13321" width="8.7109375" style="109" customWidth="1"/>
    <col min="13322" max="13330" width="4.5703125" style="109" customWidth="1"/>
    <col min="13331" max="13566" width="11.42578125" style="109"/>
    <col min="13567" max="13567" width="24.28515625" style="109" customWidth="1"/>
    <col min="13568" max="13568" width="11.42578125" style="109" customWidth="1"/>
    <col min="13569" max="13569" width="1.5703125" style="109" customWidth="1"/>
    <col min="13570" max="13570" width="10.7109375" style="109" customWidth="1"/>
    <col min="13571" max="13571" width="1.5703125" style="109" customWidth="1"/>
    <col min="13572" max="13572" width="11.42578125" style="109" customWidth="1"/>
    <col min="13573" max="13573" width="11.7109375" style="109" customWidth="1"/>
    <col min="13574" max="13574" width="10.28515625" style="109" customWidth="1"/>
    <col min="13575" max="13575" width="10.7109375" style="109" customWidth="1"/>
    <col min="13576" max="13576" width="10.5703125" style="109" customWidth="1"/>
    <col min="13577" max="13577" width="8.7109375" style="109" customWidth="1"/>
    <col min="13578" max="13586" width="4.5703125" style="109" customWidth="1"/>
    <col min="13587" max="13822" width="11.42578125" style="109"/>
    <col min="13823" max="13823" width="24.28515625" style="109" customWidth="1"/>
    <col min="13824" max="13824" width="11.42578125" style="109" customWidth="1"/>
    <col min="13825" max="13825" width="1.5703125" style="109" customWidth="1"/>
    <col min="13826" max="13826" width="10.7109375" style="109" customWidth="1"/>
    <col min="13827" max="13827" width="1.5703125" style="109" customWidth="1"/>
    <col min="13828" max="13828" width="11.42578125" style="109" customWidth="1"/>
    <col min="13829" max="13829" width="11.7109375" style="109" customWidth="1"/>
    <col min="13830" max="13830" width="10.28515625" style="109" customWidth="1"/>
    <col min="13831" max="13831" width="10.7109375" style="109" customWidth="1"/>
    <col min="13832" max="13832" width="10.5703125" style="109" customWidth="1"/>
    <col min="13833" max="13833" width="8.7109375" style="109" customWidth="1"/>
    <col min="13834" max="13842" width="4.5703125" style="109" customWidth="1"/>
    <col min="13843" max="14078" width="11.42578125" style="109"/>
    <col min="14079" max="14079" width="24.28515625" style="109" customWidth="1"/>
    <col min="14080" max="14080" width="11.42578125" style="109" customWidth="1"/>
    <col min="14081" max="14081" width="1.5703125" style="109" customWidth="1"/>
    <col min="14082" max="14082" width="10.7109375" style="109" customWidth="1"/>
    <col min="14083" max="14083" width="1.5703125" style="109" customWidth="1"/>
    <col min="14084" max="14084" width="11.42578125" style="109" customWidth="1"/>
    <col min="14085" max="14085" width="11.7109375" style="109" customWidth="1"/>
    <col min="14086" max="14086" width="10.28515625" style="109" customWidth="1"/>
    <col min="14087" max="14087" width="10.7109375" style="109" customWidth="1"/>
    <col min="14088" max="14088" width="10.5703125" style="109" customWidth="1"/>
    <col min="14089" max="14089" width="8.7109375" style="109" customWidth="1"/>
    <col min="14090" max="14098" width="4.5703125" style="109" customWidth="1"/>
    <col min="14099" max="14334" width="11.42578125" style="109"/>
    <col min="14335" max="14335" width="24.28515625" style="109" customWidth="1"/>
    <col min="14336" max="14336" width="11.42578125" style="109" customWidth="1"/>
    <col min="14337" max="14337" width="1.5703125" style="109" customWidth="1"/>
    <col min="14338" max="14338" width="10.7109375" style="109" customWidth="1"/>
    <col min="14339" max="14339" width="1.5703125" style="109" customWidth="1"/>
    <col min="14340" max="14340" width="11.42578125" style="109" customWidth="1"/>
    <col min="14341" max="14341" width="11.7109375" style="109" customWidth="1"/>
    <col min="14342" max="14342" width="10.28515625" style="109" customWidth="1"/>
    <col min="14343" max="14343" width="10.7109375" style="109" customWidth="1"/>
    <col min="14344" max="14344" width="10.5703125" style="109" customWidth="1"/>
    <col min="14345" max="14345" width="8.7109375" style="109" customWidth="1"/>
    <col min="14346" max="14354" width="4.5703125" style="109" customWidth="1"/>
    <col min="14355" max="14590" width="11.42578125" style="109"/>
    <col min="14591" max="14591" width="24.28515625" style="109" customWidth="1"/>
    <col min="14592" max="14592" width="11.42578125" style="109" customWidth="1"/>
    <col min="14593" max="14593" width="1.5703125" style="109" customWidth="1"/>
    <col min="14594" max="14594" width="10.7109375" style="109" customWidth="1"/>
    <col min="14595" max="14595" width="1.5703125" style="109" customWidth="1"/>
    <col min="14596" max="14596" width="11.42578125" style="109" customWidth="1"/>
    <col min="14597" max="14597" width="11.7109375" style="109" customWidth="1"/>
    <col min="14598" max="14598" width="10.28515625" style="109" customWidth="1"/>
    <col min="14599" max="14599" width="10.7109375" style="109" customWidth="1"/>
    <col min="14600" max="14600" width="10.5703125" style="109" customWidth="1"/>
    <col min="14601" max="14601" width="8.7109375" style="109" customWidth="1"/>
    <col min="14602" max="14610" width="4.5703125" style="109" customWidth="1"/>
    <col min="14611" max="14846" width="11.42578125" style="109"/>
    <col min="14847" max="14847" width="24.28515625" style="109" customWidth="1"/>
    <col min="14848" max="14848" width="11.42578125" style="109" customWidth="1"/>
    <col min="14849" max="14849" width="1.5703125" style="109" customWidth="1"/>
    <col min="14850" max="14850" width="10.7109375" style="109" customWidth="1"/>
    <col min="14851" max="14851" width="1.5703125" style="109" customWidth="1"/>
    <col min="14852" max="14852" width="11.42578125" style="109" customWidth="1"/>
    <col min="14853" max="14853" width="11.7109375" style="109" customWidth="1"/>
    <col min="14854" max="14854" width="10.28515625" style="109" customWidth="1"/>
    <col min="14855" max="14855" width="10.7109375" style="109" customWidth="1"/>
    <col min="14856" max="14856" width="10.5703125" style="109" customWidth="1"/>
    <col min="14857" max="14857" width="8.7109375" style="109" customWidth="1"/>
    <col min="14858" max="14866" width="4.5703125" style="109" customWidth="1"/>
    <col min="14867" max="15102" width="11.42578125" style="109"/>
    <col min="15103" max="15103" width="24.28515625" style="109" customWidth="1"/>
    <col min="15104" max="15104" width="11.42578125" style="109" customWidth="1"/>
    <col min="15105" max="15105" width="1.5703125" style="109" customWidth="1"/>
    <col min="15106" max="15106" width="10.7109375" style="109" customWidth="1"/>
    <col min="15107" max="15107" width="1.5703125" style="109" customWidth="1"/>
    <col min="15108" max="15108" width="11.42578125" style="109" customWidth="1"/>
    <col min="15109" max="15109" width="11.7109375" style="109" customWidth="1"/>
    <col min="15110" max="15110" width="10.28515625" style="109" customWidth="1"/>
    <col min="15111" max="15111" width="10.7109375" style="109" customWidth="1"/>
    <col min="15112" max="15112" width="10.5703125" style="109" customWidth="1"/>
    <col min="15113" max="15113" width="8.7109375" style="109" customWidth="1"/>
    <col min="15114" max="15122" width="4.5703125" style="109" customWidth="1"/>
    <col min="15123" max="15358" width="11.42578125" style="109"/>
    <col min="15359" max="15359" width="24.28515625" style="109" customWidth="1"/>
    <col min="15360" max="15360" width="11.42578125" style="109" customWidth="1"/>
    <col min="15361" max="15361" width="1.5703125" style="109" customWidth="1"/>
    <col min="15362" max="15362" width="10.7109375" style="109" customWidth="1"/>
    <col min="15363" max="15363" width="1.5703125" style="109" customWidth="1"/>
    <col min="15364" max="15364" width="11.42578125" style="109" customWidth="1"/>
    <col min="15365" max="15365" width="11.7109375" style="109" customWidth="1"/>
    <col min="15366" max="15366" width="10.28515625" style="109" customWidth="1"/>
    <col min="15367" max="15367" width="10.7109375" style="109" customWidth="1"/>
    <col min="15368" max="15368" width="10.5703125" style="109" customWidth="1"/>
    <col min="15369" max="15369" width="8.7109375" style="109" customWidth="1"/>
    <col min="15370" max="15378" width="4.5703125" style="109" customWidth="1"/>
    <col min="15379" max="15614" width="11.42578125" style="109"/>
    <col min="15615" max="15615" width="24.28515625" style="109" customWidth="1"/>
    <col min="15616" max="15616" width="11.42578125" style="109" customWidth="1"/>
    <col min="15617" max="15617" width="1.5703125" style="109" customWidth="1"/>
    <col min="15618" max="15618" width="10.7109375" style="109" customWidth="1"/>
    <col min="15619" max="15619" width="1.5703125" style="109" customWidth="1"/>
    <col min="15620" max="15620" width="11.42578125" style="109" customWidth="1"/>
    <col min="15621" max="15621" width="11.7109375" style="109" customWidth="1"/>
    <col min="15622" max="15622" width="10.28515625" style="109" customWidth="1"/>
    <col min="15623" max="15623" width="10.7109375" style="109" customWidth="1"/>
    <col min="15624" max="15624" width="10.5703125" style="109" customWidth="1"/>
    <col min="15625" max="15625" width="8.7109375" style="109" customWidth="1"/>
    <col min="15626" max="15634" width="4.5703125" style="109" customWidth="1"/>
    <col min="15635" max="15870" width="11.42578125" style="109"/>
    <col min="15871" max="15871" width="24.28515625" style="109" customWidth="1"/>
    <col min="15872" max="15872" width="11.42578125" style="109" customWidth="1"/>
    <col min="15873" max="15873" width="1.5703125" style="109" customWidth="1"/>
    <col min="15874" max="15874" width="10.7109375" style="109" customWidth="1"/>
    <col min="15875" max="15875" width="1.5703125" style="109" customWidth="1"/>
    <col min="15876" max="15876" width="11.42578125" style="109" customWidth="1"/>
    <col min="15877" max="15877" width="11.7109375" style="109" customWidth="1"/>
    <col min="15878" max="15878" width="10.28515625" style="109" customWidth="1"/>
    <col min="15879" max="15879" width="10.7109375" style="109" customWidth="1"/>
    <col min="15880" max="15880" width="10.5703125" style="109" customWidth="1"/>
    <col min="15881" max="15881" width="8.7109375" style="109" customWidth="1"/>
    <col min="15882" max="15890" width="4.5703125" style="109" customWidth="1"/>
    <col min="15891" max="16126" width="11.42578125" style="109"/>
    <col min="16127" max="16127" width="24.28515625" style="109" customWidth="1"/>
    <col min="16128" max="16128" width="11.42578125" style="109" customWidth="1"/>
    <col min="16129" max="16129" width="1.5703125" style="109" customWidth="1"/>
    <col min="16130" max="16130" width="10.7109375" style="109" customWidth="1"/>
    <col min="16131" max="16131" width="1.5703125" style="109" customWidth="1"/>
    <col min="16132" max="16132" width="11.42578125" style="109" customWidth="1"/>
    <col min="16133" max="16133" width="11.7109375" style="109" customWidth="1"/>
    <col min="16134" max="16134" width="10.28515625" style="109" customWidth="1"/>
    <col min="16135" max="16135" width="10.7109375" style="109" customWidth="1"/>
    <col min="16136" max="16136" width="10.5703125" style="109" customWidth="1"/>
    <col min="16137" max="16137" width="8.7109375" style="109" customWidth="1"/>
    <col min="16138" max="16146" width="4.5703125" style="109" customWidth="1"/>
    <col min="16147" max="16384" width="11.42578125" style="109"/>
  </cols>
  <sheetData>
    <row r="1" spans="1:10" s="63" customFormat="1" ht="12.75">
      <c r="A1" s="256" t="str">
        <f>+'[39]Master IS (C)'!B1</f>
        <v>Yakima Waste Systems, Inc. G-98</v>
      </c>
      <c r="B1" s="62"/>
      <c r="E1" s="64"/>
      <c r="H1" s="62"/>
      <c r="J1" s="62"/>
    </row>
    <row r="2" spans="1:10" s="63" customFormat="1" ht="12.75">
      <c r="A2" s="257" t="s">
        <v>1053</v>
      </c>
      <c r="B2" s="62"/>
      <c r="D2" s="66"/>
      <c r="E2" s="64"/>
      <c r="H2" s="62"/>
      <c r="J2" s="62"/>
    </row>
    <row r="3" spans="1:10" s="63" customFormat="1" ht="12.75">
      <c r="A3" s="65"/>
      <c r="B3" s="62"/>
      <c r="D3" s="66"/>
      <c r="E3" s="64"/>
      <c r="H3" s="62"/>
      <c r="J3" s="62"/>
    </row>
    <row r="4" spans="1:10" s="63" customFormat="1" ht="12.75">
      <c r="A4" s="260"/>
      <c r="D4" s="66"/>
      <c r="E4" s="64"/>
      <c r="H4" s="62"/>
      <c r="J4" s="62"/>
    </row>
    <row r="5" spans="1:10" s="63" customFormat="1" ht="12.75">
      <c r="B5" s="67"/>
      <c r="D5" s="253" t="s">
        <v>835</v>
      </c>
      <c r="E5" s="254"/>
      <c r="F5" s="255">
        <f>'Yakima Regulated Price Out'!AW4</f>
        <v>6.0406418312077782E-3</v>
      </c>
      <c r="J5" s="62"/>
    </row>
    <row r="6" spans="1:10" s="63" customFormat="1" ht="12.75">
      <c r="B6" s="67"/>
      <c r="D6" s="253" t="s">
        <v>836</v>
      </c>
      <c r="E6" s="254"/>
      <c r="F6" s="255">
        <f>'Yakima Regulated Price Out'!AW4</f>
        <v>6.0406418312077782E-3</v>
      </c>
      <c r="J6" s="62"/>
    </row>
    <row r="7" spans="1:10" s="63" customFormat="1" ht="12.75">
      <c r="B7" s="67"/>
      <c r="D7" s="253" t="s">
        <v>837</v>
      </c>
      <c r="E7" s="254"/>
      <c r="F7" s="255">
        <f>'Yakima Regulated Price Out'!AW4</f>
        <v>6.0406418312077782E-3</v>
      </c>
      <c r="J7" s="62"/>
    </row>
    <row r="8" spans="1:10" s="63" customFormat="1" ht="12.75">
      <c r="A8" s="68"/>
      <c r="B8" s="69"/>
      <c r="D8" s="70"/>
      <c r="E8" s="64"/>
      <c r="H8" s="62"/>
    </row>
    <row r="9" spans="1:10" s="63" customFormat="1" ht="12.75">
      <c r="A9" s="71"/>
      <c r="B9" s="72"/>
      <c r="C9" s="73"/>
      <c r="D9" s="74"/>
      <c r="E9" s="75"/>
      <c r="F9" s="76"/>
      <c r="H9" s="62"/>
    </row>
    <row r="10" spans="1:10" s="63" customFormat="1" ht="12.75">
      <c r="A10" s="71"/>
      <c r="B10" s="72" t="s">
        <v>838</v>
      </c>
      <c r="C10" s="73"/>
      <c r="D10" s="74"/>
      <c r="E10" s="75"/>
      <c r="F10" s="76"/>
      <c r="H10" s="62"/>
    </row>
    <row r="11" spans="1:10" s="63" customFormat="1" ht="12.75">
      <c r="A11" s="77"/>
      <c r="B11" s="78" t="s">
        <v>839</v>
      </c>
      <c r="C11" s="73"/>
      <c r="D11" s="76" t="s">
        <v>840</v>
      </c>
      <c r="E11" s="76"/>
      <c r="F11" s="76" t="s">
        <v>491</v>
      </c>
      <c r="H11" s="62"/>
    </row>
    <row r="12" spans="1:10" s="63" customFormat="1" ht="12.75">
      <c r="A12" s="79"/>
      <c r="B12" s="78" t="s">
        <v>841</v>
      </c>
      <c r="C12" s="73"/>
      <c r="D12" s="76" t="s">
        <v>500</v>
      </c>
      <c r="E12" s="76"/>
      <c r="F12" s="72" t="s">
        <v>841</v>
      </c>
      <c r="H12" s="62"/>
    </row>
    <row r="13" spans="1:10" s="63" customFormat="1" ht="12.75">
      <c r="A13" s="80" t="s">
        <v>842</v>
      </c>
      <c r="B13" s="81"/>
      <c r="C13" s="82"/>
      <c r="D13" s="83"/>
      <c r="E13" s="84"/>
      <c r="F13" s="85"/>
      <c r="H13" s="62"/>
    </row>
    <row r="14" spans="1:10" s="63" customFormat="1" ht="12.75">
      <c r="A14" s="86" t="s">
        <v>843</v>
      </c>
      <c r="B14" s="258">
        <v>13.08</v>
      </c>
      <c r="C14" s="66"/>
      <c r="D14" s="261"/>
      <c r="E14" s="88"/>
      <c r="F14" s="62">
        <f>+B14+D14</f>
        <v>13.08</v>
      </c>
      <c r="H14" s="62"/>
    </row>
    <row r="15" spans="1:10" s="63" customFormat="1" ht="12.75">
      <c r="A15" s="89"/>
      <c r="B15" s="90"/>
      <c r="C15" s="66"/>
      <c r="D15" s="91"/>
      <c r="E15" s="88"/>
      <c r="F15" s="62"/>
      <c r="H15" s="62"/>
    </row>
    <row r="16" spans="1:10" s="63" customFormat="1" ht="12.75">
      <c r="A16" s="80" t="s">
        <v>844</v>
      </c>
      <c r="B16" s="92"/>
      <c r="C16" s="82"/>
      <c r="D16" s="83"/>
      <c r="E16" s="84"/>
      <c r="F16" s="85"/>
      <c r="H16" s="62"/>
    </row>
    <row r="17" spans="1:8" s="63" customFormat="1" ht="12.75">
      <c r="A17" s="86" t="s">
        <v>845</v>
      </c>
      <c r="B17" s="258">
        <v>13.51</v>
      </c>
      <c r="C17" s="66"/>
      <c r="D17" s="70">
        <f>B17*$F$5</f>
        <v>8.1609071139617087E-2</v>
      </c>
      <c r="E17" s="88"/>
      <c r="F17" s="62">
        <f>+B17+D17</f>
        <v>13.591609071139617</v>
      </c>
      <c r="H17" s="62"/>
    </row>
    <row r="18" spans="1:8" s="63" customFormat="1" ht="12.75">
      <c r="A18" s="89"/>
      <c r="B18" s="90"/>
      <c r="C18" s="66"/>
      <c r="D18" s="91"/>
      <c r="E18" s="88"/>
      <c r="F18" s="62"/>
      <c r="H18" s="62"/>
    </row>
    <row r="19" spans="1:8" s="63" customFormat="1" ht="12.75">
      <c r="A19" s="80" t="s">
        <v>846</v>
      </c>
      <c r="B19" s="92"/>
      <c r="C19" s="82"/>
      <c r="D19" s="83"/>
      <c r="E19" s="84"/>
      <c r="F19" s="85"/>
      <c r="H19" s="62"/>
    </row>
    <row r="20" spans="1:8" s="63" customFormat="1" ht="12.75">
      <c r="A20" s="86" t="s">
        <v>847</v>
      </c>
      <c r="B20" s="258">
        <v>17.47</v>
      </c>
      <c r="C20" s="66"/>
      <c r="D20" s="70">
        <f>B20*$F$5</f>
        <v>0.10553001279119988</v>
      </c>
      <c r="E20" s="88"/>
      <c r="F20" s="62">
        <f>+B20+D20</f>
        <v>17.575530012791198</v>
      </c>
      <c r="H20" s="62"/>
    </row>
    <row r="21" spans="1:8" s="63" customFormat="1" ht="12.75">
      <c r="A21" s="89"/>
      <c r="B21" s="90"/>
      <c r="C21" s="66"/>
      <c r="D21" s="91"/>
      <c r="E21" s="88"/>
      <c r="F21" s="62"/>
      <c r="H21" s="62"/>
    </row>
    <row r="22" spans="1:8" s="63" customFormat="1" ht="12.75">
      <c r="A22" s="80" t="s">
        <v>848</v>
      </c>
      <c r="B22" s="81"/>
      <c r="C22" s="82"/>
      <c r="D22" s="83"/>
      <c r="E22" s="84"/>
      <c r="F22" s="85"/>
      <c r="H22" s="62"/>
    </row>
    <row r="23" spans="1:8" s="63" customFormat="1" ht="12.75">
      <c r="A23" s="63" t="s">
        <v>849</v>
      </c>
      <c r="B23" s="258">
        <v>2.1</v>
      </c>
      <c r="C23" s="93"/>
      <c r="D23" s="70">
        <f>B23*$F$5</f>
        <v>1.2685347845536335E-2</v>
      </c>
      <c r="E23" s="70"/>
      <c r="F23" s="62">
        <f>+B23+D23</f>
        <v>2.1126853478455363</v>
      </c>
      <c r="H23" s="62"/>
    </row>
    <row r="24" spans="1:8" s="63" customFormat="1" ht="12.75">
      <c r="B24" s="87"/>
      <c r="C24" s="93"/>
      <c r="D24" s="70"/>
      <c r="E24" s="70"/>
      <c r="F24" s="62"/>
      <c r="H24" s="62"/>
    </row>
    <row r="25" spans="1:8" s="63" customFormat="1" ht="12.75">
      <c r="A25" s="80" t="s">
        <v>850</v>
      </c>
      <c r="B25" s="92"/>
      <c r="C25" s="94"/>
      <c r="D25" s="95"/>
      <c r="E25" s="95"/>
      <c r="F25" s="85"/>
      <c r="H25" s="62"/>
    </row>
    <row r="26" spans="1:8" s="63" customFormat="1" ht="12.75">
      <c r="A26" s="63" t="s">
        <v>851</v>
      </c>
      <c r="B26" s="258">
        <v>52.25</v>
      </c>
      <c r="C26" s="93"/>
      <c r="D26" s="70">
        <f>B26*$F$5</f>
        <v>0.31562353568060642</v>
      </c>
      <c r="E26" s="70"/>
      <c r="F26" s="62">
        <f>+B26+D26</f>
        <v>52.565623535680608</v>
      </c>
      <c r="H26" s="62"/>
    </row>
    <row r="27" spans="1:8" s="63" customFormat="1" ht="12.75">
      <c r="A27" s="63" t="s">
        <v>852</v>
      </c>
      <c r="B27" s="258">
        <v>52.25</v>
      </c>
      <c r="C27" s="93"/>
      <c r="D27" s="70">
        <f>B27*$F$5</f>
        <v>0.31562353568060642</v>
      </c>
      <c r="E27" s="70"/>
      <c r="F27" s="62">
        <f>+B27+D27</f>
        <v>52.565623535680608</v>
      </c>
      <c r="H27" s="62"/>
    </row>
    <row r="28" spans="1:8" s="63" customFormat="1" ht="12.75">
      <c r="A28" s="66"/>
      <c r="B28" s="87"/>
      <c r="C28" s="93"/>
      <c r="D28" s="70"/>
      <c r="E28" s="70"/>
      <c r="F28" s="62"/>
      <c r="H28" s="62"/>
    </row>
    <row r="29" spans="1:8" s="63" customFormat="1" ht="12.75">
      <c r="A29" s="80" t="s">
        <v>853</v>
      </c>
      <c r="B29" s="92"/>
      <c r="C29" s="94"/>
      <c r="D29" s="95"/>
      <c r="E29" s="95"/>
      <c r="F29" s="85"/>
      <c r="H29" s="62"/>
    </row>
    <row r="30" spans="1:8" s="66" customFormat="1" ht="12.75">
      <c r="A30" s="66" t="s">
        <v>854</v>
      </c>
      <c r="B30" s="96"/>
      <c r="C30" s="97"/>
      <c r="D30" s="91"/>
      <c r="E30" s="91"/>
      <c r="F30" s="98"/>
      <c r="H30" s="98"/>
    </row>
    <row r="31" spans="1:8" s="63" customFormat="1" ht="12.75">
      <c r="A31" s="63" t="s">
        <v>855</v>
      </c>
      <c r="B31" s="258">
        <v>4.8600000000000003</v>
      </c>
      <c r="C31" s="93"/>
      <c r="D31" s="70">
        <f t="shared" ref="D31:D37" si="0">B31*$F$5</f>
        <v>2.9357519299669805E-2</v>
      </c>
      <c r="E31" s="70"/>
      <c r="F31" s="62">
        <f t="shared" ref="F31:F38" si="1">+B31+D31</f>
        <v>4.8893575192996703</v>
      </c>
      <c r="H31" s="62"/>
    </row>
    <row r="32" spans="1:8" s="63" customFormat="1" ht="12.75">
      <c r="A32" s="63" t="s">
        <v>856</v>
      </c>
      <c r="B32" s="258">
        <v>4.8600000000000003</v>
      </c>
      <c r="C32" s="93"/>
      <c r="D32" s="70">
        <f t="shared" si="0"/>
        <v>2.9357519299669805E-2</v>
      </c>
      <c r="E32" s="70"/>
      <c r="F32" s="62">
        <f t="shared" si="1"/>
        <v>4.8893575192996703</v>
      </c>
      <c r="H32" s="62"/>
    </row>
    <row r="33" spans="1:8" s="63" customFormat="1" ht="12.75">
      <c r="A33" s="63" t="s">
        <v>857</v>
      </c>
      <c r="B33" s="258">
        <v>4.8600000000000003</v>
      </c>
      <c r="C33" s="93"/>
      <c r="D33" s="70">
        <f t="shared" si="0"/>
        <v>2.9357519299669805E-2</v>
      </c>
      <c r="E33" s="70"/>
      <c r="F33" s="62">
        <f t="shared" si="1"/>
        <v>4.8893575192996703</v>
      </c>
      <c r="H33" s="62"/>
    </row>
    <row r="34" spans="1:8" s="63" customFormat="1" ht="12.75">
      <c r="A34" s="63" t="s">
        <v>858</v>
      </c>
      <c r="B34" s="258">
        <v>4.8600000000000003</v>
      </c>
      <c r="C34" s="93"/>
      <c r="D34" s="70">
        <f t="shared" si="0"/>
        <v>2.9357519299669805E-2</v>
      </c>
      <c r="E34" s="70"/>
      <c r="F34" s="62">
        <f t="shared" si="1"/>
        <v>4.8893575192996703</v>
      </c>
      <c r="H34" s="62"/>
    </row>
    <row r="35" spans="1:8" s="63" customFormat="1" ht="12.75">
      <c r="A35" s="63" t="s">
        <v>859</v>
      </c>
      <c r="B35" s="258">
        <v>4.8600000000000003</v>
      </c>
      <c r="C35" s="93"/>
      <c r="D35" s="70">
        <f t="shared" si="0"/>
        <v>2.9357519299669805E-2</v>
      </c>
      <c r="E35" s="70"/>
      <c r="F35" s="62">
        <f t="shared" si="1"/>
        <v>4.8893575192996703</v>
      </c>
      <c r="H35" s="62"/>
    </row>
    <row r="36" spans="1:8" s="63" customFormat="1" ht="12.75">
      <c r="A36" s="63" t="s">
        <v>860</v>
      </c>
      <c r="B36" s="258">
        <v>4.8600000000000003</v>
      </c>
      <c r="C36" s="93"/>
      <c r="D36" s="70">
        <f t="shared" si="0"/>
        <v>2.9357519299669805E-2</v>
      </c>
      <c r="E36" s="70"/>
      <c r="F36" s="62">
        <f t="shared" si="1"/>
        <v>4.8893575192996703</v>
      </c>
      <c r="H36" s="62"/>
    </row>
    <row r="37" spans="1:8" s="63" customFormat="1" ht="12.75">
      <c r="A37" s="63" t="s">
        <v>861</v>
      </c>
      <c r="B37" s="258">
        <v>4.8600000000000003</v>
      </c>
      <c r="C37" s="93"/>
      <c r="D37" s="70">
        <f t="shared" si="0"/>
        <v>2.9357519299669805E-2</v>
      </c>
      <c r="E37" s="70"/>
      <c r="F37" s="62">
        <f t="shared" si="1"/>
        <v>4.8893575192996703</v>
      </c>
      <c r="H37" s="62"/>
    </row>
    <row r="38" spans="1:8" s="63" customFormat="1" ht="12.75">
      <c r="A38" s="63" t="s">
        <v>862</v>
      </c>
      <c r="B38" s="258">
        <v>5.63</v>
      </c>
      <c r="C38" s="93"/>
      <c r="D38" s="70">
        <f>B38*$F$6</f>
        <v>3.4008813509699788E-2</v>
      </c>
      <c r="E38" s="70"/>
      <c r="F38" s="62">
        <f t="shared" si="1"/>
        <v>5.6640088135096995</v>
      </c>
      <c r="H38" s="62"/>
    </row>
    <row r="39" spans="1:8" s="63" customFormat="1" ht="12.75">
      <c r="B39" s="87"/>
      <c r="C39" s="93"/>
      <c r="D39" s="70"/>
      <c r="E39" s="70"/>
      <c r="F39" s="62"/>
      <c r="H39" s="62"/>
    </row>
    <row r="40" spans="1:8" s="63" customFormat="1" ht="12.75">
      <c r="A40" s="80" t="s">
        <v>863</v>
      </c>
      <c r="B40" s="92"/>
      <c r="C40" s="94"/>
      <c r="D40" s="95"/>
      <c r="E40" s="95"/>
      <c r="F40" s="85"/>
      <c r="H40" s="62"/>
    </row>
    <row r="41" spans="1:8" s="66" customFormat="1" ht="12.75">
      <c r="A41" s="66" t="s">
        <v>864</v>
      </c>
      <c r="B41" s="96"/>
      <c r="C41" s="97"/>
      <c r="D41" s="91"/>
      <c r="E41" s="91"/>
      <c r="F41" s="98"/>
      <c r="H41" s="98"/>
    </row>
    <row r="42" spans="1:8" s="63" customFormat="1" ht="12.75">
      <c r="A42" s="63" t="s">
        <v>865</v>
      </c>
      <c r="B42" s="87"/>
      <c r="C42" s="93"/>
      <c r="D42" s="70"/>
      <c r="E42" s="70"/>
      <c r="F42" s="62"/>
      <c r="H42" s="62"/>
    </row>
    <row r="43" spans="1:8" s="63" customFormat="1" ht="12.75">
      <c r="A43" s="63" t="s">
        <v>866</v>
      </c>
      <c r="B43" s="258">
        <v>0.32</v>
      </c>
      <c r="C43" s="93"/>
      <c r="D43" s="70">
        <f>B43*$F$5</f>
        <v>1.9330053859864891E-3</v>
      </c>
      <c r="E43" s="70"/>
      <c r="F43" s="62">
        <f>+B43+D43</f>
        <v>0.32193300538598651</v>
      </c>
      <c r="H43" s="62"/>
    </row>
    <row r="44" spans="1:8" s="63" customFormat="1" ht="12.75">
      <c r="A44" s="63" t="s">
        <v>867</v>
      </c>
      <c r="B44" s="436">
        <v>0.13</v>
      </c>
      <c r="C44" s="93"/>
      <c r="D44" s="70">
        <f>B44*$F$5</f>
        <v>7.8528343805701114E-4</v>
      </c>
      <c r="E44" s="70"/>
      <c r="F44" s="62">
        <f>+B44+D44</f>
        <v>0.13078528343805701</v>
      </c>
      <c r="H44" s="62"/>
    </row>
    <row r="45" spans="1:8" s="63" customFormat="1" ht="12.75">
      <c r="B45" s="87"/>
      <c r="C45" s="93"/>
      <c r="D45" s="70"/>
      <c r="E45" s="70"/>
      <c r="F45" s="62"/>
      <c r="H45" s="62"/>
    </row>
    <row r="46" spans="1:8" s="66" customFormat="1" ht="12.75">
      <c r="A46" s="66" t="s">
        <v>868</v>
      </c>
      <c r="B46" s="96"/>
      <c r="C46" s="97"/>
      <c r="D46" s="99"/>
      <c r="E46" s="91"/>
      <c r="F46" s="98"/>
      <c r="H46" s="98"/>
    </row>
    <row r="47" spans="1:8" s="63" customFormat="1" ht="12.75">
      <c r="A47" s="63" t="s">
        <v>866</v>
      </c>
      <c r="B47" s="258">
        <v>0.35</v>
      </c>
      <c r="C47" s="93"/>
      <c r="D47" s="70">
        <f>B47*$F$5</f>
        <v>2.1142246409227221E-3</v>
      </c>
      <c r="E47" s="70"/>
      <c r="F47" s="62">
        <f>+B47+D47</f>
        <v>0.35211422464092268</v>
      </c>
      <c r="H47" s="62"/>
    </row>
    <row r="48" spans="1:8" s="63" customFormat="1" ht="12.75">
      <c r="A48" s="63" t="s">
        <v>867</v>
      </c>
      <c r="B48" s="258">
        <v>0.16</v>
      </c>
      <c r="C48" s="93"/>
      <c r="D48" s="70">
        <f>B48*$F$5</f>
        <v>9.6650269299324455E-4</v>
      </c>
      <c r="E48" s="70"/>
      <c r="F48" s="62">
        <f>+B48+D48</f>
        <v>0.16096650269299326</v>
      </c>
      <c r="H48" s="62"/>
    </row>
    <row r="49" spans="1:8" s="63" customFormat="1" ht="12.75">
      <c r="B49" s="87"/>
      <c r="C49" s="93"/>
      <c r="D49" s="70"/>
      <c r="E49" s="70"/>
      <c r="F49" s="62"/>
      <c r="H49" s="62"/>
    </row>
    <row r="50" spans="1:8" s="66" customFormat="1" ht="12.75">
      <c r="A50" s="66" t="s">
        <v>869</v>
      </c>
      <c r="B50" s="96"/>
      <c r="C50" s="97"/>
      <c r="D50" s="91"/>
      <c r="E50" s="91"/>
      <c r="F50" s="98"/>
      <c r="H50" s="98"/>
    </row>
    <row r="51" spans="1:8" s="63" customFormat="1" ht="12.75">
      <c r="A51" s="63" t="s">
        <v>870</v>
      </c>
      <c r="B51" s="258">
        <v>0.93</v>
      </c>
      <c r="C51" s="93"/>
      <c r="D51" s="70">
        <f>B51*$F$5</f>
        <v>5.6177969030232339E-3</v>
      </c>
      <c r="E51" s="70"/>
      <c r="F51" s="62">
        <f>+B51+D51</f>
        <v>0.93561779690302327</v>
      </c>
      <c r="H51" s="62"/>
    </row>
    <row r="52" spans="1:8" s="63" customFormat="1" ht="12.75">
      <c r="B52" s="87"/>
      <c r="C52" s="93"/>
      <c r="D52" s="70"/>
      <c r="E52" s="70"/>
      <c r="F52" s="62"/>
      <c r="H52" s="62"/>
    </row>
    <row r="53" spans="1:8" s="66" customFormat="1" ht="12.75">
      <c r="A53" s="66" t="s">
        <v>868</v>
      </c>
      <c r="B53" s="96"/>
      <c r="C53" s="97"/>
      <c r="D53" s="91"/>
      <c r="E53" s="91"/>
      <c r="F53" s="98"/>
      <c r="H53" s="98"/>
    </row>
    <row r="54" spans="1:8" s="63" customFormat="1" ht="12.75">
      <c r="A54" s="63" t="s">
        <v>870</v>
      </c>
      <c r="B54" s="258">
        <v>0.93</v>
      </c>
      <c r="C54" s="93"/>
      <c r="D54" s="70">
        <f>B54*$F$5</f>
        <v>5.6177969030232339E-3</v>
      </c>
      <c r="E54" s="70"/>
      <c r="F54" s="62">
        <f>+B54+D54</f>
        <v>0.93561779690302327</v>
      </c>
      <c r="H54" s="62"/>
    </row>
    <row r="55" spans="1:8" s="63" customFormat="1" ht="12.75">
      <c r="B55" s="87"/>
      <c r="C55" s="93"/>
      <c r="D55" s="70"/>
      <c r="E55" s="70"/>
      <c r="F55" s="62"/>
      <c r="H55" s="62"/>
    </row>
    <row r="56" spans="1:8" s="63" customFormat="1" ht="12.75">
      <c r="A56" s="80" t="s">
        <v>871</v>
      </c>
      <c r="B56" s="92"/>
      <c r="C56" s="94"/>
      <c r="D56" s="95"/>
      <c r="E56" s="95"/>
      <c r="F56" s="85"/>
      <c r="H56" s="62"/>
    </row>
    <row r="57" spans="1:8" s="63" customFormat="1" ht="12.75">
      <c r="A57" s="63" t="s">
        <v>872</v>
      </c>
      <c r="B57" s="258">
        <v>0.08</v>
      </c>
      <c r="C57" s="93"/>
      <c r="D57" s="70">
        <f>B57*$F$5</f>
        <v>4.8325134649662227E-4</v>
      </c>
      <c r="E57" s="70"/>
      <c r="F57" s="62">
        <f t="shared" ref="F57:F59" si="2">+B57+D57</f>
        <v>8.0483251346496629E-2</v>
      </c>
      <c r="H57" s="62"/>
    </row>
    <row r="58" spans="1:8" s="63" customFormat="1" ht="12.75">
      <c r="A58" s="63" t="s">
        <v>873</v>
      </c>
      <c r="B58" s="258">
        <v>0.26</v>
      </c>
      <c r="C58" s="93"/>
      <c r="D58" s="70">
        <f>B58*$F$5</f>
        <v>1.5705668761140223E-3</v>
      </c>
      <c r="E58" s="70"/>
      <c r="F58" s="62">
        <f t="shared" si="2"/>
        <v>0.26157056687611402</v>
      </c>
      <c r="H58" s="62"/>
    </row>
    <row r="59" spans="1:8" s="63" customFormat="1" ht="12.75">
      <c r="A59" s="63" t="s">
        <v>874</v>
      </c>
      <c r="B59" s="258">
        <v>0.16</v>
      </c>
      <c r="C59" s="93"/>
      <c r="D59" s="70">
        <f>B59*$F$5</f>
        <v>9.6650269299324455E-4</v>
      </c>
      <c r="E59" s="70"/>
      <c r="F59" s="62">
        <f t="shared" si="2"/>
        <v>0.16096650269299326</v>
      </c>
      <c r="H59" s="62"/>
    </row>
    <row r="60" spans="1:8" s="63" customFormat="1" ht="12.75">
      <c r="B60" s="87"/>
      <c r="C60" s="93"/>
      <c r="D60" s="70"/>
      <c r="E60" s="70"/>
      <c r="F60" s="62"/>
      <c r="H60" s="62"/>
    </row>
    <row r="61" spans="1:8" s="63" customFormat="1" ht="12.75">
      <c r="A61" s="82" t="s">
        <v>875</v>
      </c>
      <c r="B61" s="92"/>
      <c r="C61" s="94"/>
      <c r="D61" s="95"/>
      <c r="E61" s="95"/>
      <c r="F61" s="85"/>
      <c r="H61" s="62"/>
    </row>
    <row r="62" spans="1:8" s="63" customFormat="1" ht="12.75">
      <c r="A62" s="63" t="s">
        <v>876</v>
      </c>
      <c r="B62" s="259">
        <v>6.75</v>
      </c>
      <c r="D62" s="70">
        <f t="shared" ref="D62:D69" si="3">B62*$F$5</f>
        <v>4.0774332360652504E-2</v>
      </c>
      <c r="E62" s="64"/>
      <c r="F62" s="62">
        <f t="shared" ref="F62:F69" si="4">+B62+D62</f>
        <v>6.7907743323606526</v>
      </c>
      <c r="H62" s="100"/>
    </row>
    <row r="63" spans="1:8" s="63" customFormat="1" ht="12.75">
      <c r="A63" s="63" t="s">
        <v>877</v>
      </c>
      <c r="B63" s="259">
        <v>8.5</v>
      </c>
      <c r="D63" s="70">
        <f t="shared" si="3"/>
        <v>5.1345455565266117E-2</v>
      </c>
      <c r="E63" s="64"/>
      <c r="F63" s="62">
        <f t="shared" si="4"/>
        <v>8.5513454555652668</v>
      </c>
      <c r="G63" s="101"/>
      <c r="H63" s="100"/>
    </row>
    <row r="64" spans="1:8" s="63" customFormat="1" ht="12.75">
      <c r="A64" s="63" t="s">
        <v>878</v>
      </c>
      <c r="B64" s="259">
        <v>11.21</v>
      </c>
      <c r="D64" s="70">
        <f t="shared" si="3"/>
        <v>6.7715594927839198E-2</v>
      </c>
      <c r="E64" s="64"/>
      <c r="F64" s="62">
        <f t="shared" si="4"/>
        <v>11.277715594927841</v>
      </c>
      <c r="H64" s="100"/>
    </row>
    <row r="65" spans="1:9" s="63" customFormat="1" ht="12.75">
      <c r="A65" s="63" t="s">
        <v>879</v>
      </c>
      <c r="B65" s="259">
        <v>13.94</v>
      </c>
      <c r="D65" s="70">
        <f t="shared" si="3"/>
        <v>8.420654712703643E-2</v>
      </c>
      <c r="E65" s="64"/>
      <c r="F65" s="62">
        <f t="shared" si="4"/>
        <v>14.024206547127037</v>
      </c>
      <c r="H65" s="100"/>
    </row>
    <row r="66" spans="1:9" s="63" customFormat="1" ht="12.75">
      <c r="A66" s="63" t="s">
        <v>880</v>
      </c>
      <c r="B66" s="259">
        <v>16.66</v>
      </c>
      <c r="D66" s="70">
        <f t="shared" si="3"/>
        <v>0.10063709290792158</v>
      </c>
      <c r="E66" s="64"/>
      <c r="F66" s="62">
        <f t="shared" si="4"/>
        <v>16.76063709290792</v>
      </c>
      <c r="H66" s="100"/>
    </row>
    <row r="67" spans="1:9" s="63" customFormat="1" ht="12.75">
      <c r="A67" s="63" t="s">
        <v>881</v>
      </c>
      <c r="B67" s="259">
        <v>19.690000000000001</v>
      </c>
      <c r="D67" s="70">
        <f t="shared" si="3"/>
        <v>0.11894023765648117</v>
      </c>
      <c r="E67" s="64"/>
      <c r="F67" s="62">
        <f t="shared" si="4"/>
        <v>19.808940237656483</v>
      </c>
      <c r="H67" s="100"/>
    </row>
    <row r="68" spans="1:9" s="63" customFormat="1" ht="12.75">
      <c r="A68" s="63" t="s">
        <v>882</v>
      </c>
      <c r="B68" s="259">
        <v>23.17</v>
      </c>
      <c r="D68" s="70">
        <f t="shared" si="3"/>
        <v>0.13996167122908423</v>
      </c>
      <c r="E68" s="64"/>
      <c r="F68" s="62">
        <f t="shared" si="4"/>
        <v>23.309961671229086</v>
      </c>
      <c r="H68" s="100"/>
    </row>
    <row r="69" spans="1:9" s="63" customFormat="1" ht="12.75">
      <c r="A69" s="63" t="s">
        <v>883</v>
      </c>
      <c r="B69" s="259">
        <v>4.9800000000000004</v>
      </c>
      <c r="D69" s="70">
        <f t="shared" si="3"/>
        <v>3.0082396319414739E-2</v>
      </c>
      <c r="E69" s="64"/>
      <c r="F69" s="62">
        <f t="shared" si="4"/>
        <v>5.0100823963194152</v>
      </c>
      <c r="G69" s="101"/>
      <c r="H69" s="100"/>
    </row>
    <row r="70" spans="1:9" s="63" customFormat="1" ht="12.75">
      <c r="B70" s="62"/>
      <c r="D70" s="70"/>
      <c r="E70" s="64"/>
      <c r="F70" s="62"/>
      <c r="H70" s="100"/>
    </row>
    <row r="71" spans="1:9" s="63" customFormat="1" ht="12.75">
      <c r="A71" s="82" t="s">
        <v>884</v>
      </c>
      <c r="B71" s="85"/>
      <c r="C71" s="102"/>
      <c r="D71" s="95"/>
      <c r="E71" s="103"/>
      <c r="F71" s="85"/>
      <c r="H71" s="100"/>
    </row>
    <row r="72" spans="1:9" s="63" customFormat="1" ht="12.75">
      <c r="A72" s="63" t="s">
        <v>885</v>
      </c>
      <c r="B72" s="259">
        <v>9.42</v>
      </c>
      <c r="D72" s="70">
        <f>B72*$F$6</f>
        <v>5.6902846049977272E-2</v>
      </c>
      <c r="E72" s="64"/>
      <c r="F72" s="62">
        <f t="shared" ref="F72" si="5">+B72+D72</f>
        <v>9.4769028460499776</v>
      </c>
      <c r="G72" s="101"/>
      <c r="H72" s="100"/>
    </row>
    <row r="73" spans="1:9" s="63" customFormat="1" ht="12.75">
      <c r="B73" s="62"/>
      <c r="D73" s="70"/>
      <c r="E73" s="64"/>
      <c r="F73" s="62"/>
      <c r="G73" s="101"/>
      <c r="H73" s="100"/>
      <c r="I73" s="104"/>
    </row>
    <row r="74" spans="1:9" s="63" customFormat="1" ht="12.75">
      <c r="A74" s="82" t="s">
        <v>886</v>
      </c>
      <c r="B74" s="85"/>
      <c r="C74" s="102"/>
      <c r="D74" s="95"/>
      <c r="E74" s="103"/>
      <c r="F74" s="85"/>
      <c r="G74" s="101"/>
      <c r="H74" s="100"/>
    </row>
    <row r="75" spans="1:9" s="63" customFormat="1" ht="12.75">
      <c r="A75" s="63" t="s">
        <v>887</v>
      </c>
      <c r="B75" s="259">
        <v>10.78</v>
      </c>
      <c r="D75" s="70">
        <f>B75*$F$7</f>
        <v>6.5118118940419842E-2</v>
      </c>
      <c r="E75" s="64"/>
      <c r="F75" s="62">
        <f>+B75+D75</f>
        <v>10.84511811894042</v>
      </c>
      <c r="G75" s="105"/>
      <c r="H75" s="100"/>
      <c r="I75" s="106"/>
    </row>
    <row r="76" spans="1:9" s="63" customFormat="1" ht="12.75">
      <c r="A76" s="86"/>
      <c r="B76" s="62"/>
      <c r="D76" s="70"/>
      <c r="E76" s="64"/>
      <c r="F76" s="62"/>
      <c r="H76" s="100"/>
    </row>
    <row r="77" spans="1:9" s="66" customFormat="1" ht="12.75">
      <c r="A77" s="66" t="s">
        <v>888</v>
      </c>
      <c r="B77" s="98"/>
      <c r="D77" s="91"/>
      <c r="E77" s="107"/>
      <c r="F77" s="98"/>
      <c r="H77" s="108"/>
    </row>
    <row r="78" spans="1:9" s="63" customFormat="1" ht="12.75">
      <c r="A78" s="63" t="s">
        <v>889</v>
      </c>
      <c r="B78" s="259">
        <v>12.12</v>
      </c>
      <c r="D78" s="70">
        <f>B78*$F$5</f>
        <v>7.3212578994238262E-2</v>
      </c>
      <c r="E78" s="64"/>
      <c r="F78" s="62">
        <f>+B78+D78</f>
        <v>12.193212578994238</v>
      </c>
      <c r="H78" s="62"/>
    </row>
    <row r="79" spans="1:9" s="63" customFormat="1" ht="12.75">
      <c r="A79" s="63" t="s">
        <v>890</v>
      </c>
      <c r="B79" s="259">
        <v>12.73</v>
      </c>
      <c r="D79" s="70">
        <f>B79*$F$5</f>
        <v>7.6897370511275015E-2</v>
      </c>
      <c r="E79" s="64"/>
      <c r="F79" s="62">
        <f>+B79+D79</f>
        <v>12.806897370511276</v>
      </c>
      <c r="H79" s="62"/>
    </row>
    <row r="80" spans="1:9" s="63" customFormat="1" ht="12.75">
      <c r="A80" s="63" t="s">
        <v>891</v>
      </c>
      <c r="B80" s="259">
        <v>15.62</v>
      </c>
      <c r="D80" s="70">
        <f>B80*$F$5</f>
        <v>9.4354825403465487E-2</v>
      </c>
      <c r="E80" s="64"/>
      <c r="F80" s="62">
        <f>+B80+D80</f>
        <v>15.714354825403465</v>
      </c>
      <c r="H80" s="62"/>
    </row>
    <row r="81" spans="1:10">
      <c r="F81" s="110"/>
      <c r="G81" s="109"/>
      <c r="J81" s="109"/>
    </row>
    <row r="82" spans="1:10" s="63" customFormat="1" ht="12.75">
      <c r="A82" s="82" t="s">
        <v>892</v>
      </c>
      <c r="B82" s="85"/>
      <c r="C82" s="102"/>
      <c r="D82" s="95"/>
      <c r="E82" s="103"/>
      <c r="F82" s="85"/>
      <c r="H82" s="62"/>
    </row>
    <row r="83" spans="1:10" s="63" customFormat="1" ht="12.75">
      <c r="A83" s="63" t="s">
        <v>893</v>
      </c>
      <c r="B83" s="259">
        <v>1.38</v>
      </c>
      <c r="D83" s="70">
        <f t="shared" ref="D83:D89" si="6">B83*$F$5</f>
        <v>8.3360857270667332E-3</v>
      </c>
      <c r="E83" s="64"/>
      <c r="F83" s="62">
        <f>+B83+D83</f>
        <v>1.3883360857270666</v>
      </c>
      <c r="H83" s="62"/>
    </row>
    <row r="84" spans="1:10" s="63" customFormat="1" ht="12.75">
      <c r="A84" s="63" t="s">
        <v>1054</v>
      </c>
      <c r="B84" s="259">
        <v>2.4700000000000002</v>
      </c>
      <c r="D84" s="70">
        <f t="shared" si="6"/>
        <v>1.4920385323083213E-2</v>
      </c>
      <c r="E84" s="64"/>
      <c r="F84" s="62">
        <f t="shared" ref="F84:F89" si="7">+B84+D84</f>
        <v>2.4849203853230835</v>
      </c>
      <c r="H84" s="62"/>
    </row>
    <row r="85" spans="1:10" s="63" customFormat="1" ht="12.75">
      <c r="A85" s="63" t="s">
        <v>894</v>
      </c>
      <c r="B85" s="259">
        <v>3.73</v>
      </c>
      <c r="D85" s="70">
        <f t="shared" si="6"/>
        <v>2.2531594030405014E-2</v>
      </c>
      <c r="E85" s="64"/>
      <c r="F85" s="62">
        <f t="shared" si="7"/>
        <v>3.7525315940304051</v>
      </c>
      <c r="H85" s="62"/>
    </row>
    <row r="86" spans="1:10" s="63" customFormat="1" ht="12.75">
      <c r="A86" s="63" t="s">
        <v>895</v>
      </c>
      <c r="B86" s="259">
        <v>4.91</v>
      </c>
      <c r="D86" s="70">
        <f t="shared" si="6"/>
        <v>2.9659551391230193E-2</v>
      </c>
      <c r="E86" s="64"/>
      <c r="F86" s="62">
        <f t="shared" si="7"/>
        <v>4.9396595513912303</v>
      </c>
      <c r="H86" s="62"/>
    </row>
    <row r="87" spans="1:10" s="63" customFormat="1" ht="12.75">
      <c r="A87" s="63" t="s">
        <v>896</v>
      </c>
      <c r="B87" s="259">
        <v>7.34</v>
      </c>
      <c r="D87" s="70">
        <f t="shared" si="6"/>
        <v>4.4338311041065094E-2</v>
      </c>
      <c r="E87" s="64"/>
      <c r="F87" s="62">
        <f t="shared" si="7"/>
        <v>7.3843383110410645</v>
      </c>
      <c r="H87" s="62"/>
    </row>
    <row r="88" spans="1:10" s="63" customFormat="1" ht="12.75">
      <c r="A88" s="63" t="s">
        <v>897</v>
      </c>
      <c r="B88" s="259">
        <v>2.4700000000000002</v>
      </c>
      <c r="D88" s="70">
        <f t="shared" si="6"/>
        <v>1.4920385323083213E-2</v>
      </c>
      <c r="E88" s="64"/>
      <c r="F88" s="62">
        <f t="shared" si="7"/>
        <v>2.4849203853230835</v>
      </c>
      <c r="H88" s="62"/>
    </row>
    <row r="89" spans="1:10" s="63" customFormat="1" ht="12.75">
      <c r="A89" s="63" t="s">
        <v>898</v>
      </c>
      <c r="B89" s="259">
        <v>4.9800000000000004</v>
      </c>
      <c r="D89" s="70">
        <f t="shared" si="6"/>
        <v>3.0082396319414739E-2</v>
      </c>
      <c r="E89" s="64"/>
      <c r="F89" s="62">
        <f t="shared" si="7"/>
        <v>5.0100823963194152</v>
      </c>
      <c r="H89" s="62"/>
    </row>
    <row r="90" spans="1:10" s="63" customFormat="1" ht="12.75">
      <c r="B90" s="62"/>
      <c r="D90" s="70"/>
      <c r="E90" s="64"/>
      <c r="F90" s="62"/>
      <c r="H90" s="62"/>
    </row>
    <row r="91" spans="1:10" s="63" customFormat="1" ht="12.75">
      <c r="A91" s="63" t="s">
        <v>899</v>
      </c>
      <c r="B91" s="259">
        <v>48.36</v>
      </c>
      <c r="D91" s="70">
        <f t="shared" ref="D91" si="8">B91*$F$5</f>
        <v>0.29212543895720816</v>
      </c>
      <c r="E91" s="64"/>
      <c r="F91" s="62">
        <f t="shared" ref="F91" si="9">+B91+D91</f>
        <v>48.652125438957206</v>
      </c>
      <c r="H91" s="62"/>
    </row>
    <row r="92" spans="1:10" s="63" customFormat="1" ht="12.75">
      <c r="A92" s="86"/>
      <c r="B92" s="62"/>
      <c r="D92" s="70"/>
      <c r="E92" s="64"/>
      <c r="F92" s="62"/>
      <c r="H92" s="62"/>
    </row>
    <row r="93" spans="1:10" s="63" customFormat="1" ht="12.75">
      <c r="A93" s="82" t="s">
        <v>900</v>
      </c>
      <c r="B93" s="85"/>
      <c r="C93" s="102"/>
      <c r="D93" s="95"/>
      <c r="E93" s="103"/>
      <c r="F93" s="85"/>
      <c r="H93" s="62"/>
    </row>
    <row r="94" spans="1:10" s="63" customFormat="1" ht="12.75">
      <c r="A94" s="63" t="s">
        <v>901</v>
      </c>
      <c r="B94" s="259">
        <v>1.71</v>
      </c>
      <c r="C94" s="64"/>
      <c r="D94" s="70">
        <f t="shared" ref="D94:D101" si="10">B94*$F$5</f>
        <v>1.0329497531365301E-2</v>
      </c>
      <c r="E94" s="64"/>
      <c r="F94" s="62">
        <f t="shared" ref="F94:F101" si="11">+B94+D94</f>
        <v>1.7203294975313652</v>
      </c>
      <c r="H94" s="62"/>
    </row>
    <row r="95" spans="1:10" s="63" customFormat="1" ht="12.75">
      <c r="A95" s="63" t="s">
        <v>889</v>
      </c>
      <c r="B95" s="259">
        <v>2.93</v>
      </c>
      <c r="C95" s="64"/>
      <c r="D95" s="70">
        <f t="shared" si="10"/>
        <v>1.7699080565438792E-2</v>
      </c>
      <c r="E95" s="64"/>
      <c r="F95" s="62">
        <f t="shared" si="11"/>
        <v>2.9476990805654388</v>
      </c>
      <c r="H95" s="62"/>
    </row>
    <row r="96" spans="1:10" s="63" customFormat="1" ht="12.75">
      <c r="A96" s="63" t="s">
        <v>890</v>
      </c>
      <c r="B96" s="259">
        <v>3.76</v>
      </c>
      <c r="C96" s="64"/>
      <c r="D96" s="70">
        <f t="shared" si="10"/>
        <v>2.2712813285341246E-2</v>
      </c>
      <c r="E96" s="64"/>
      <c r="F96" s="62">
        <f t="shared" si="11"/>
        <v>3.7827128132853409</v>
      </c>
      <c r="H96" s="62"/>
    </row>
    <row r="97" spans="1:10" s="63" customFormat="1" ht="12.75">
      <c r="A97" s="63" t="s">
        <v>891</v>
      </c>
      <c r="B97" s="259">
        <v>5.44</v>
      </c>
      <c r="C97" s="64"/>
      <c r="D97" s="70">
        <f t="shared" si="10"/>
        <v>3.2861091561770313E-2</v>
      </c>
      <c r="E97" s="64"/>
      <c r="F97" s="62">
        <f t="shared" si="11"/>
        <v>5.4728610915617706</v>
      </c>
      <c r="H97" s="62"/>
    </row>
    <row r="98" spans="1:10" s="63" customFormat="1" ht="12.75">
      <c r="A98" s="63" t="s">
        <v>902</v>
      </c>
      <c r="B98" s="259">
        <v>2.52</v>
      </c>
      <c r="D98" s="70">
        <f t="shared" si="10"/>
        <v>1.5222417414643601E-2</v>
      </c>
      <c r="E98" s="64"/>
      <c r="F98" s="62">
        <f t="shared" si="11"/>
        <v>2.5352224174146438</v>
      </c>
      <c r="H98" s="62"/>
    </row>
    <row r="99" spans="1:10" s="63" customFormat="1" ht="12.75">
      <c r="A99" s="63" t="s">
        <v>894</v>
      </c>
      <c r="B99" s="259">
        <v>3.78</v>
      </c>
      <c r="D99" s="70">
        <f t="shared" si="10"/>
        <v>2.2833626121965399E-2</v>
      </c>
      <c r="E99" s="64"/>
      <c r="F99" s="62">
        <f t="shared" si="11"/>
        <v>3.8028336261219651</v>
      </c>
      <c r="H99" s="62"/>
    </row>
    <row r="100" spans="1:10" s="63" customFormat="1" ht="12.75">
      <c r="A100" s="63" t="s">
        <v>895</v>
      </c>
      <c r="B100" s="259">
        <v>5.0199999999999996</v>
      </c>
      <c r="D100" s="70">
        <f t="shared" si="10"/>
        <v>3.0324021992663045E-2</v>
      </c>
      <c r="E100" s="64"/>
      <c r="F100" s="62">
        <f t="shared" si="11"/>
        <v>5.0503240219926626</v>
      </c>
      <c r="H100" s="62"/>
    </row>
    <row r="101" spans="1:10" s="63" customFormat="1" ht="12.75">
      <c r="A101" s="63" t="s">
        <v>896</v>
      </c>
      <c r="B101" s="259">
        <v>7.47</v>
      </c>
      <c r="D101" s="70">
        <f t="shared" si="10"/>
        <v>4.5123594479122099E-2</v>
      </c>
      <c r="E101" s="64"/>
      <c r="F101" s="62">
        <f t="shared" si="11"/>
        <v>7.5151235944791219</v>
      </c>
      <c r="H101" s="62"/>
    </row>
    <row r="102" spans="1:10">
      <c r="F102" s="110"/>
      <c r="G102" s="109"/>
      <c r="J102" s="109"/>
    </row>
    <row r="103" spans="1:10" s="66" customFormat="1" ht="12.75">
      <c r="A103" s="66" t="s">
        <v>903</v>
      </c>
      <c r="B103" s="98"/>
      <c r="D103" s="91"/>
      <c r="E103" s="107"/>
      <c r="F103" s="98"/>
      <c r="H103" s="98"/>
    </row>
    <row r="104" spans="1:10" s="63" customFormat="1" ht="12.75">
      <c r="A104" s="63" t="s">
        <v>901</v>
      </c>
      <c r="B104" s="259">
        <v>2.78</v>
      </c>
      <c r="D104" s="70">
        <f>B104*$F$5</f>
        <v>1.6792984290757623E-2</v>
      </c>
      <c r="E104" s="64"/>
      <c r="F104" s="62">
        <f t="shared" ref="F104:F107" si="12">+B104+D104</f>
        <v>2.7967929842907573</v>
      </c>
      <c r="H104" s="62"/>
    </row>
    <row r="105" spans="1:10" s="63" customFormat="1" ht="12.75">
      <c r="A105" s="63" t="s">
        <v>889</v>
      </c>
      <c r="B105" s="259">
        <v>4.71</v>
      </c>
      <c r="D105" s="70">
        <f>B105*$F$5</f>
        <v>2.8451423024988636E-2</v>
      </c>
      <c r="E105" s="64"/>
      <c r="F105" s="62">
        <f t="shared" si="12"/>
        <v>4.7384514230249888</v>
      </c>
      <c r="H105" s="62"/>
    </row>
    <row r="106" spans="1:10" s="63" customFormat="1" ht="12.75">
      <c r="A106" s="63" t="s">
        <v>890</v>
      </c>
      <c r="B106" s="259">
        <v>6.07</v>
      </c>
      <c r="D106" s="70">
        <f>B106*$F$5</f>
        <v>3.6666695915431216E-2</v>
      </c>
      <c r="E106" s="64"/>
      <c r="F106" s="62">
        <f t="shared" si="12"/>
        <v>6.1066666959154317</v>
      </c>
      <c r="H106" s="62"/>
    </row>
    <row r="107" spans="1:10" s="63" customFormat="1" ht="12.75">
      <c r="A107" s="63" t="s">
        <v>891</v>
      </c>
      <c r="B107" s="259">
        <v>8.8000000000000007</v>
      </c>
      <c r="D107" s="70">
        <f>B107*$F$5</f>
        <v>5.3157648114628454E-2</v>
      </c>
      <c r="E107" s="64"/>
      <c r="F107" s="62">
        <f t="shared" si="12"/>
        <v>8.8531576481146299</v>
      </c>
      <c r="H107" s="62"/>
    </row>
    <row r="108" spans="1:10" s="63" customFormat="1" ht="12.75">
      <c r="B108" s="62"/>
      <c r="D108" s="70"/>
      <c r="E108" s="64"/>
      <c r="F108" s="62"/>
      <c r="H108" s="62"/>
    </row>
    <row r="109" spans="1:10" s="66" customFormat="1" ht="12.75">
      <c r="A109" s="66" t="s">
        <v>904</v>
      </c>
      <c r="B109" s="98"/>
      <c r="D109" s="91"/>
      <c r="E109" s="107"/>
      <c r="F109" s="98"/>
      <c r="H109" s="98"/>
    </row>
    <row r="110" spans="1:10" s="63" customFormat="1" ht="12.75">
      <c r="A110" s="63" t="s">
        <v>905</v>
      </c>
      <c r="B110" s="259">
        <v>7.46</v>
      </c>
      <c r="D110" s="70">
        <f>B110*$F$5</f>
        <v>4.5063188060810028E-2</v>
      </c>
      <c r="E110" s="64"/>
      <c r="F110" s="62">
        <f t="shared" ref="F110:F113" si="13">+B110+D110</f>
        <v>7.5050631880608103</v>
      </c>
      <c r="H110" s="62"/>
    </row>
    <row r="111" spans="1:10" s="63" customFormat="1" ht="12.75">
      <c r="A111" s="63" t="s">
        <v>894</v>
      </c>
      <c r="B111" s="259">
        <v>12.68</v>
      </c>
      <c r="D111" s="70">
        <f>B111*$F$5</f>
        <v>7.6595338419714623E-2</v>
      </c>
      <c r="E111" s="64"/>
      <c r="F111" s="62">
        <f t="shared" si="13"/>
        <v>12.756595338419714</v>
      </c>
      <c r="H111" s="62"/>
    </row>
    <row r="112" spans="1:10" s="63" customFormat="1" ht="12.75">
      <c r="A112" s="63" t="s">
        <v>895</v>
      </c>
      <c r="B112" s="259">
        <v>16.29</v>
      </c>
      <c r="D112" s="70">
        <f>B112*$F$5</f>
        <v>9.8402055430374696E-2</v>
      </c>
      <c r="E112" s="64"/>
      <c r="F112" s="62">
        <f t="shared" si="13"/>
        <v>16.388402055430372</v>
      </c>
      <c r="H112" s="62"/>
    </row>
    <row r="113" spans="1:10" s="63" customFormat="1" ht="12.75">
      <c r="A113" s="63" t="s">
        <v>896</v>
      </c>
      <c r="B113" s="259">
        <v>23.59</v>
      </c>
      <c r="D113" s="70">
        <f>B113*$F$5</f>
        <v>0.1424987407981915</v>
      </c>
      <c r="E113" s="64"/>
      <c r="F113" s="62">
        <f t="shared" si="13"/>
        <v>23.732498740798192</v>
      </c>
      <c r="H113" s="62"/>
    </row>
    <row r="114" spans="1:10">
      <c r="F114" s="110"/>
      <c r="G114" s="109"/>
      <c r="J114" s="109"/>
    </row>
    <row r="115" spans="1:10" s="63" customFormat="1" ht="12.75">
      <c r="B115" s="62"/>
      <c r="D115" s="70"/>
      <c r="E115" s="64"/>
      <c r="F115" s="62"/>
      <c r="H115" s="62"/>
    </row>
    <row r="116" spans="1:10" s="63" customFormat="1" ht="12.75">
      <c r="A116" s="63" t="s">
        <v>898</v>
      </c>
      <c r="B116" s="259">
        <v>2.66</v>
      </c>
      <c r="D116" s="70">
        <f>B116*$F$5</f>
        <v>1.606810727101269E-2</v>
      </c>
      <c r="E116" s="64"/>
      <c r="F116" s="62">
        <f t="shared" ref="F116:F117" si="14">+B116+D116</f>
        <v>2.6760681072710129</v>
      </c>
      <c r="H116" s="62"/>
    </row>
    <row r="117" spans="1:10" s="63" customFormat="1" ht="12.75">
      <c r="A117" s="63" t="s">
        <v>906</v>
      </c>
      <c r="B117" s="259">
        <v>2.14</v>
      </c>
      <c r="D117" s="70">
        <f>B117*$F$5</f>
        <v>1.2926973518784647E-2</v>
      </c>
      <c r="E117" s="64"/>
      <c r="F117" s="62">
        <f t="shared" si="14"/>
        <v>2.1529269735187846</v>
      </c>
      <c r="H117" s="62"/>
    </row>
    <row r="118" spans="1:10" s="63" customFormat="1" ht="12.75">
      <c r="B118" s="62"/>
      <c r="D118" s="70"/>
      <c r="E118" s="64"/>
      <c r="F118" s="62"/>
      <c r="H118" s="62"/>
    </row>
    <row r="119" spans="1:10" s="63" customFormat="1" ht="12.75">
      <c r="A119" s="63" t="s">
        <v>899</v>
      </c>
      <c r="B119" s="259">
        <v>48.36</v>
      </c>
      <c r="D119" s="70">
        <f>B119*$F$5</f>
        <v>0.29212543895720816</v>
      </c>
      <c r="E119" s="64"/>
      <c r="F119" s="62">
        <f t="shared" ref="F119" si="15">+B119+D119</f>
        <v>48.652125438957206</v>
      </c>
      <c r="H119" s="62"/>
    </row>
    <row r="120" spans="1:10" s="63" customFormat="1" ht="12.75">
      <c r="B120" s="62" t="s">
        <v>907</v>
      </c>
      <c r="D120" s="70"/>
      <c r="E120" s="64"/>
      <c r="F120" s="62"/>
      <c r="H120" s="62"/>
    </row>
    <row r="121" spans="1:10" s="63" customFormat="1" ht="12.75">
      <c r="A121" s="82" t="s">
        <v>908</v>
      </c>
      <c r="B121" s="85"/>
      <c r="C121" s="102"/>
      <c r="D121" s="95"/>
      <c r="E121" s="103"/>
      <c r="F121" s="85"/>
      <c r="H121" s="62"/>
    </row>
    <row r="122" spans="1:10" s="63" customFormat="1" ht="12.75">
      <c r="A122" s="63" t="s">
        <v>909</v>
      </c>
      <c r="B122" s="259">
        <v>3.2</v>
      </c>
      <c r="D122" s="70">
        <f>B122*$F$5</f>
        <v>1.9330053859864891E-2</v>
      </c>
      <c r="E122" s="64"/>
      <c r="F122" s="62">
        <f t="shared" ref="F122:F123" si="16">+B122+D122</f>
        <v>3.2193300538598653</v>
      </c>
      <c r="H122" s="62"/>
    </row>
    <row r="123" spans="1:10" s="63" customFormat="1" ht="12.75">
      <c r="A123" s="63" t="s">
        <v>910</v>
      </c>
      <c r="B123" s="259">
        <v>13.76</v>
      </c>
      <c r="D123" s="70">
        <f>B123*$F$5</f>
        <v>8.3119231597419033E-2</v>
      </c>
      <c r="E123" s="64"/>
      <c r="F123" s="62">
        <f t="shared" si="16"/>
        <v>13.843119231597418</v>
      </c>
      <c r="H123" s="62"/>
    </row>
    <row r="124" spans="1:10" s="63" customFormat="1" ht="12.75">
      <c r="B124" s="62"/>
      <c r="D124" s="70"/>
      <c r="E124" s="64"/>
      <c r="F124" s="62"/>
      <c r="H124" s="62"/>
    </row>
    <row r="125" spans="1:10" s="63" customFormat="1" ht="12.75">
      <c r="A125" s="82" t="s">
        <v>911</v>
      </c>
      <c r="B125" s="85"/>
      <c r="C125" s="102"/>
      <c r="D125" s="95"/>
      <c r="E125" s="103"/>
      <c r="F125" s="85"/>
      <c r="H125" s="62"/>
    </row>
    <row r="126" spans="1:10" s="63" customFormat="1" ht="12.75">
      <c r="A126" s="63" t="s">
        <v>912</v>
      </c>
      <c r="B126" s="259">
        <v>8.4</v>
      </c>
      <c r="D126" s="70">
        <f>B126*$F$5</f>
        <v>5.074139138214534E-2</v>
      </c>
      <c r="E126" s="64"/>
      <c r="F126" s="62">
        <f t="shared" ref="F126:F129" si="17">+B126+D126</f>
        <v>8.4507413913821452</v>
      </c>
      <c r="H126" s="62"/>
    </row>
    <row r="127" spans="1:10" s="63" customFormat="1" ht="12.75">
      <c r="A127" s="63" t="s">
        <v>913</v>
      </c>
      <c r="B127" s="259">
        <v>7.58</v>
      </c>
      <c r="D127" s="70">
        <f>B127*$F$5</f>
        <v>4.5788065080554961E-2</v>
      </c>
      <c r="E127" s="64"/>
      <c r="F127" s="62">
        <f t="shared" si="17"/>
        <v>7.6257880650805552</v>
      </c>
      <c r="H127" s="62"/>
    </row>
    <row r="128" spans="1:10" s="63" customFormat="1" ht="12.75">
      <c r="A128" s="63" t="s">
        <v>852</v>
      </c>
      <c r="B128" s="259">
        <v>8.4</v>
      </c>
      <c r="D128" s="70">
        <f>B128*$F$5</f>
        <v>5.074139138214534E-2</v>
      </c>
      <c r="E128" s="64"/>
      <c r="F128" s="62">
        <f t="shared" si="17"/>
        <v>8.4507413913821452</v>
      </c>
      <c r="H128" s="62"/>
    </row>
    <row r="129" spans="1:10" s="63" customFormat="1" ht="12.75">
      <c r="A129" s="63" t="s">
        <v>914</v>
      </c>
      <c r="B129" s="259">
        <v>3.09</v>
      </c>
      <c r="D129" s="70">
        <f>B129*$F$5</f>
        <v>1.8665583258432032E-2</v>
      </c>
      <c r="E129" s="64"/>
      <c r="F129" s="62">
        <f t="shared" si="17"/>
        <v>3.108665583258432</v>
      </c>
      <c r="H129" s="62"/>
    </row>
    <row r="130" spans="1:10" s="63" customFormat="1" ht="12.75">
      <c r="B130" s="62"/>
      <c r="D130" s="70"/>
      <c r="E130" s="64"/>
      <c r="F130" s="62"/>
      <c r="H130" s="62"/>
    </row>
    <row r="131" spans="1:10" s="63" customFormat="1" ht="12.75">
      <c r="A131" s="82" t="s">
        <v>915</v>
      </c>
      <c r="B131" s="85"/>
      <c r="C131" s="102"/>
      <c r="D131" s="95"/>
      <c r="E131" s="103"/>
      <c r="F131" s="85"/>
      <c r="H131" s="62"/>
    </row>
    <row r="132" spans="1:10" s="66" customFormat="1" ht="12.75">
      <c r="A132" s="66" t="s">
        <v>916</v>
      </c>
      <c r="B132" s="98"/>
      <c r="D132" s="91"/>
      <c r="E132" s="107"/>
      <c r="F132" s="98"/>
      <c r="H132" s="98"/>
    </row>
    <row r="133" spans="1:10" s="63" customFormat="1" ht="12.75">
      <c r="A133" s="66" t="s">
        <v>917</v>
      </c>
      <c r="B133" s="62"/>
      <c r="D133" s="70"/>
      <c r="E133" s="64"/>
      <c r="F133" s="62"/>
      <c r="H133" s="62"/>
    </row>
    <row r="134" spans="1:10" s="63" customFormat="1" ht="12.75">
      <c r="A134" s="63" t="s">
        <v>918</v>
      </c>
      <c r="B134" s="259">
        <v>85.35</v>
      </c>
      <c r="D134" s="70">
        <f>B134*$F$5</f>
        <v>0.51556878029358388</v>
      </c>
      <c r="E134" s="64"/>
      <c r="F134" s="62">
        <f t="shared" ref="F134:F136" si="18">+B134+D134</f>
        <v>85.865568780293572</v>
      </c>
      <c r="H134" s="62"/>
    </row>
    <row r="135" spans="1:10" s="63" customFormat="1" ht="12.75">
      <c r="A135" s="63" t="s">
        <v>919</v>
      </c>
      <c r="B135" s="259">
        <v>85.35</v>
      </c>
      <c r="D135" s="70">
        <f>B135*$F$5</f>
        <v>0.51556878029358388</v>
      </c>
      <c r="E135" s="64"/>
      <c r="F135" s="62">
        <f t="shared" si="18"/>
        <v>85.865568780293572</v>
      </c>
      <c r="H135" s="62"/>
    </row>
    <row r="136" spans="1:10" s="63" customFormat="1" ht="12.75">
      <c r="A136" s="63" t="s">
        <v>798</v>
      </c>
      <c r="B136" s="259">
        <v>85.35</v>
      </c>
      <c r="D136" s="70">
        <f>B136*$F$5</f>
        <v>0.51556878029358388</v>
      </c>
      <c r="E136" s="64"/>
      <c r="F136" s="62">
        <f t="shared" si="18"/>
        <v>85.865568780293572</v>
      </c>
      <c r="H136" s="62"/>
    </row>
    <row r="137" spans="1:10">
      <c r="F137" s="110"/>
      <c r="G137" s="109"/>
      <c r="J137" s="109"/>
    </row>
    <row r="138" spans="1:10" s="66" customFormat="1" ht="12.75">
      <c r="A138" s="66" t="s">
        <v>920</v>
      </c>
      <c r="B138" s="98"/>
      <c r="D138" s="91"/>
      <c r="E138" s="107"/>
      <c r="F138" s="98"/>
      <c r="H138" s="98"/>
    </row>
    <row r="139" spans="1:10" s="63" customFormat="1" ht="12.75">
      <c r="A139" s="63" t="s">
        <v>918</v>
      </c>
      <c r="B139" s="259">
        <v>55.87</v>
      </c>
      <c r="D139" s="70">
        <f>B139*$F$5</f>
        <v>0.33749065910957854</v>
      </c>
      <c r="E139" s="64"/>
      <c r="F139" s="62">
        <f t="shared" ref="F139:F141" si="19">+B139+D139</f>
        <v>56.207490659109574</v>
      </c>
      <c r="H139" s="62"/>
    </row>
    <row r="140" spans="1:10" s="63" customFormat="1" ht="12.75">
      <c r="A140" s="63" t="s">
        <v>919</v>
      </c>
      <c r="B140" s="259">
        <v>55.87</v>
      </c>
      <c r="D140" s="70">
        <f>B140*$F$5</f>
        <v>0.33749065910957854</v>
      </c>
      <c r="E140" s="64"/>
      <c r="F140" s="62">
        <f t="shared" si="19"/>
        <v>56.207490659109574</v>
      </c>
      <c r="H140" s="62"/>
    </row>
    <row r="141" spans="1:10" s="63" customFormat="1" ht="12.75">
      <c r="A141" s="63" t="s">
        <v>798</v>
      </c>
      <c r="B141" s="259">
        <v>55.87</v>
      </c>
      <c r="D141" s="70">
        <f>B141*$F$5</f>
        <v>0.33749065910957854</v>
      </c>
      <c r="E141" s="64"/>
      <c r="F141" s="62">
        <f t="shared" si="19"/>
        <v>56.207490659109574</v>
      </c>
      <c r="H141" s="62"/>
    </row>
    <row r="142" spans="1:10" s="63" customFormat="1" ht="12.75">
      <c r="B142" s="62"/>
      <c r="D142" s="70"/>
      <c r="E142" s="64"/>
      <c r="F142" s="62"/>
      <c r="H142" s="62"/>
    </row>
    <row r="143" spans="1:10" s="66" customFormat="1" ht="12.75">
      <c r="A143" s="66" t="s">
        <v>904</v>
      </c>
      <c r="B143" s="98"/>
      <c r="D143" s="91"/>
      <c r="E143" s="107"/>
      <c r="F143" s="98"/>
      <c r="H143" s="98"/>
    </row>
    <row r="144" spans="1:10" s="63" customFormat="1" ht="12.75">
      <c r="A144" s="63" t="s">
        <v>918</v>
      </c>
      <c r="B144" s="259">
        <f>B134</f>
        <v>85.35</v>
      </c>
      <c r="D144" s="70">
        <f>B144*$F$5</f>
        <v>0.51556878029358388</v>
      </c>
      <c r="E144" s="64"/>
      <c r="F144" s="62">
        <f t="shared" ref="F144:F146" si="20">+B144+D144</f>
        <v>85.865568780293572</v>
      </c>
      <c r="H144" s="62"/>
    </row>
    <row r="145" spans="1:10" s="63" customFormat="1" ht="12.75">
      <c r="A145" s="63" t="s">
        <v>919</v>
      </c>
      <c r="B145" s="259">
        <f t="shared" ref="B145:B146" si="21">B135</f>
        <v>85.35</v>
      </c>
      <c r="D145" s="70">
        <f>B145*$F$5</f>
        <v>0.51556878029358388</v>
      </c>
      <c r="E145" s="64"/>
      <c r="F145" s="62">
        <f t="shared" si="20"/>
        <v>85.865568780293572</v>
      </c>
      <c r="H145" s="62"/>
    </row>
    <row r="146" spans="1:10" s="63" customFormat="1" ht="12.75">
      <c r="A146" s="63" t="s">
        <v>798</v>
      </c>
      <c r="B146" s="259">
        <f t="shared" si="21"/>
        <v>85.35</v>
      </c>
      <c r="D146" s="70">
        <f>B146*$F$5</f>
        <v>0.51556878029358388</v>
      </c>
      <c r="E146" s="64"/>
      <c r="F146" s="62">
        <f t="shared" si="20"/>
        <v>85.865568780293572</v>
      </c>
      <c r="H146" s="62"/>
    </row>
    <row r="147" spans="1:10">
      <c r="F147" s="110"/>
      <c r="G147" s="109"/>
      <c r="J147" s="109"/>
    </row>
    <row r="148" spans="1:10" s="66" customFormat="1" ht="12.75">
      <c r="A148" s="66" t="s">
        <v>921</v>
      </c>
      <c r="B148" s="98"/>
      <c r="D148" s="91"/>
      <c r="E148" s="107"/>
      <c r="F148" s="98"/>
      <c r="H148" s="98"/>
    </row>
    <row r="149" spans="1:10" s="63" customFormat="1" ht="12.75">
      <c r="A149" s="63" t="s">
        <v>917</v>
      </c>
      <c r="B149" s="62"/>
      <c r="D149" s="70"/>
      <c r="E149" s="64"/>
      <c r="F149" s="62"/>
      <c r="H149" s="62"/>
    </row>
    <row r="150" spans="1:10" s="63" customFormat="1" ht="12.75">
      <c r="A150" s="63" t="s">
        <v>919</v>
      </c>
      <c r="B150" s="259">
        <v>97.62</v>
      </c>
      <c r="D150" s="70">
        <f>B150*$F$5</f>
        <v>0.58968745556250335</v>
      </c>
      <c r="E150" s="64"/>
      <c r="F150" s="62">
        <f t="shared" ref="F150:F151" si="22">+B150+D150</f>
        <v>98.209687455562502</v>
      </c>
      <c r="H150" s="62"/>
    </row>
    <row r="151" spans="1:10" s="63" customFormat="1" ht="12.75">
      <c r="A151" s="63" t="s">
        <v>798</v>
      </c>
      <c r="B151" s="259">
        <v>97.62</v>
      </c>
      <c r="D151" s="70">
        <f>B151*$F$5</f>
        <v>0.58968745556250335</v>
      </c>
      <c r="E151" s="64"/>
      <c r="F151" s="62">
        <f t="shared" si="22"/>
        <v>98.209687455562502</v>
      </c>
      <c r="H151" s="62"/>
    </row>
    <row r="152" spans="1:10">
      <c r="F152" s="110"/>
      <c r="G152" s="109"/>
      <c r="J152" s="109"/>
    </row>
    <row r="153" spans="1:10" s="66" customFormat="1" ht="12.75">
      <c r="A153" s="66" t="s">
        <v>904</v>
      </c>
      <c r="B153" s="98"/>
      <c r="D153" s="91"/>
      <c r="E153" s="107"/>
      <c r="F153" s="98"/>
      <c r="H153" s="98"/>
    </row>
    <row r="154" spans="1:10" s="63" customFormat="1" ht="12.75">
      <c r="A154" s="63" t="s">
        <v>919</v>
      </c>
      <c r="B154" s="259">
        <v>55.87</v>
      </c>
      <c r="D154" s="70">
        <f>B154*$F$5</f>
        <v>0.33749065910957854</v>
      </c>
      <c r="E154" s="64"/>
      <c r="F154" s="62">
        <f t="shared" ref="F154:F155" si="23">+B154+D154</f>
        <v>56.207490659109574</v>
      </c>
      <c r="H154" s="62"/>
    </row>
    <row r="155" spans="1:10" s="63" customFormat="1" ht="12.75">
      <c r="A155" s="63" t="s">
        <v>798</v>
      </c>
      <c r="B155" s="259">
        <v>55.87</v>
      </c>
      <c r="D155" s="70">
        <f>B155*$F$5</f>
        <v>0.33749065910957854</v>
      </c>
      <c r="E155" s="64"/>
      <c r="F155" s="62">
        <f t="shared" si="23"/>
        <v>56.207490659109574</v>
      </c>
      <c r="H155" s="62"/>
    </row>
    <row r="156" spans="1:10" s="63" customFormat="1" ht="12.75">
      <c r="B156" s="62"/>
      <c r="D156" s="70"/>
      <c r="E156" s="64"/>
      <c r="F156" s="62"/>
      <c r="H156" s="62"/>
    </row>
    <row r="157" spans="1:10" s="66" customFormat="1" ht="12.75">
      <c r="A157" s="66" t="s">
        <v>904</v>
      </c>
      <c r="B157" s="98"/>
      <c r="D157" s="91"/>
      <c r="E157" s="107"/>
      <c r="F157" s="98"/>
      <c r="H157" s="98"/>
    </row>
    <row r="158" spans="1:10" s="63" customFormat="1" ht="12.75">
      <c r="A158" s="63" t="s">
        <v>919</v>
      </c>
      <c r="B158" s="259">
        <f>B150</f>
        <v>97.62</v>
      </c>
      <c r="D158" s="70">
        <f>B158*$F$5</f>
        <v>0.58968745556250335</v>
      </c>
      <c r="E158" s="64"/>
      <c r="F158" s="62">
        <f t="shared" ref="F158:F159" si="24">+B158+D158</f>
        <v>98.209687455562502</v>
      </c>
      <c r="H158" s="62"/>
    </row>
    <row r="159" spans="1:10" s="63" customFormat="1" ht="12.75">
      <c r="A159" s="63" t="s">
        <v>798</v>
      </c>
      <c r="B159" s="259">
        <f>B151</f>
        <v>97.62</v>
      </c>
      <c r="D159" s="70">
        <f>B159*$F$5</f>
        <v>0.58968745556250335</v>
      </c>
      <c r="E159" s="64"/>
      <c r="F159" s="62">
        <f t="shared" si="24"/>
        <v>98.209687455562502</v>
      </c>
      <c r="H159" s="62"/>
    </row>
    <row r="160" spans="1:10" s="63" customFormat="1" ht="12.75">
      <c r="B160" s="62"/>
      <c r="D160" s="70"/>
      <c r="E160" s="64"/>
      <c r="F160" s="62"/>
      <c r="H160" s="62"/>
    </row>
    <row r="161" spans="1:10" s="63" customFormat="1" ht="12.75">
      <c r="A161" s="82" t="s">
        <v>922</v>
      </c>
      <c r="B161" s="85"/>
      <c r="C161" s="102"/>
      <c r="D161" s="95"/>
      <c r="E161" s="103"/>
      <c r="F161" s="85"/>
      <c r="H161" s="62"/>
    </row>
    <row r="162" spans="1:10" s="66" customFormat="1" ht="12.75">
      <c r="A162" s="66" t="s">
        <v>923</v>
      </c>
      <c r="B162" s="98"/>
      <c r="D162" s="91"/>
      <c r="E162" s="107"/>
      <c r="F162" s="98"/>
      <c r="H162" s="98"/>
    </row>
    <row r="163" spans="1:10" s="63" customFormat="1" ht="12.75">
      <c r="A163" s="63" t="s">
        <v>743</v>
      </c>
      <c r="B163" s="259">
        <v>4.6900000000000004</v>
      </c>
      <c r="D163" s="70">
        <f>B163*$F$5</f>
        <v>2.8330610188364483E-2</v>
      </c>
      <c r="E163" s="64"/>
      <c r="F163" s="62">
        <f t="shared" ref="F163:F165" si="25">+B163+D163</f>
        <v>4.7183306101883646</v>
      </c>
      <c r="H163" s="62"/>
    </row>
    <row r="164" spans="1:10" s="63" customFormat="1" ht="12.75">
      <c r="A164" s="63" t="s">
        <v>924</v>
      </c>
      <c r="B164" s="259">
        <v>0.98</v>
      </c>
      <c r="D164" s="70">
        <f>B164*$F$5</f>
        <v>5.9198289945836223E-3</v>
      </c>
      <c r="E164" s="64"/>
      <c r="F164" s="62">
        <f t="shared" si="25"/>
        <v>0.98591982899458364</v>
      </c>
      <c r="H164" s="62"/>
    </row>
    <row r="165" spans="1:10" s="63" customFormat="1" ht="12.75">
      <c r="A165" s="63" t="s">
        <v>925</v>
      </c>
      <c r="B165" s="259">
        <v>1.36</v>
      </c>
      <c r="D165" s="70">
        <f>B165*$F$5</f>
        <v>8.2152728904425782E-3</v>
      </c>
      <c r="E165" s="64"/>
      <c r="F165" s="62">
        <f t="shared" si="25"/>
        <v>1.3682152728904426</v>
      </c>
      <c r="H165" s="62"/>
    </row>
    <row r="166" spans="1:10">
      <c r="F166" s="110"/>
      <c r="G166" s="109"/>
      <c r="J166" s="109"/>
    </row>
    <row r="167" spans="1:10" s="63" customFormat="1" ht="12.75">
      <c r="A167" s="82" t="s">
        <v>926</v>
      </c>
      <c r="B167" s="85"/>
      <c r="C167" s="102"/>
      <c r="D167" s="95"/>
      <c r="E167" s="103"/>
      <c r="F167" s="85"/>
      <c r="H167" s="62"/>
    </row>
    <row r="168" spans="1:10" s="66" customFormat="1" ht="12.75">
      <c r="A168" s="66" t="s">
        <v>927</v>
      </c>
      <c r="B168" s="98"/>
      <c r="D168" s="91"/>
      <c r="E168" s="107"/>
      <c r="F168" s="98"/>
      <c r="H168" s="98"/>
    </row>
    <row r="169" spans="1:10" s="63" customFormat="1" ht="12.75">
      <c r="A169" s="63" t="s">
        <v>928</v>
      </c>
      <c r="B169" s="259">
        <v>4.1100000000000003</v>
      </c>
      <c r="D169" s="70">
        <f t="shared" ref="D169:D174" si="26">B169*$F$5</f>
        <v>2.4827037926263971E-2</v>
      </c>
      <c r="E169" s="64"/>
      <c r="F169" s="62">
        <f t="shared" ref="F169:F174" si="27">+B169+D169</f>
        <v>4.1348270379262644</v>
      </c>
      <c r="H169" s="62"/>
    </row>
    <row r="170" spans="1:10" s="63" customFormat="1" ht="12.75">
      <c r="A170" s="63" t="s">
        <v>929</v>
      </c>
      <c r="B170" s="259">
        <v>4.99</v>
      </c>
      <c r="D170" s="70">
        <f t="shared" si="26"/>
        <v>3.0142802737726813E-2</v>
      </c>
      <c r="E170" s="64"/>
      <c r="F170" s="62">
        <f t="shared" si="27"/>
        <v>5.0201428027377268</v>
      </c>
      <c r="H170" s="62"/>
    </row>
    <row r="171" spans="1:10" s="63" customFormat="1" ht="12.75">
      <c r="A171" s="63" t="s">
        <v>930</v>
      </c>
      <c r="B171" s="259">
        <v>9.94</v>
      </c>
      <c r="D171" s="70">
        <f t="shared" si="26"/>
        <v>6.0043979802205313E-2</v>
      </c>
      <c r="E171" s="64"/>
      <c r="F171" s="62">
        <f t="shared" si="27"/>
        <v>10.000043979802205</v>
      </c>
      <c r="H171" s="62"/>
    </row>
    <row r="172" spans="1:10" s="63" customFormat="1" ht="12.75">
      <c r="A172" s="63" t="s">
        <v>931</v>
      </c>
      <c r="B172" s="259">
        <v>13.19</v>
      </c>
      <c r="D172" s="70">
        <f t="shared" si="26"/>
        <v>7.9676065753630593E-2</v>
      </c>
      <c r="E172" s="64"/>
      <c r="F172" s="62">
        <f t="shared" si="27"/>
        <v>13.269676065753631</v>
      </c>
      <c r="H172" s="62"/>
    </row>
    <row r="173" spans="1:10" s="63" customFormat="1" ht="12.75">
      <c r="A173" s="63" t="s">
        <v>932</v>
      </c>
      <c r="B173" s="259">
        <v>19.690000000000001</v>
      </c>
      <c r="D173" s="70">
        <f t="shared" si="26"/>
        <v>0.11894023765648117</v>
      </c>
      <c r="E173" s="64"/>
      <c r="F173" s="62">
        <f t="shared" si="27"/>
        <v>19.808940237656483</v>
      </c>
      <c r="H173" s="62"/>
    </row>
    <row r="174" spans="1:10" s="63" customFormat="1" ht="12.75">
      <c r="A174" s="63" t="s">
        <v>933</v>
      </c>
      <c r="B174" s="259">
        <v>26.05</v>
      </c>
      <c r="D174" s="70">
        <f t="shared" si="26"/>
        <v>0.15735871970296261</v>
      </c>
      <c r="E174" s="64"/>
      <c r="F174" s="62">
        <f t="shared" si="27"/>
        <v>26.207358719702963</v>
      </c>
      <c r="H174" s="62"/>
    </row>
    <row r="175" spans="1:10" s="63" customFormat="1" ht="12.75">
      <c r="B175" s="62"/>
      <c r="D175" s="70"/>
      <c r="E175" s="64"/>
      <c r="F175" s="62"/>
      <c r="H175" s="62"/>
    </row>
    <row r="176" spans="1:10" s="63" customFormat="1" ht="12.75">
      <c r="A176" s="63" t="s">
        <v>889</v>
      </c>
      <c r="B176" s="259">
        <v>0.78</v>
      </c>
      <c r="D176" s="70">
        <f>B176*$F$5</f>
        <v>4.7117006283420668E-3</v>
      </c>
      <c r="E176" s="64"/>
      <c r="F176" s="62">
        <f t="shared" ref="F176:F178" si="28">+B176+D176</f>
        <v>0.78471170062834206</v>
      </c>
      <c r="H176" s="62"/>
    </row>
    <row r="177" spans="1:10" s="63" customFormat="1" ht="12.75">
      <c r="A177" s="63" t="s">
        <v>890</v>
      </c>
      <c r="B177" s="259">
        <v>1.01</v>
      </c>
      <c r="D177" s="70">
        <f>B177*$F$5</f>
        <v>6.1010482495198557E-3</v>
      </c>
      <c r="E177" s="64"/>
      <c r="F177" s="62">
        <f t="shared" si="28"/>
        <v>1.0161010482495199</v>
      </c>
      <c r="H177" s="62"/>
    </row>
    <row r="178" spans="1:10" s="63" customFormat="1" ht="12.75">
      <c r="A178" s="63" t="s">
        <v>891</v>
      </c>
      <c r="B178" s="259">
        <v>1.49</v>
      </c>
      <c r="D178" s="70">
        <f>B178*$F$5</f>
        <v>9.0005563284995902E-3</v>
      </c>
      <c r="E178" s="64"/>
      <c r="F178" s="62">
        <f t="shared" si="28"/>
        <v>1.4990005563284996</v>
      </c>
      <c r="H178" s="62"/>
    </row>
    <row r="179" spans="1:10">
      <c r="F179" s="110"/>
      <c r="G179" s="109"/>
      <c r="J179" s="109"/>
    </row>
    <row r="180" spans="1:10" s="63" customFormat="1" ht="12.75">
      <c r="A180" s="82" t="s">
        <v>934</v>
      </c>
      <c r="B180" s="85"/>
      <c r="C180" s="102"/>
      <c r="D180" s="95"/>
      <c r="E180" s="103"/>
      <c r="F180" s="85"/>
      <c r="H180" s="62"/>
    </row>
    <row r="181" spans="1:10" s="66" customFormat="1" ht="12.75">
      <c r="A181" s="66" t="s">
        <v>935</v>
      </c>
      <c r="B181" s="98"/>
      <c r="D181" s="91"/>
      <c r="E181" s="107"/>
      <c r="F181" s="98"/>
      <c r="H181" s="98"/>
    </row>
    <row r="182" spans="1:10" s="63" customFormat="1" ht="12.75">
      <c r="A182" s="63" t="s">
        <v>936</v>
      </c>
      <c r="B182" s="259">
        <v>5.95</v>
      </c>
      <c r="D182" s="70">
        <f>B182*$F$5</f>
        <v>3.5941818895686282E-2</v>
      </c>
      <c r="E182" s="64"/>
      <c r="F182" s="62">
        <f t="shared" ref="F182:F184" si="29">+B182+D182</f>
        <v>5.9859418188956868</v>
      </c>
      <c r="H182" s="62"/>
    </row>
    <row r="183" spans="1:10" s="63" customFormat="1" ht="12.75">
      <c r="A183" s="63" t="s">
        <v>937</v>
      </c>
      <c r="B183" s="259">
        <v>35.72</v>
      </c>
      <c r="D183" s="70">
        <f>B183*$F$5</f>
        <v>0.21577172621074184</v>
      </c>
      <c r="E183" s="64"/>
      <c r="F183" s="62">
        <f t="shared" si="29"/>
        <v>35.935771726210739</v>
      </c>
      <c r="H183" s="62"/>
    </row>
    <row r="184" spans="1:10" s="63" customFormat="1" ht="12.75">
      <c r="A184" s="63" t="s">
        <v>938</v>
      </c>
      <c r="B184" s="259">
        <v>9.2100000000000009</v>
      </c>
      <c r="D184" s="70">
        <f>B184*$F$5</f>
        <v>5.563431126542364E-2</v>
      </c>
      <c r="E184" s="64"/>
      <c r="F184" s="62">
        <f t="shared" si="29"/>
        <v>9.2656343112654245</v>
      </c>
      <c r="H184" s="62"/>
    </row>
    <row r="185" spans="1:10">
      <c r="F185" s="110"/>
      <c r="G185" s="109"/>
      <c r="J185" s="109"/>
    </row>
    <row r="186" spans="1:10" s="66" customFormat="1" ht="12.75">
      <c r="A186" s="66" t="s">
        <v>939</v>
      </c>
      <c r="B186" s="98"/>
      <c r="D186" s="91"/>
      <c r="E186" s="107"/>
      <c r="F186" s="98"/>
      <c r="H186" s="98"/>
    </row>
    <row r="187" spans="1:10" s="63" customFormat="1" ht="12.75">
      <c r="A187" s="63" t="s">
        <v>940</v>
      </c>
      <c r="B187" s="259">
        <v>25.42</v>
      </c>
      <c r="D187" s="70">
        <f>B187*$F$5</f>
        <v>0.15355311534930174</v>
      </c>
      <c r="E187" s="64"/>
      <c r="F187" s="62">
        <f t="shared" ref="F187:F188" si="30">+B187+D187</f>
        <v>25.573553115349302</v>
      </c>
      <c r="H187" s="62"/>
    </row>
    <row r="188" spans="1:10" s="63" customFormat="1" ht="12.75">
      <c r="A188" s="63" t="s">
        <v>941</v>
      </c>
      <c r="B188" s="259">
        <v>40.590000000000003</v>
      </c>
      <c r="D188" s="70">
        <f>B188*$F$5</f>
        <v>0.24518965192872375</v>
      </c>
      <c r="E188" s="64"/>
      <c r="F188" s="62">
        <f t="shared" si="30"/>
        <v>40.835189651928729</v>
      </c>
      <c r="H188" s="62"/>
    </row>
    <row r="189" spans="1:10" s="63" customFormat="1" ht="12.75">
      <c r="B189" s="62"/>
      <c r="D189" s="70"/>
      <c r="E189" s="64"/>
      <c r="F189" s="62"/>
      <c r="H189" s="62"/>
    </row>
    <row r="190" spans="1:10" s="63" customFormat="1" ht="12.75">
      <c r="A190" s="82" t="s">
        <v>942</v>
      </c>
      <c r="B190" s="85"/>
      <c r="C190" s="102"/>
      <c r="D190" s="95"/>
      <c r="E190" s="103"/>
      <c r="F190" s="85"/>
      <c r="H190" s="62"/>
    </row>
    <row r="191" spans="1:10" s="63" customFormat="1" ht="12.75">
      <c r="A191" s="66" t="s">
        <v>943</v>
      </c>
      <c r="B191" s="62"/>
      <c r="D191" s="70"/>
      <c r="E191" s="64"/>
      <c r="F191" s="62"/>
      <c r="H191" s="62"/>
    </row>
    <row r="192" spans="1:10" s="63" customFormat="1" ht="12.75">
      <c r="A192" s="63" t="s">
        <v>944</v>
      </c>
      <c r="B192" s="259">
        <v>36.68</v>
      </c>
      <c r="D192" s="70"/>
      <c r="E192" s="64"/>
      <c r="F192" s="62">
        <f t="shared" ref="F192:F194" si="31">+B192+D192</f>
        <v>36.68</v>
      </c>
      <c r="H192" s="62"/>
    </row>
    <row r="193" spans="1:16" s="63" customFormat="1" ht="12.75">
      <c r="A193" s="63" t="s">
        <v>837</v>
      </c>
      <c r="B193" s="259">
        <v>18.34</v>
      </c>
      <c r="D193" s="70"/>
      <c r="E193" s="64"/>
      <c r="F193" s="62">
        <f t="shared" si="31"/>
        <v>18.34</v>
      </c>
      <c r="H193" s="62"/>
    </row>
    <row r="194" spans="1:16" s="63" customFormat="1" ht="12.75">
      <c r="A194" s="63" t="s">
        <v>945</v>
      </c>
      <c r="B194" s="259">
        <v>36.68</v>
      </c>
      <c r="D194" s="70"/>
      <c r="E194" s="64"/>
      <c r="F194" s="62">
        <f t="shared" si="31"/>
        <v>36.68</v>
      </c>
      <c r="H194" s="62"/>
    </row>
    <row r="195" spans="1:16" s="63" customFormat="1" ht="12.75">
      <c r="B195" s="62"/>
      <c r="D195" s="70"/>
      <c r="E195" s="64"/>
      <c r="F195" s="62"/>
      <c r="H195" s="62"/>
    </row>
    <row r="196" spans="1:16" s="63" customFormat="1" ht="12.75">
      <c r="A196" s="82" t="s">
        <v>946</v>
      </c>
      <c r="B196" s="85"/>
      <c r="C196" s="102"/>
      <c r="D196" s="95"/>
      <c r="E196" s="103"/>
      <c r="F196" s="85"/>
      <c r="H196" s="62"/>
    </row>
    <row r="197" spans="1:16" s="62" customFormat="1" ht="12.75">
      <c r="A197" s="89" t="s">
        <v>947</v>
      </c>
      <c r="C197" s="63"/>
      <c r="D197" s="70"/>
      <c r="E197" s="64"/>
      <c r="G197" s="63"/>
      <c r="I197" s="63"/>
      <c r="J197" s="63"/>
      <c r="K197" s="63"/>
      <c r="L197" s="63"/>
      <c r="M197" s="63"/>
      <c r="N197" s="63"/>
      <c r="O197" s="63"/>
      <c r="P197" s="63"/>
    </row>
    <row r="198" spans="1:16" s="62" customFormat="1" ht="12.75">
      <c r="A198" s="63" t="s">
        <v>928</v>
      </c>
      <c r="B198" s="259">
        <v>11.44</v>
      </c>
      <c r="C198" s="63"/>
      <c r="D198" s="70">
        <f t="shared" ref="D198:D203" si="32">B198*$F$5</f>
        <v>6.9104942549016973E-2</v>
      </c>
      <c r="E198" s="64"/>
      <c r="F198" s="62">
        <f t="shared" ref="F198:F203" si="33">+B198+D198</f>
        <v>11.509104942549017</v>
      </c>
      <c r="G198" s="63"/>
      <c r="I198" s="63"/>
      <c r="J198" s="63"/>
      <c r="K198" s="63"/>
      <c r="L198" s="63"/>
      <c r="M198" s="63"/>
      <c r="N198" s="63"/>
      <c r="O198" s="63"/>
      <c r="P198" s="63"/>
    </row>
    <row r="199" spans="1:16" s="62" customFormat="1" ht="12.75">
      <c r="A199" s="63" t="s">
        <v>929</v>
      </c>
      <c r="B199" s="259">
        <v>11.69</v>
      </c>
      <c r="C199" s="63"/>
      <c r="D199" s="70">
        <f t="shared" si="32"/>
        <v>7.0615103006818919E-2</v>
      </c>
      <c r="E199" s="64"/>
      <c r="F199" s="62">
        <f t="shared" si="33"/>
        <v>11.760615103006819</v>
      </c>
      <c r="G199" s="63"/>
      <c r="I199" s="63"/>
      <c r="J199" s="63"/>
      <c r="K199" s="63"/>
      <c r="L199" s="63"/>
      <c r="M199" s="63"/>
      <c r="N199" s="63"/>
      <c r="O199" s="63"/>
      <c r="P199" s="63"/>
    </row>
    <row r="200" spans="1:16" s="62" customFormat="1" ht="12.75">
      <c r="A200" s="63" t="s">
        <v>930</v>
      </c>
      <c r="B200" s="259">
        <v>14.15</v>
      </c>
      <c r="C200" s="63"/>
      <c r="D200" s="70">
        <f t="shared" si="32"/>
        <v>8.5475081911590062E-2</v>
      </c>
      <c r="E200" s="64"/>
      <c r="F200" s="62">
        <f t="shared" si="33"/>
        <v>14.23547508191159</v>
      </c>
      <c r="G200" s="63"/>
      <c r="I200" s="63"/>
      <c r="J200" s="63"/>
      <c r="K200" s="63"/>
      <c r="L200" s="63"/>
      <c r="M200" s="63"/>
      <c r="N200" s="63"/>
      <c r="O200" s="63"/>
      <c r="P200" s="63"/>
    </row>
    <row r="201" spans="1:16" s="62" customFormat="1" ht="12.75">
      <c r="A201" s="63" t="s">
        <v>931</v>
      </c>
      <c r="B201" s="259">
        <v>17.21</v>
      </c>
      <c r="C201" s="63"/>
      <c r="D201" s="70">
        <f t="shared" si="32"/>
        <v>0.10395944591508587</v>
      </c>
      <c r="E201" s="64"/>
      <c r="F201" s="62">
        <f t="shared" si="33"/>
        <v>17.313959445915085</v>
      </c>
      <c r="G201" s="63"/>
      <c r="I201" s="63"/>
      <c r="J201" s="63"/>
      <c r="K201" s="63"/>
      <c r="L201" s="63"/>
      <c r="M201" s="63"/>
      <c r="N201" s="63"/>
      <c r="O201" s="63"/>
      <c r="P201" s="63"/>
    </row>
    <row r="202" spans="1:16" s="62" customFormat="1" ht="12.75">
      <c r="A202" s="63" t="s">
        <v>932</v>
      </c>
      <c r="B202" s="259">
        <v>19.95</v>
      </c>
      <c r="C202" s="63"/>
      <c r="D202" s="70">
        <f t="shared" si="32"/>
        <v>0.12051080453259518</v>
      </c>
      <c r="E202" s="64"/>
      <c r="F202" s="62">
        <f t="shared" si="33"/>
        <v>20.070510804532596</v>
      </c>
      <c r="G202" s="63"/>
      <c r="I202" s="63"/>
      <c r="J202" s="63"/>
      <c r="K202" s="63"/>
      <c r="L202" s="63"/>
      <c r="M202" s="63"/>
      <c r="N202" s="63"/>
      <c r="O202" s="63"/>
      <c r="P202" s="63"/>
    </row>
    <row r="203" spans="1:16" s="62" customFormat="1" ht="12.75">
      <c r="A203" s="63" t="s">
        <v>933</v>
      </c>
      <c r="B203" s="259">
        <v>26.6</v>
      </c>
      <c r="C203" s="63"/>
      <c r="D203" s="70">
        <f t="shared" si="32"/>
        <v>0.16068107271012691</v>
      </c>
      <c r="E203" s="64"/>
      <c r="F203" s="62">
        <f t="shared" si="33"/>
        <v>26.760681072710128</v>
      </c>
      <c r="G203" s="63"/>
      <c r="I203" s="63"/>
      <c r="J203" s="63"/>
      <c r="K203" s="63"/>
      <c r="L203" s="63"/>
      <c r="M203" s="63"/>
      <c r="N203" s="63"/>
      <c r="O203" s="63"/>
      <c r="P203" s="63"/>
    </row>
    <row r="204" spans="1:16" s="62" customFormat="1" ht="12.75">
      <c r="A204" s="89"/>
      <c r="C204" s="63"/>
      <c r="D204" s="70"/>
      <c r="E204" s="64"/>
      <c r="G204" s="63"/>
      <c r="I204" s="63"/>
      <c r="J204" s="63"/>
      <c r="K204" s="63"/>
      <c r="L204" s="63"/>
      <c r="M204" s="63"/>
      <c r="N204" s="63"/>
      <c r="O204" s="63"/>
      <c r="P204" s="63"/>
    </row>
    <row r="205" spans="1:16" s="62" customFormat="1" ht="12.75">
      <c r="A205" s="89" t="s">
        <v>948</v>
      </c>
      <c r="C205" s="63"/>
      <c r="D205" s="70"/>
      <c r="E205" s="64"/>
      <c r="G205" s="63"/>
      <c r="I205" s="63"/>
      <c r="J205" s="63"/>
      <c r="K205" s="63"/>
      <c r="L205" s="63"/>
      <c r="M205" s="63"/>
      <c r="N205" s="63"/>
      <c r="O205" s="63"/>
      <c r="P205" s="63"/>
    </row>
    <row r="206" spans="1:16" s="62" customFormat="1" ht="12.75">
      <c r="A206" s="63" t="s">
        <v>928</v>
      </c>
      <c r="B206" s="259">
        <v>7.43</v>
      </c>
      <c r="C206" s="63"/>
      <c r="D206" s="70">
        <f t="shared" ref="D206:D211" si="34">B206*$F$5</f>
        <v>4.4881968805873793E-2</v>
      </c>
      <c r="E206" s="64"/>
      <c r="F206" s="113">
        <f t="shared" ref="F206:F211" si="35">+B206+D206</f>
        <v>7.4748819688058736</v>
      </c>
      <c r="G206" s="63"/>
      <c r="I206" s="63"/>
      <c r="J206" s="63"/>
      <c r="K206" s="63"/>
      <c r="L206" s="63"/>
      <c r="M206" s="63"/>
      <c r="N206" s="63"/>
      <c r="O206" s="63"/>
      <c r="P206" s="63"/>
    </row>
    <row r="207" spans="1:16" s="62" customFormat="1" ht="12.75">
      <c r="A207" s="63" t="s">
        <v>929</v>
      </c>
      <c r="B207" s="259">
        <v>8.6999999999999993</v>
      </c>
      <c r="C207" s="63"/>
      <c r="D207" s="70">
        <f t="shared" si="34"/>
        <v>5.2553583931507664E-2</v>
      </c>
      <c r="E207" s="64"/>
      <c r="F207" s="113">
        <f t="shared" si="35"/>
        <v>8.7525535839315065</v>
      </c>
      <c r="G207" s="63"/>
      <c r="I207" s="63"/>
      <c r="J207" s="63"/>
      <c r="K207" s="63"/>
      <c r="L207" s="63"/>
      <c r="M207" s="63"/>
      <c r="N207" s="63"/>
      <c r="O207" s="63"/>
      <c r="P207" s="63"/>
    </row>
    <row r="208" spans="1:16" s="62" customFormat="1" ht="12.75">
      <c r="A208" s="63" t="s">
        <v>930</v>
      </c>
      <c r="B208" s="259">
        <v>15.15</v>
      </c>
      <c r="C208" s="63"/>
      <c r="D208" s="70">
        <f t="shared" si="34"/>
        <v>9.1515723742797844E-2</v>
      </c>
      <c r="E208" s="64"/>
      <c r="F208" s="62">
        <f t="shared" si="35"/>
        <v>15.241515723742799</v>
      </c>
      <c r="G208" s="63"/>
      <c r="I208" s="63"/>
      <c r="J208" s="63"/>
      <c r="K208" s="63"/>
      <c r="L208" s="63"/>
      <c r="M208" s="63"/>
      <c r="N208" s="63"/>
      <c r="O208" s="63"/>
      <c r="P208" s="63"/>
    </row>
    <row r="209" spans="1:16" s="62" customFormat="1" ht="12.75">
      <c r="A209" s="63" t="s">
        <v>931</v>
      </c>
      <c r="B209" s="259">
        <v>19.96</v>
      </c>
      <c r="C209" s="63"/>
      <c r="D209" s="70">
        <f t="shared" si="34"/>
        <v>0.12057121095090725</v>
      </c>
      <c r="E209" s="64"/>
      <c r="F209" s="62">
        <f t="shared" si="35"/>
        <v>20.080571210950907</v>
      </c>
      <c r="G209" s="63"/>
      <c r="I209" s="63"/>
      <c r="J209" s="63"/>
      <c r="K209" s="63"/>
      <c r="L209" s="63"/>
      <c r="M209" s="63"/>
      <c r="N209" s="63"/>
      <c r="O209" s="63"/>
      <c r="P209" s="63"/>
    </row>
    <row r="210" spans="1:16" s="62" customFormat="1" ht="12.75">
      <c r="A210" s="63" t="s">
        <v>932</v>
      </c>
      <c r="B210" s="259">
        <v>27.17</v>
      </c>
      <c r="C210" s="63"/>
      <c r="D210" s="70">
        <f t="shared" si="34"/>
        <v>0.16412423855391534</v>
      </c>
      <c r="E210" s="64"/>
      <c r="F210" s="62">
        <f t="shared" si="35"/>
        <v>27.334124238553915</v>
      </c>
      <c r="G210" s="63"/>
      <c r="I210" s="63"/>
      <c r="J210" s="63"/>
      <c r="K210" s="63"/>
      <c r="L210" s="63"/>
      <c r="M210" s="63"/>
      <c r="N210" s="63"/>
      <c r="O210" s="63"/>
      <c r="P210" s="63"/>
    </row>
    <row r="211" spans="1:16" s="62" customFormat="1" ht="12.75">
      <c r="A211" s="63" t="s">
        <v>933</v>
      </c>
      <c r="B211" s="259">
        <v>36.49</v>
      </c>
      <c r="C211" s="63"/>
      <c r="D211" s="70">
        <f t="shared" si="34"/>
        <v>0.22042302042077183</v>
      </c>
      <c r="E211" s="64"/>
      <c r="F211" s="62">
        <f t="shared" si="35"/>
        <v>36.710423020420777</v>
      </c>
      <c r="G211" s="63"/>
      <c r="I211" s="63"/>
      <c r="J211" s="63"/>
      <c r="K211" s="63"/>
      <c r="L211" s="63"/>
      <c r="M211" s="63"/>
      <c r="N211" s="63"/>
      <c r="O211" s="63"/>
      <c r="P211" s="63"/>
    </row>
    <row r="212" spans="1:16" s="62" customFormat="1" ht="12.75">
      <c r="A212" s="86"/>
      <c r="B212" s="62" t="s">
        <v>907</v>
      </c>
      <c r="C212" s="63"/>
      <c r="D212" s="70"/>
      <c r="E212" s="64"/>
      <c r="G212" s="63"/>
      <c r="I212" s="63"/>
      <c r="J212" s="63"/>
      <c r="K212" s="63"/>
      <c r="L212" s="63"/>
      <c r="M212" s="63"/>
      <c r="N212" s="63"/>
      <c r="O212" s="63"/>
      <c r="P212" s="63"/>
    </row>
    <row r="213" spans="1:16" s="62" customFormat="1" ht="12.75">
      <c r="A213" s="66" t="s">
        <v>949</v>
      </c>
      <c r="C213" s="63"/>
      <c r="D213" s="70"/>
      <c r="E213" s="64"/>
      <c r="G213" s="63"/>
      <c r="I213" s="63"/>
      <c r="J213" s="63"/>
      <c r="K213" s="63"/>
      <c r="L213" s="63"/>
      <c r="M213" s="63"/>
      <c r="N213" s="63"/>
      <c r="O213" s="63"/>
      <c r="P213" s="63"/>
    </row>
    <row r="214" spans="1:16" s="62" customFormat="1" ht="12.75">
      <c r="A214" s="63" t="s">
        <v>928</v>
      </c>
      <c r="B214" s="259">
        <v>11.67</v>
      </c>
      <c r="C214" s="63"/>
      <c r="D214" s="70">
        <f t="shared" ref="D214:D219" si="36">B214*$F$5</f>
        <v>7.0494290170194776E-2</v>
      </c>
      <c r="E214" s="64"/>
      <c r="F214" s="62">
        <f t="shared" ref="F214:F219" si="37">+B214+D214</f>
        <v>11.740494290170195</v>
      </c>
      <c r="G214" s="63"/>
      <c r="I214" s="63"/>
      <c r="J214" s="63"/>
      <c r="K214" s="63"/>
      <c r="L214" s="63"/>
      <c r="M214" s="63"/>
      <c r="N214" s="63"/>
      <c r="O214" s="63"/>
      <c r="P214" s="63"/>
    </row>
    <row r="215" spans="1:16" s="62" customFormat="1" ht="12.75">
      <c r="A215" s="63" t="s">
        <v>929</v>
      </c>
      <c r="B215" s="259">
        <v>12.33</v>
      </c>
      <c r="C215" s="63"/>
      <c r="D215" s="70">
        <f t="shared" si="36"/>
        <v>7.4481113778791908E-2</v>
      </c>
      <c r="E215" s="64"/>
      <c r="F215" s="62">
        <f t="shared" si="37"/>
        <v>12.404481113778791</v>
      </c>
      <c r="G215" s="63"/>
      <c r="I215" s="63"/>
      <c r="J215" s="63"/>
      <c r="K215" s="63"/>
      <c r="L215" s="63"/>
      <c r="M215" s="63"/>
      <c r="N215" s="63"/>
      <c r="O215" s="63"/>
      <c r="P215" s="63"/>
    </row>
    <row r="216" spans="1:16" s="62" customFormat="1" ht="12.75">
      <c r="A216" s="63" t="s">
        <v>930</v>
      </c>
      <c r="B216" s="259">
        <v>20</v>
      </c>
      <c r="C216" s="63"/>
      <c r="D216" s="70">
        <f t="shared" si="36"/>
        <v>0.12081283662415557</v>
      </c>
      <c r="E216" s="64"/>
      <c r="F216" s="62">
        <f t="shared" si="37"/>
        <v>20.120812836624154</v>
      </c>
      <c r="G216" s="63"/>
      <c r="I216" s="63"/>
      <c r="J216" s="63"/>
      <c r="K216" s="63"/>
      <c r="L216" s="63"/>
      <c r="M216" s="63"/>
      <c r="N216" s="63"/>
      <c r="O216" s="63"/>
      <c r="P216" s="63"/>
    </row>
    <row r="217" spans="1:16" s="62" customFormat="1" ht="12.75">
      <c r="A217" s="63" t="s">
        <v>931</v>
      </c>
      <c r="B217" s="259">
        <v>24.13</v>
      </c>
      <c r="C217" s="63"/>
      <c r="D217" s="70">
        <f t="shared" si="36"/>
        <v>0.14576068738704367</v>
      </c>
      <c r="E217" s="64"/>
      <c r="F217" s="62">
        <f t="shared" si="37"/>
        <v>24.275760687387042</v>
      </c>
      <c r="G217" s="63"/>
      <c r="I217" s="63"/>
      <c r="J217" s="63"/>
      <c r="K217" s="63"/>
      <c r="L217" s="63"/>
      <c r="M217" s="63"/>
      <c r="N217" s="63"/>
      <c r="O217" s="63"/>
      <c r="P217" s="63"/>
    </row>
    <row r="218" spans="1:16" s="62" customFormat="1" ht="12.75">
      <c r="A218" s="63" t="s">
        <v>932</v>
      </c>
      <c r="B218" s="259">
        <v>32.94</v>
      </c>
      <c r="C218" s="63"/>
      <c r="D218" s="70">
        <f t="shared" si="36"/>
        <v>0.19897874191998419</v>
      </c>
      <c r="E218" s="64"/>
      <c r="F218" s="62">
        <f t="shared" si="37"/>
        <v>33.138978741919985</v>
      </c>
      <c r="G218" s="63"/>
      <c r="I218" s="63"/>
      <c r="J218" s="63"/>
      <c r="K218" s="63"/>
      <c r="L218" s="63"/>
      <c r="M218" s="63"/>
      <c r="N218" s="63"/>
      <c r="O218" s="63"/>
      <c r="P218" s="63"/>
    </row>
    <row r="219" spans="1:16" s="62" customFormat="1" ht="12.75">
      <c r="A219" s="63" t="s">
        <v>933</v>
      </c>
      <c r="B219" s="259">
        <v>44.2</v>
      </c>
      <c r="C219" s="63"/>
      <c r="D219" s="70">
        <f t="shared" si="36"/>
        <v>0.26699636893938383</v>
      </c>
      <c r="E219" s="64"/>
      <c r="F219" s="62">
        <f t="shared" si="37"/>
        <v>44.466996368939384</v>
      </c>
      <c r="G219" s="63"/>
      <c r="I219" s="63"/>
      <c r="J219" s="63"/>
      <c r="K219" s="63"/>
      <c r="L219" s="63"/>
      <c r="M219" s="63"/>
      <c r="N219" s="63"/>
      <c r="O219" s="63"/>
      <c r="P219" s="63"/>
    </row>
    <row r="220" spans="1:16" s="62" customFormat="1" ht="12.75">
      <c r="A220" s="86"/>
      <c r="B220" s="62" t="s">
        <v>907</v>
      </c>
      <c r="C220" s="63"/>
      <c r="D220" s="70"/>
      <c r="E220" s="64"/>
      <c r="G220" s="63"/>
      <c r="I220" s="63"/>
      <c r="J220" s="63"/>
      <c r="K220" s="63"/>
      <c r="L220" s="63"/>
      <c r="M220" s="63"/>
      <c r="N220" s="63"/>
      <c r="O220" s="63"/>
      <c r="P220" s="63"/>
    </row>
    <row r="221" spans="1:16" s="62" customFormat="1" ht="12.75">
      <c r="A221" s="89" t="s">
        <v>950</v>
      </c>
      <c r="C221" s="63"/>
      <c r="D221" s="70"/>
      <c r="E221" s="64"/>
      <c r="G221" s="63"/>
      <c r="I221" s="63"/>
      <c r="J221" s="63"/>
      <c r="K221" s="63"/>
      <c r="L221" s="63"/>
      <c r="M221" s="63"/>
      <c r="N221" s="63"/>
      <c r="O221" s="63"/>
      <c r="P221" s="63"/>
    </row>
    <row r="222" spans="1:16" s="62" customFormat="1" ht="12.75">
      <c r="A222" s="89" t="s">
        <v>951</v>
      </c>
      <c r="C222" s="63"/>
      <c r="D222" s="70"/>
      <c r="E222" s="64"/>
      <c r="G222" s="63"/>
      <c r="I222" s="63"/>
      <c r="J222" s="63"/>
      <c r="K222" s="63"/>
      <c r="L222" s="63"/>
      <c r="M222" s="63"/>
      <c r="N222" s="63"/>
      <c r="O222" s="63"/>
      <c r="P222" s="63"/>
    </row>
    <row r="223" spans="1:16" s="62" customFormat="1" ht="12.75">
      <c r="A223" s="63" t="s">
        <v>928</v>
      </c>
      <c r="B223" s="259">
        <v>21.72</v>
      </c>
      <c r="C223" s="63"/>
      <c r="D223" s="70">
        <f>B223*$F$5</f>
        <v>0.13120274057383294</v>
      </c>
      <c r="E223" s="64"/>
      <c r="F223" s="62">
        <f t="shared" ref="F223:F227" si="38">+B223+D223</f>
        <v>21.851202740573832</v>
      </c>
      <c r="G223" s="63"/>
      <c r="I223" s="63"/>
      <c r="J223" s="63"/>
      <c r="K223" s="63"/>
      <c r="L223" s="63"/>
      <c r="M223" s="63"/>
      <c r="N223" s="63"/>
      <c r="O223" s="63"/>
      <c r="P223" s="63"/>
    </row>
    <row r="224" spans="1:16" s="62" customFormat="1" ht="12.75">
      <c r="A224" s="63" t="s">
        <v>929</v>
      </c>
      <c r="B224" s="259">
        <v>21.72</v>
      </c>
      <c r="C224" s="63"/>
      <c r="D224" s="70">
        <f>B224*$F$5</f>
        <v>0.13120274057383294</v>
      </c>
      <c r="E224" s="64"/>
      <c r="F224" s="62">
        <f t="shared" si="38"/>
        <v>21.851202740573832</v>
      </c>
      <c r="G224" s="63"/>
      <c r="I224" s="63"/>
      <c r="J224" s="63"/>
      <c r="K224" s="63"/>
      <c r="L224" s="63"/>
      <c r="M224" s="63"/>
      <c r="N224" s="63"/>
      <c r="O224" s="63"/>
      <c r="P224" s="63"/>
    </row>
    <row r="225" spans="1:16" s="62" customFormat="1" ht="12.75">
      <c r="A225" s="63" t="s">
        <v>930</v>
      </c>
      <c r="B225" s="259">
        <v>26.77</v>
      </c>
      <c r="C225" s="63"/>
      <c r="D225" s="70">
        <f>B225*$F$5</f>
        <v>0.16170798182143223</v>
      </c>
      <c r="E225" s="64"/>
      <c r="F225" s="62">
        <f t="shared" si="38"/>
        <v>26.931707981821432</v>
      </c>
      <c r="G225" s="63"/>
      <c r="I225" s="63"/>
      <c r="J225" s="63"/>
      <c r="K225" s="63"/>
      <c r="L225" s="63"/>
      <c r="M225" s="63"/>
      <c r="N225" s="63"/>
      <c r="O225" s="63"/>
      <c r="P225" s="63"/>
    </row>
    <row r="226" spans="1:16" s="62" customFormat="1" ht="12.75">
      <c r="A226" s="63" t="s">
        <v>931</v>
      </c>
      <c r="B226" s="259">
        <v>26.77</v>
      </c>
      <c r="C226" s="63"/>
      <c r="D226" s="70">
        <f>B226*$F$5</f>
        <v>0.16170798182143223</v>
      </c>
      <c r="E226" s="64"/>
      <c r="F226" s="62">
        <f t="shared" si="38"/>
        <v>26.931707981821432</v>
      </c>
      <c r="G226" s="63"/>
      <c r="I226" s="63"/>
      <c r="J226" s="63"/>
      <c r="K226" s="63"/>
      <c r="L226" s="63"/>
      <c r="M226" s="63"/>
      <c r="N226" s="63"/>
      <c r="O226" s="63"/>
      <c r="P226" s="63"/>
    </row>
    <row r="227" spans="1:16" s="62" customFormat="1" ht="12.75">
      <c r="A227" s="63" t="s">
        <v>932</v>
      </c>
      <c r="B227" s="259">
        <v>31.12</v>
      </c>
      <c r="C227" s="63"/>
      <c r="D227" s="70">
        <f>B227*$F$5</f>
        <v>0.18798477378718606</v>
      </c>
      <c r="E227" s="64"/>
      <c r="F227" s="62">
        <f t="shared" si="38"/>
        <v>31.307984773787187</v>
      </c>
      <c r="G227" s="63"/>
      <c r="I227" s="63"/>
      <c r="J227" s="63"/>
      <c r="K227" s="63"/>
      <c r="L227" s="63"/>
      <c r="M227" s="63"/>
      <c r="N227" s="63"/>
      <c r="O227" s="63"/>
      <c r="P227" s="63"/>
    </row>
    <row r="228" spans="1:16" s="62" customFormat="1" ht="12.75">
      <c r="A228" s="63"/>
      <c r="C228" s="63"/>
      <c r="D228" s="70"/>
      <c r="E228" s="64"/>
      <c r="G228" s="63"/>
      <c r="I228" s="63"/>
      <c r="J228" s="63"/>
      <c r="K228" s="63"/>
      <c r="L228" s="63"/>
      <c r="M228" s="63"/>
      <c r="N228" s="63"/>
      <c r="O228" s="63"/>
      <c r="P228" s="63"/>
    </row>
    <row r="229" spans="1:16" s="62" customFormat="1" ht="12.75">
      <c r="A229" s="63" t="s">
        <v>948</v>
      </c>
      <c r="C229" s="63"/>
      <c r="D229" s="70"/>
      <c r="E229" s="64"/>
      <c r="G229" s="63"/>
      <c r="I229" s="63"/>
      <c r="J229" s="63"/>
      <c r="K229" s="63"/>
      <c r="L229" s="63"/>
      <c r="M229" s="63"/>
      <c r="N229" s="63"/>
      <c r="O229" s="63"/>
      <c r="P229" s="63"/>
    </row>
    <row r="230" spans="1:16" s="62" customFormat="1" ht="12.75">
      <c r="A230" s="63" t="s">
        <v>928</v>
      </c>
      <c r="B230" s="259">
        <v>10.88</v>
      </c>
      <c r="C230" s="63"/>
      <c r="D230" s="70">
        <f>B230*$F$5</f>
        <v>6.5722183123540626E-2</v>
      </c>
      <c r="E230" s="64"/>
      <c r="F230" s="62">
        <f t="shared" ref="F230:F234" si="39">+B230+D230</f>
        <v>10.945722183123541</v>
      </c>
      <c r="G230" s="63"/>
      <c r="I230" s="63"/>
      <c r="J230" s="63"/>
      <c r="K230" s="63"/>
      <c r="L230" s="63"/>
      <c r="M230" s="63"/>
      <c r="N230" s="63"/>
      <c r="O230" s="63"/>
      <c r="P230" s="63"/>
    </row>
    <row r="231" spans="1:16" s="62" customFormat="1" ht="12.75">
      <c r="A231" s="63" t="s">
        <v>929</v>
      </c>
      <c r="B231" s="259">
        <v>11.72</v>
      </c>
      <c r="C231" s="63"/>
      <c r="D231" s="70">
        <f>B231*$F$5</f>
        <v>7.0796322261755168E-2</v>
      </c>
      <c r="E231" s="64"/>
      <c r="F231" s="62">
        <f t="shared" si="39"/>
        <v>11.790796322261755</v>
      </c>
      <c r="G231" s="63"/>
      <c r="I231" s="63"/>
      <c r="J231" s="63"/>
      <c r="K231" s="63"/>
      <c r="L231" s="63"/>
      <c r="M231" s="63"/>
      <c r="N231" s="63"/>
      <c r="O231" s="63"/>
      <c r="P231" s="63"/>
    </row>
    <row r="232" spans="1:16" s="62" customFormat="1" ht="12.75">
      <c r="A232" s="63" t="s">
        <v>930</v>
      </c>
      <c r="B232" s="259">
        <v>21.53</v>
      </c>
      <c r="C232" s="63"/>
      <c r="D232" s="70">
        <f>B232*$F$5</f>
        <v>0.13005501862590346</v>
      </c>
      <c r="E232" s="64"/>
      <c r="F232" s="62">
        <f t="shared" si="39"/>
        <v>21.660055018625904</v>
      </c>
      <c r="G232" s="63"/>
      <c r="I232" s="63"/>
      <c r="J232" s="63"/>
      <c r="K232" s="63"/>
      <c r="L232" s="63"/>
      <c r="M232" s="63"/>
      <c r="N232" s="63"/>
      <c r="O232" s="63"/>
      <c r="P232" s="63"/>
    </row>
    <row r="233" spans="1:16" s="62" customFormat="1" ht="12.75">
      <c r="A233" s="63" t="s">
        <v>931</v>
      </c>
      <c r="B233" s="259">
        <v>27.96</v>
      </c>
      <c r="C233" s="63"/>
      <c r="D233" s="70">
        <f>B233*$F$5</f>
        <v>0.16889634560056949</v>
      </c>
      <c r="E233" s="64"/>
      <c r="F233" s="62">
        <f t="shared" si="39"/>
        <v>28.12889634560057</v>
      </c>
      <c r="G233" s="63"/>
      <c r="I233" s="63"/>
      <c r="J233" s="63"/>
      <c r="K233" s="63"/>
      <c r="L233" s="63"/>
      <c r="M233" s="63"/>
      <c r="N233" s="63"/>
      <c r="O233" s="63"/>
      <c r="P233" s="63"/>
    </row>
    <row r="234" spans="1:16" s="63" customFormat="1" ht="12.75">
      <c r="A234" s="63" t="s">
        <v>932</v>
      </c>
      <c r="B234" s="259">
        <v>33.520000000000003</v>
      </c>
      <c r="D234" s="70">
        <f>B234*$F$5</f>
        <v>0.20248231418208473</v>
      </c>
      <c r="E234" s="64"/>
      <c r="F234" s="62">
        <f t="shared" si="39"/>
        <v>33.722482314182088</v>
      </c>
      <c r="H234" s="62"/>
    </row>
    <row r="235" spans="1:16" s="63" customFormat="1" ht="12.75">
      <c r="A235" s="86"/>
      <c r="B235" s="62" t="s">
        <v>907</v>
      </c>
      <c r="D235" s="70"/>
      <c r="E235" s="64"/>
      <c r="F235" s="62"/>
      <c r="H235" s="62"/>
    </row>
    <row r="236" spans="1:16" s="63" customFormat="1" ht="12.75">
      <c r="A236" s="63" t="s">
        <v>952</v>
      </c>
      <c r="B236" s="62"/>
      <c r="D236" s="70"/>
      <c r="E236" s="64"/>
      <c r="F236" s="62"/>
      <c r="H236" s="62"/>
    </row>
    <row r="237" spans="1:16" s="63" customFormat="1" ht="12.75">
      <c r="A237" s="63" t="s">
        <v>928</v>
      </c>
      <c r="B237" s="259">
        <v>0.44</v>
      </c>
      <c r="D237" s="70">
        <f>B237*$F$5</f>
        <v>2.6578824057314223E-3</v>
      </c>
      <c r="E237" s="64"/>
      <c r="F237" s="62">
        <f t="shared" ref="F237:F241" si="40">+B237+D237</f>
        <v>0.44265788240573145</v>
      </c>
      <c r="H237" s="62"/>
    </row>
    <row r="238" spans="1:16" s="63" customFormat="1" ht="12.75">
      <c r="A238" s="63" t="s">
        <v>953</v>
      </c>
      <c r="B238" s="259">
        <v>0.44</v>
      </c>
      <c r="D238" s="70">
        <f>B238*$F$5</f>
        <v>2.6578824057314223E-3</v>
      </c>
      <c r="E238" s="64"/>
      <c r="F238" s="62">
        <f t="shared" si="40"/>
        <v>0.44265788240573145</v>
      </c>
      <c r="H238" s="62"/>
    </row>
    <row r="239" spans="1:16" s="63" customFormat="1" ht="12.75">
      <c r="A239" s="63" t="s">
        <v>930</v>
      </c>
      <c r="B239" s="259">
        <v>0.65</v>
      </c>
      <c r="D239" s="70">
        <f>B239*$F$5</f>
        <v>3.9264171902850557E-3</v>
      </c>
      <c r="E239" s="64"/>
      <c r="F239" s="62">
        <f t="shared" si="40"/>
        <v>0.6539264171902851</v>
      </c>
      <c r="H239" s="62"/>
    </row>
    <row r="240" spans="1:16" s="63" customFormat="1" ht="12.75">
      <c r="A240" s="63" t="s">
        <v>931</v>
      </c>
      <c r="B240" s="259">
        <v>0.74</v>
      </c>
      <c r="D240" s="70">
        <f>B240*$F$5</f>
        <v>4.4700749550937559E-3</v>
      </c>
      <c r="E240" s="64"/>
      <c r="F240" s="62">
        <f t="shared" si="40"/>
        <v>0.74447007495509376</v>
      </c>
      <c r="H240" s="62"/>
    </row>
    <row r="241" spans="1:1759" s="63" customFormat="1" ht="12.75">
      <c r="A241" s="63" t="s">
        <v>932</v>
      </c>
      <c r="B241" s="259">
        <v>1.08</v>
      </c>
      <c r="D241" s="70">
        <f>B241*$F$5</f>
        <v>6.5238931777044009E-3</v>
      </c>
      <c r="E241" s="64"/>
      <c r="F241" s="62">
        <f t="shared" si="40"/>
        <v>1.0865238931777044</v>
      </c>
      <c r="H241" s="62"/>
    </row>
    <row r="242" spans="1:1759" s="63" customFormat="1" ht="12.75">
      <c r="B242" s="62"/>
      <c r="D242" s="70"/>
      <c r="E242" s="64"/>
      <c r="F242" s="62"/>
      <c r="H242" s="62"/>
    </row>
    <row r="243" spans="1:1759" s="66" customFormat="1" ht="12.75">
      <c r="A243" s="66" t="s">
        <v>954</v>
      </c>
      <c r="B243" s="98"/>
      <c r="D243" s="91"/>
      <c r="E243" s="107"/>
      <c r="F243" s="98"/>
      <c r="H243" s="98"/>
    </row>
    <row r="244" spans="1:1759" s="63" customFormat="1" ht="12.75">
      <c r="A244" s="63" t="s">
        <v>955</v>
      </c>
      <c r="B244" s="259">
        <v>1.38</v>
      </c>
      <c r="D244" s="70">
        <f>B244*$F$5</f>
        <v>8.3360857270667332E-3</v>
      </c>
      <c r="E244" s="64"/>
      <c r="F244" s="62">
        <f t="shared" ref="F244" si="41">+B244+D244</f>
        <v>1.3883360857270666</v>
      </c>
      <c r="H244" s="62"/>
    </row>
    <row r="245" spans="1:1759" s="63" customFormat="1" ht="12.75">
      <c r="B245" s="62"/>
      <c r="D245" s="70"/>
      <c r="E245" s="64"/>
      <c r="F245" s="62"/>
      <c r="H245" s="62"/>
    </row>
    <row r="246" spans="1:1759" s="110" customFormat="1">
      <c r="A246" s="114" t="s">
        <v>869</v>
      </c>
      <c r="C246" s="109"/>
      <c r="D246" s="111"/>
      <c r="E246" s="112"/>
      <c r="H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  <c r="FB246" s="109"/>
      <c r="FC246" s="109"/>
      <c r="FD246" s="109"/>
      <c r="FE246" s="109"/>
      <c r="FF246" s="109"/>
      <c r="FG246" s="109"/>
      <c r="FH246" s="109"/>
      <c r="FI246" s="109"/>
      <c r="FJ246" s="109"/>
      <c r="FK246" s="109"/>
      <c r="FL246" s="109"/>
      <c r="FM246" s="109"/>
      <c r="FN246" s="109"/>
      <c r="FO246" s="109"/>
      <c r="FP246" s="109"/>
      <c r="FQ246" s="109"/>
      <c r="FR246" s="109"/>
      <c r="FS246" s="109"/>
      <c r="FT246" s="109"/>
      <c r="FU246" s="109"/>
      <c r="FV246" s="109"/>
      <c r="FW246" s="109"/>
      <c r="FX246" s="109"/>
      <c r="FY246" s="109"/>
      <c r="FZ246" s="109"/>
      <c r="GA246" s="109"/>
      <c r="GB246" s="109"/>
      <c r="GC246" s="109"/>
      <c r="GD246" s="109"/>
      <c r="GE246" s="109"/>
      <c r="GF246" s="109"/>
      <c r="GG246" s="109"/>
      <c r="GH246" s="109"/>
      <c r="GI246" s="109"/>
      <c r="GJ246" s="109"/>
      <c r="GK246" s="109"/>
      <c r="GL246" s="109"/>
      <c r="GM246" s="109"/>
      <c r="GN246" s="109"/>
      <c r="GO246" s="109"/>
      <c r="GP246" s="109"/>
      <c r="GQ246" s="109"/>
      <c r="GR246" s="109"/>
      <c r="GS246" s="109"/>
      <c r="GT246" s="109"/>
      <c r="GU246" s="109"/>
      <c r="GV246" s="109"/>
      <c r="GW246" s="109"/>
      <c r="GX246" s="109"/>
      <c r="GY246" s="109"/>
      <c r="GZ246" s="109"/>
      <c r="HA246" s="109"/>
      <c r="HB246" s="109"/>
      <c r="HC246" s="109"/>
      <c r="HD246" s="109"/>
      <c r="HE246" s="109"/>
      <c r="HF246" s="109"/>
      <c r="HG246" s="109"/>
      <c r="HH246" s="109"/>
      <c r="HI246" s="109"/>
      <c r="HJ246" s="109"/>
      <c r="HK246" s="109"/>
      <c r="HL246" s="109"/>
      <c r="HM246" s="109"/>
      <c r="HN246" s="109"/>
      <c r="HO246" s="109"/>
      <c r="HP246" s="109"/>
      <c r="HQ246" s="109"/>
      <c r="HR246" s="109"/>
      <c r="HS246" s="109"/>
      <c r="HT246" s="109"/>
      <c r="HU246" s="109"/>
      <c r="HV246" s="109"/>
      <c r="HW246" s="109"/>
      <c r="HX246" s="109"/>
      <c r="HY246" s="109"/>
      <c r="HZ246" s="109"/>
      <c r="IA246" s="109"/>
      <c r="IB246" s="109"/>
      <c r="IC246" s="109"/>
      <c r="ID246" s="109"/>
      <c r="IE246" s="109"/>
      <c r="IF246" s="109"/>
      <c r="IG246" s="109"/>
      <c r="IH246" s="109"/>
      <c r="II246" s="109"/>
      <c r="IJ246" s="109"/>
      <c r="IK246" s="109"/>
      <c r="IL246" s="109"/>
      <c r="IM246" s="109"/>
      <c r="IN246" s="109"/>
      <c r="IO246" s="109"/>
      <c r="IP246" s="109"/>
      <c r="IQ246" s="109"/>
      <c r="IR246" s="109"/>
      <c r="IS246" s="109"/>
      <c r="IT246" s="109"/>
      <c r="IU246" s="109"/>
      <c r="IV246" s="109"/>
      <c r="IW246" s="109"/>
      <c r="IX246" s="109"/>
      <c r="IY246" s="109"/>
      <c r="IZ246" s="109"/>
      <c r="JA246" s="109"/>
      <c r="JB246" s="109"/>
      <c r="JC246" s="109"/>
      <c r="JD246" s="109"/>
      <c r="JE246" s="109"/>
      <c r="JF246" s="109"/>
      <c r="JG246" s="109"/>
      <c r="JH246" s="109"/>
      <c r="JI246" s="109"/>
      <c r="JJ246" s="109"/>
      <c r="JK246" s="109"/>
      <c r="JL246" s="109"/>
      <c r="JM246" s="109"/>
      <c r="JN246" s="109"/>
      <c r="JO246" s="109"/>
      <c r="JP246" s="109"/>
      <c r="JQ246" s="109"/>
      <c r="JR246" s="109"/>
      <c r="JS246" s="109"/>
      <c r="JT246" s="109"/>
      <c r="JU246" s="109"/>
      <c r="JV246" s="109"/>
      <c r="JW246" s="109"/>
      <c r="JX246" s="109"/>
      <c r="JY246" s="109"/>
      <c r="JZ246" s="109"/>
      <c r="KA246" s="109"/>
      <c r="KB246" s="109"/>
      <c r="KC246" s="109"/>
      <c r="KD246" s="109"/>
      <c r="KE246" s="109"/>
      <c r="KF246" s="109"/>
      <c r="KG246" s="109"/>
      <c r="KH246" s="109"/>
      <c r="KI246" s="109"/>
      <c r="KJ246" s="109"/>
      <c r="KK246" s="109"/>
      <c r="KL246" s="109"/>
      <c r="KM246" s="109"/>
      <c r="KN246" s="109"/>
      <c r="KO246" s="109"/>
      <c r="KP246" s="109"/>
      <c r="KQ246" s="109"/>
      <c r="KR246" s="109"/>
      <c r="KS246" s="109"/>
      <c r="KT246" s="109"/>
      <c r="KU246" s="109"/>
      <c r="KV246" s="109"/>
      <c r="KW246" s="109"/>
      <c r="KX246" s="109"/>
      <c r="KY246" s="109"/>
      <c r="KZ246" s="109"/>
      <c r="LA246" s="109"/>
      <c r="LB246" s="109"/>
      <c r="LC246" s="109"/>
      <c r="LD246" s="109"/>
      <c r="LE246" s="109"/>
      <c r="LF246" s="109"/>
      <c r="LG246" s="109"/>
      <c r="LH246" s="109"/>
      <c r="LI246" s="109"/>
      <c r="LJ246" s="109"/>
      <c r="LK246" s="109"/>
      <c r="LL246" s="109"/>
      <c r="LM246" s="109"/>
      <c r="LN246" s="109"/>
      <c r="LO246" s="109"/>
      <c r="LP246" s="109"/>
      <c r="LQ246" s="109"/>
      <c r="LR246" s="109"/>
      <c r="LS246" s="109"/>
      <c r="LT246" s="109"/>
      <c r="LU246" s="109"/>
      <c r="LV246" s="109"/>
      <c r="LW246" s="109"/>
      <c r="LX246" s="109"/>
      <c r="LY246" s="109"/>
      <c r="LZ246" s="109"/>
      <c r="MA246" s="109"/>
      <c r="MB246" s="109"/>
      <c r="MC246" s="109"/>
      <c r="MD246" s="109"/>
      <c r="ME246" s="109"/>
      <c r="MF246" s="109"/>
      <c r="MG246" s="109"/>
      <c r="MH246" s="109"/>
      <c r="MI246" s="109"/>
      <c r="MJ246" s="109"/>
      <c r="MK246" s="109"/>
      <c r="ML246" s="109"/>
      <c r="MM246" s="109"/>
      <c r="MN246" s="109"/>
      <c r="MO246" s="109"/>
      <c r="MP246" s="109"/>
      <c r="MQ246" s="109"/>
      <c r="MR246" s="109"/>
      <c r="MS246" s="109"/>
      <c r="MT246" s="109"/>
      <c r="MU246" s="109"/>
      <c r="MV246" s="109"/>
      <c r="MW246" s="109"/>
      <c r="MX246" s="109"/>
      <c r="MY246" s="109"/>
      <c r="MZ246" s="109"/>
      <c r="NA246" s="109"/>
      <c r="NB246" s="109"/>
      <c r="NC246" s="109"/>
      <c r="ND246" s="109"/>
      <c r="NE246" s="109"/>
      <c r="NF246" s="109"/>
      <c r="NG246" s="109"/>
      <c r="NH246" s="109"/>
      <c r="NI246" s="109"/>
      <c r="NJ246" s="109"/>
      <c r="NK246" s="109"/>
      <c r="NL246" s="109"/>
      <c r="NM246" s="109"/>
      <c r="NN246" s="109"/>
      <c r="NO246" s="109"/>
      <c r="NP246" s="109"/>
      <c r="NQ246" s="109"/>
      <c r="NR246" s="109"/>
      <c r="NS246" s="109"/>
      <c r="NT246" s="109"/>
      <c r="NU246" s="109"/>
      <c r="NV246" s="109"/>
      <c r="NW246" s="109"/>
      <c r="NX246" s="109"/>
      <c r="NY246" s="109"/>
      <c r="NZ246" s="109"/>
      <c r="OA246" s="109"/>
      <c r="OB246" s="109"/>
      <c r="OC246" s="109"/>
      <c r="OD246" s="109"/>
      <c r="OE246" s="109"/>
      <c r="OF246" s="109"/>
      <c r="OG246" s="109"/>
      <c r="OH246" s="109"/>
      <c r="OI246" s="109"/>
      <c r="OJ246" s="109"/>
      <c r="OK246" s="109"/>
      <c r="OL246" s="109"/>
      <c r="OM246" s="109"/>
      <c r="ON246" s="109"/>
      <c r="OO246" s="109"/>
      <c r="OP246" s="109"/>
      <c r="OQ246" s="109"/>
      <c r="OR246" s="109"/>
      <c r="OS246" s="109"/>
      <c r="OT246" s="109"/>
      <c r="OU246" s="109"/>
      <c r="OV246" s="109"/>
      <c r="OW246" s="109"/>
      <c r="OX246" s="109"/>
      <c r="OY246" s="109"/>
      <c r="OZ246" s="109"/>
      <c r="PA246" s="109"/>
      <c r="PB246" s="109"/>
      <c r="PC246" s="109"/>
      <c r="PD246" s="109"/>
      <c r="PE246" s="109"/>
      <c r="PF246" s="109"/>
      <c r="PG246" s="109"/>
      <c r="PH246" s="109"/>
      <c r="PI246" s="109"/>
      <c r="PJ246" s="109"/>
      <c r="PK246" s="109"/>
      <c r="PL246" s="109"/>
      <c r="PM246" s="109"/>
      <c r="PN246" s="109"/>
      <c r="PO246" s="109"/>
      <c r="PP246" s="109"/>
      <c r="PQ246" s="109"/>
      <c r="PR246" s="109"/>
      <c r="PS246" s="109"/>
      <c r="PT246" s="109"/>
      <c r="PU246" s="109"/>
      <c r="PV246" s="109"/>
      <c r="PW246" s="109"/>
      <c r="PX246" s="109"/>
      <c r="PY246" s="109"/>
      <c r="PZ246" s="109"/>
      <c r="QA246" s="109"/>
      <c r="QB246" s="109"/>
      <c r="QC246" s="109"/>
      <c r="QD246" s="109"/>
      <c r="QE246" s="109"/>
      <c r="QF246" s="109"/>
      <c r="QG246" s="109"/>
      <c r="QH246" s="109"/>
      <c r="QI246" s="109"/>
      <c r="QJ246" s="109"/>
      <c r="QK246" s="109"/>
      <c r="QL246" s="109"/>
      <c r="QM246" s="109"/>
      <c r="QN246" s="109"/>
      <c r="QO246" s="109"/>
      <c r="QP246" s="109"/>
      <c r="QQ246" s="109"/>
      <c r="QR246" s="109"/>
      <c r="QS246" s="109"/>
      <c r="QT246" s="109"/>
      <c r="QU246" s="109"/>
      <c r="QV246" s="109"/>
      <c r="QW246" s="109"/>
      <c r="QX246" s="109"/>
      <c r="QY246" s="109"/>
      <c r="QZ246" s="109"/>
      <c r="RA246" s="109"/>
      <c r="RB246" s="109"/>
      <c r="RC246" s="109"/>
      <c r="RD246" s="109"/>
      <c r="RE246" s="109"/>
      <c r="RF246" s="109"/>
      <c r="RG246" s="109"/>
      <c r="RH246" s="109"/>
      <c r="RI246" s="109"/>
      <c r="RJ246" s="109"/>
      <c r="RK246" s="109"/>
      <c r="RL246" s="109"/>
      <c r="RM246" s="109"/>
      <c r="RN246" s="109"/>
      <c r="RO246" s="109"/>
      <c r="RP246" s="109"/>
      <c r="RQ246" s="109"/>
      <c r="RR246" s="109"/>
      <c r="RS246" s="109"/>
      <c r="RT246" s="109"/>
      <c r="RU246" s="109"/>
      <c r="RV246" s="109"/>
      <c r="RW246" s="109"/>
      <c r="RX246" s="109"/>
      <c r="RY246" s="109"/>
      <c r="RZ246" s="109"/>
      <c r="SA246" s="109"/>
      <c r="SB246" s="109"/>
      <c r="SC246" s="109"/>
      <c r="SD246" s="109"/>
      <c r="SE246" s="109"/>
      <c r="SF246" s="109"/>
      <c r="SG246" s="109"/>
      <c r="SH246" s="109"/>
      <c r="SI246" s="109"/>
      <c r="SJ246" s="109"/>
      <c r="SK246" s="109"/>
      <c r="SL246" s="109"/>
      <c r="SM246" s="109"/>
      <c r="SN246" s="109"/>
      <c r="SO246" s="109"/>
      <c r="SP246" s="109"/>
      <c r="SQ246" s="109"/>
      <c r="SR246" s="109"/>
      <c r="SS246" s="109"/>
      <c r="ST246" s="109"/>
      <c r="SU246" s="109"/>
      <c r="SV246" s="109"/>
      <c r="SW246" s="109"/>
      <c r="SX246" s="109"/>
      <c r="SY246" s="109"/>
      <c r="SZ246" s="109"/>
      <c r="TA246" s="109"/>
      <c r="TB246" s="109"/>
      <c r="TC246" s="109"/>
      <c r="TD246" s="109"/>
      <c r="TE246" s="109"/>
      <c r="TF246" s="109"/>
      <c r="TG246" s="109"/>
      <c r="TH246" s="109"/>
      <c r="TI246" s="109"/>
      <c r="TJ246" s="109"/>
      <c r="TK246" s="109"/>
      <c r="TL246" s="109"/>
      <c r="TM246" s="109"/>
      <c r="TN246" s="109"/>
      <c r="TO246" s="109"/>
      <c r="TP246" s="109"/>
      <c r="TQ246" s="109"/>
      <c r="TR246" s="109"/>
      <c r="TS246" s="109"/>
      <c r="TT246" s="109"/>
      <c r="TU246" s="109"/>
      <c r="TV246" s="109"/>
      <c r="TW246" s="109"/>
      <c r="TX246" s="109"/>
      <c r="TY246" s="109"/>
      <c r="TZ246" s="109"/>
      <c r="UA246" s="109"/>
      <c r="UB246" s="109"/>
      <c r="UC246" s="109"/>
      <c r="UD246" s="109"/>
      <c r="UE246" s="109"/>
      <c r="UF246" s="109"/>
      <c r="UG246" s="109"/>
      <c r="UH246" s="109"/>
      <c r="UI246" s="109"/>
      <c r="UJ246" s="109"/>
      <c r="UK246" s="109"/>
      <c r="UL246" s="109"/>
      <c r="UM246" s="109"/>
      <c r="UN246" s="109"/>
      <c r="UO246" s="109"/>
      <c r="UP246" s="109"/>
      <c r="UQ246" s="109"/>
      <c r="UR246" s="109"/>
      <c r="US246" s="109"/>
      <c r="UT246" s="109"/>
      <c r="UU246" s="109"/>
      <c r="UV246" s="109"/>
      <c r="UW246" s="109"/>
      <c r="UX246" s="109"/>
      <c r="UY246" s="109"/>
      <c r="UZ246" s="109"/>
      <c r="VA246" s="109"/>
      <c r="VB246" s="109"/>
      <c r="VC246" s="109"/>
      <c r="VD246" s="109"/>
      <c r="VE246" s="109"/>
      <c r="VF246" s="109"/>
      <c r="VG246" s="109"/>
      <c r="VH246" s="109"/>
      <c r="VI246" s="109"/>
      <c r="VJ246" s="109"/>
      <c r="VK246" s="109"/>
      <c r="VL246" s="109"/>
      <c r="VM246" s="109"/>
      <c r="VN246" s="109"/>
      <c r="VO246" s="109"/>
      <c r="VP246" s="109"/>
      <c r="VQ246" s="109"/>
      <c r="VR246" s="109"/>
      <c r="VS246" s="109"/>
      <c r="VT246" s="109"/>
      <c r="VU246" s="109"/>
      <c r="VV246" s="109"/>
      <c r="VW246" s="109"/>
      <c r="VX246" s="109"/>
      <c r="VY246" s="109"/>
      <c r="VZ246" s="109"/>
      <c r="WA246" s="109"/>
      <c r="WB246" s="109"/>
      <c r="WC246" s="109"/>
      <c r="WD246" s="109"/>
      <c r="WE246" s="109"/>
      <c r="WF246" s="109"/>
      <c r="WG246" s="109"/>
      <c r="WH246" s="109"/>
      <c r="WI246" s="109"/>
      <c r="WJ246" s="109"/>
      <c r="WK246" s="109"/>
      <c r="WL246" s="109"/>
      <c r="WM246" s="109"/>
      <c r="WN246" s="109"/>
      <c r="WO246" s="109"/>
      <c r="WP246" s="109"/>
      <c r="WQ246" s="109"/>
      <c r="WR246" s="109"/>
      <c r="WS246" s="109"/>
      <c r="WT246" s="109"/>
      <c r="WU246" s="109"/>
      <c r="WV246" s="109"/>
      <c r="WW246" s="109"/>
      <c r="WX246" s="109"/>
      <c r="WY246" s="109"/>
      <c r="WZ246" s="109"/>
      <c r="XA246" s="109"/>
      <c r="XB246" s="109"/>
      <c r="XC246" s="109"/>
      <c r="XD246" s="109"/>
      <c r="XE246" s="109"/>
      <c r="XF246" s="109"/>
      <c r="XG246" s="109"/>
      <c r="XH246" s="109"/>
      <c r="XI246" s="109"/>
      <c r="XJ246" s="109"/>
      <c r="XK246" s="109"/>
      <c r="XL246" s="109"/>
      <c r="XM246" s="109"/>
      <c r="XN246" s="109"/>
      <c r="XO246" s="109"/>
      <c r="XP246" s="109"/>
      <c r="XQ246" s="109"/>
      <c r="XR246" s="109"/>
      <c r="XS246" s="109"/>
      <c r="XT246" s="109"/>
      <c r="XU246" s="109"/>
      <c r="XV246" s="109"/>
      <c r="XW246" s="109"/>
      <c r="XX246" s="109"/>
      <c r="XY246" s="109"/>
      <c r="XZ246" s="109"/>
      <c r="YA246" s="109"/>
      <c r="YB246" s="109"/>
      <c r="YC246" s="109"/>
      <c r="YD246" s="109"/>
      <c r="YE246" s="109"/>
      <c r="YF246" s="109"/>
      <c r="YG246" s="109"/>
      <c r="YH246" s="109"/>
      <c r="YI246" s="109"/>
      <c r="YJ246" s="109"/>
      <c r="YK246" s="109"/>
      <c r="YL246" s="109"/>
      <c r="YM246" s="109"/>
      <c r="YN246" s="109"/>
      <c r="YO246" s="109"/>
      <c r="YP246" s="109"/>
      <c r="YQ246" s="109"/>
      <c r="YR246" s="109"/>
      <c r="YS246" s="109"/>
      <c r="YT246" s="109"/>
      <c r="YU246" s="109"/>
      <c r="YV246" s="109"/>
      <c r="YW246" s="109"/>
      <c r="YX246" s="109"/>
      <c r="YY246" s="109"/>
      <c r="YZ246" s="109"/>
      <c r="ZA246" s="109"/>
      <c r="ZB246" s="109"/>
      <c r="ZC246" s="109"/>
      <c r="ZD246" s="109"/>
      <c r="ZE246" s="109"/>
      <c r="ZF246" s="109"/>
      <c r="ZG246" s="109"/>
      <c r="ZH246" s="109"/>
      <c r="ZI246" s="109"/>
      <c r="ZJ246" s="109"/>
      <c r="ZK246" s="109"/>
      <c r="ZL246" s="109"/>
      <c r="ZM246" s="109"/>
      <c r="ZN246" s="109"/>
      <c r="ZO246" s="109"/>
      <c r="ZP246" s="109"/>
      <c r="ZQ246" s="109"/>
      <c r="ZR246" s="109"/>
      <c r="ZS246" s="109"/>
      <c r="ZT246" s="109"/>
      <c r="ZU246" s="109"/>
      <c r="ZV246" s="109"/>
      <c r="ZW246" s="109"/>
      <c r="ZX246" s="109"/>
      <c r="ZY246" s="109"/>
      <c r="ZZ246" s="109"/>
      <c r="AAA246" s="109"/>
      <c r="AAB246" s="109"/>
      <c r="AAC246" s="109"/>
      <c r="AAD246" s="109"/>
      <c r="AAE246" s="109"/>
      <c r="AAF246" s="109"/>
      <c r="AAG246" s="109"/>
      <c r="AAH246" s="109"/>
      <c r="AAI246" s="109"/>
      <c r="AAJ246" s="109"/>
      <c r="AAK246" s="109"/>
      <c r="AAL246" s="109"/>
      <c r="AAM246" s="109"/>
      <c r="AAN246" s="109"/>
      <c r="AAO246" s="109"/>
      <c r="AAP246" s="109"/>
      <c r="AAQ246" s="109"/>
      <c r="AAR246" s="109"/>
      <c r="AAS246" s="109"/>
      <c r="AAT246" s="109"/>
      <c r="AAU246" s="109"/>
      <c r="AAV246" s="109"/>
      <c r="AAW246" s="109"/>
      <c r="AAX246" s="109"/>
      <c r="AAY246" s="109"/>
      <c r="AAZ246" s="109"/>
      <c r="ABA246" s="109"/>
      <c r="ABB246" s="109"/>
      <c r="ABC246" s="109"/>
      <c r="ABD246" s="109"/>
      <c r="ABE246" s="109"/>
      <c r="ABF246" s="109"/>
      <c r="ABG246" s="109"/>
      <c r="ABH246" s="109"/>
      <c r="ABI246" s="109"/>
      <c r="ABJ246" s="109"/>
      <c r="ABK246" s="109"/>
      <c r="ABL246" s="109"/>
      <c r="ABM246" s="109"/>
      <c r="ABN246" s="109"/>
      <c r="ABO246" s="109"/>
      <c r="ABP246" s="109"/>
      <c r="ABQ246" s="109"/>
      <c r="ABR246" s="109"/>
      <c r="ABS246" s="109"/>
      <c r="ABT246" s="109"/>
      <c r="ABU246" s="109"/>
      <c r="ABV246" s="109"/>
      <c r="ABW246" s="109"/>
      <c r="ABX246" s="109"/>
      <c r="ABY246" s="109"/>
      <c r="ABZ246" s="109"/>
      <c r="ACA246" s="109"/>
      <c r="ACB246" s="109"/>
      <c r="ACC246" s="109"/>
      <c r="ACD246" s="109"/>
      <c r="ACE246" s="109"/>
      <c r="ACF246" s="109"/>
      <c r="ACG246" s="109"/>
      <c r="ACH246" s="109"/>
      <c r="ACI246" s="109"/>
      <c r="ACJ246" s="109"/>
      <c r="ACK246" s="109"/>
      <c r="ACL246" s="109"/>
      <c r="ACM246" s="109"/>
      <c r="ACN246" s="109"/>
      <c r="ACO246" s="109"/>
      <c r="ACP246" s="109"/>
      <c r="ACQ246" s="109"/>
      <c r="ACR246" s="109"/>
      <c r="ACS246" s="109"/>
      <c r="ACT246" s="109"/>
      <c r="ACU246" s="109"/>
      <c r="ACV246" s="109"/>
      <c r="ACW246" s="109"/>
      <c r="ACX246" s="109"/>
      <c r="ACY246" s="109"/>
      <c r="ACZ246" s="109"/>
      <c r="ADA246" s="109"/>
      <c r="ADB246" s="109"/>
      <c r="ADC246" s="109"/>
      <c r="ADD246" s="109"/>
      <c r="ADE246" s="109"/>
      <c r="ADF246" s="109"/>
      <c r="ADG246" s="109"/>
      <c r="ADH246" s="109"/>
      <c r="ADI246" s="109"/>
      <c r="ADJ246" s="109"/>
      <c r="ADK246" s="109"/>
      <c r="ADL246" s="109"/>
      <c r="ADM246" s="109"/>
      <c r="ADN246" s="109"/>
      <c r="ADO246" s="109"/>
      <c r="ADP246" s="109"/>
      <c r="ADQ246" s="109"/>
      <c r="ADR246" s="109"/>
      <c r="ADS246" s="109"/>
      <c r="ADT246" s="109"/>
      <c r="ADU246" s="109"/>
      <c r="ADV246" s="109"/>
      <c r="ADW246" s="109"/>
      <c r="ADX246" s="109"/>
      <c r="ADY246" s="109"/>
      <c r="ADZ246" s="109"/>
      <c r="AEA246" s="109"/>
      <c r="AEB246" s="109"/>
      <c r="AEC246" s="109"/>
      <c r="AED246" s="109"/>
      <c r="AEE246" s="109"/>
      <c r="AEF246" s="109"/>
      <c r="AEG246" s="109"/>
      <c r="AEH246" s="109"/>
      <c r="AEI246" s="109"/>
      <c r="AEJ246" s="109"/>
      <c r="AEK246" s="109"/>
      <c r="AEL246" s="109"/>
      <c r="AEM246" s="109"/>
      <c r="AEN246" s="109"/>
      <c r="AEO246" s="109"/>
      <c r="AEP246" s="109"/>
      <c r="AEQ246" s="109"/>
      <c r="AER246" s="109"/>
      <c r="AES246" s="109"/>
      <c r="AET246" s="109"/>
      <c r="AEU246" s="109"/>
      <c r="AEV246" s="109"/>
      <c r="AEW246" s="109"/>
      <c r="AEX246" s="109"/>
      <c r="AEY246" s="109"/>
      <c r="AEZ246" s="109"/>
      <c r="AFA246" s="109"/>
      <c r="AFB246" s="109"/>
      <c r="AFC246" s="109"/>
      <c r="AFD246" s="109"/>
      <c r="AFE246" s="109"/>
      <c r="AFF246" s="109"/>
      <c r="AFG246" s="109"/>
      <c r="AFH246" s="109"/>
      <c r="AFI246" s="109"/>
      <c r="AFJ246" s="109"/>
      <c r="AFK246" s="109"/>
      <c r="AFL246" s="109"/>
      <c r="AFM246" s="109"/>
      <c r="AFN246" s="109"/>
      <c r="AFO246" s="109"/>
      <c r="AFP246" s="109"/>
      <c r="AFQ246" s="109"/>
      <c r="AFR246" s="109"/>
      <c r="AFS246" s="109"/>
      <c r="AFT246" s="109"/>
      <c r="AFU246" s="109"/>
      <c r="AFV246" s="109"/>
      <c r="AFW246" s="109"/>
      <c r="AFX246" s="109"/>
      <c r="AFY246" s="109"/>
      <c r="AFZ246" s="109"/>
      <c r="AGA246" s="109"/>
      <c r="AGB246" s="109"/>
      <c r="AGC246" s="109"/>
      <c r="AGD246" s="109"/>
      <c r="AGE246" s="109"/>
      <c r="AGF246" s="109"/>
      <c r="AGG246" s="109"/>
      <c r="AGH246" s="109"/>
      <c r="AGI246" s="109"/>
      <c r="AGJ246" s="109"/>
      <c r="AGK246" s="109"/>
      <c r="AGL246" s="109"/>
      <c r="AGM246" s="109"/>
      <c r="AGN246" s="109"/>
      <c r="AGO246" s="109"/>
      <c r="AGP246" s="109"/>
      <c r="AGQ246" s="109"/>
      <c r="AGR246" s="109"/>
      <c r="AGS246" s="109"/>
      <c r="AGT246" s="109"/>
      <c r="AGU246" s="109"/>
      <c r="AGV246" s="109"/>
      <c r="AGW246" s="109"/>
      <c r="AGX246" s="109"/>
      <c r="AGY246" s="109"/>
      <c r="AGZ246" s="109"/>
      <c r="AHA246" s="109"/>
      <c r="AHB246" s="109"/>
      <c r="AHC246" s="109"/>
      <c r="AHD246" s="109"/>
      <c r="AHE246" s="109"/>
      <c r="AHF246" s="109"/>
      <c r="AHG246" s="109"/>
      <c r="AHH246" s="109"/>
      <c r="AHI246" s="109"/>
      <c r="AHJ246" s="109"/>
      <c r="AHK246" s="109"/>
      <c r="AHL246" s="109"/>
      <c r="AHM246" s="109"/>
      <c r="AHN246" s="109"/>
      <c r="AHO246" s="109"/>
      <c r="AHP246" s="109"/>
      <c r="AHQ246" s="109"/>
      <c r="AHR246" s="109"/>
      <c r="AHS246" s="109"/>
      <c r="AHT246" s="109"/>
      <c r="AHU246" s="109"/>
      <c r="AHV246" s="109"/>
      <c r="AHW246" s="109"/>
      <c r="AHX246" s="109"/>
      <c r="AHY246" s="109"/>
      <c r="AHZ246" s="109"/>
      <c r="AIA246" s="109"/>
      <c r="AIB246" s="109"/>
      <c r="AIC246" s="109"/>
      <c r="AID246" s="109"/>
      <c r="AIE246" s="109"/>
      <c r="AIF246" s="109"/>
      <c r="AIG246" s="109"/>
      <c r="AIH246" s="109"/>
      <c r="AII246" s="109"/>
      <c r="AIJ246" s="109"/>
      <c r="AIK246" s="109"/>
      <c r="AIL246" s="109"/>
      <c r="AIM246" s="109"/>
      <c r="AIN246" s="109"/>
      <c r="AIO246" s="109"/>
      <c r="AIP246" s="109"/>
      <c r="AIQ246" s="109"/>
      <c r="AIR246" s="109"/>
      <c r="AIS246" s="109"/>
      <c r="AIT246" s="109"/>
      <c r="AIU246" s="109"/>
      <c r="AIV246" s="109"/>
      <c r="AIW246" s="109"/>
      <c r="AIX246" s="109"/>
      <c r="AIY246" s="109"/>
      <c r="AIZ246" s="109"/>
      <c r="AJA246" s="109"/>
      <c r="AJB246" s="109"/>
      <c r="AJC246" s="109"/>
      <c r="AJD246" s="109"/>
      <c r="AJE246" s="109"/>
      <c r="AJF246" s="109"/>
      <c r="AJG246" s="109"/>
      <c r="AJH246" s="109"/>
      <c r="AJI246" s="109"/>
      <c r="AJJ246" s="109"/>
      <c r="AJK246" s="109"/>
      <c r="AJL246" s="109"/>
      <c r="AJM246" s="109"/>
      <c r="AJN246" s="109"/>
      <c r="AJO246" s="109"/>
      <c r="AJP246" s="109"/>
      <c r="AJQ246" s="109"/>
      <c r="AJR246" s="109"/>
      <c r="AJS246" s="109"/>
      <c r="AJT246" s="109"/>
      <c r="AJU246" s="109"/>
      <c r="AJV246" s="109"/>
      <c r="AJW246" s="109"/>
      <c r="AJX246" s="109"/>
      <c r="AJY246" s="109"/>
      <c r="AJZ246" s="109"/>
      <c r="AKA246" s="109"/>
      <c r="AKB246" s="109"/>
      <c r="AKC246" s="109"/>
      <c r="AKD246" s="109"/>
      <c r="AKE246" s="109"/>
      <c r="AKF246" s="109"/>
      <c r="AKG246" s="109"/>
      <c r="AKH246" s="109"/>
      <c r="AKI246" s="109"/>
      <c r="AKJ246" s="109"/>
      <c r="AKK246" s="109"/>
      <c r="AKL246" s="109"/>
      <c r="AKM246" s="109"/>
      <c r="AKN246" s="109"/>
      <c r="AKO246" s="109"/>
      <c r="AKP246" s="109"/>
      <c r="AKQ246" s="109"/>
      <c r="AKR246" s="109"/>
      <c r="AKS246" s="109"/>
      <c r="AKT246" s="109"/>
      <c r="AKU246" s="109"/>
      <c r="AKV246" s="109"/>
      <c r="AKW246" s="109"/>
      <c r="AKX246" s="109"/>
      <c r="AKY246" s="109"/>
      <c r="AKZ246" s="109"/>
      <c r="ALA246" s="109"/>
      <c r="ALB246" s="109"/>
      <c r="ALC246" s="109"/>
      <c r="ALD246" s="109"/>
      <c r="ALE246" s="109"/>
      <c r="ALF246" s="109"/>
      <c r="ALG246" s="109"/>
      <c r="ALH246" s="109"/>
      <c r="ALI246" s="109"/>
      <c r="ALJ246" s="109"/>
      <c r="ALK246" s="109"/>
      <c r="ALL246" s="109"/>
      <c r="ALM246" s="109"/>
      <c r="ALN246" s="109"/>
      <c r="ALO246" s="109"/>
      <c r="ALP246" s="109"/>
      <c r="ALQ246" s="109"/>
      <c r="ALR246" s="109"/>
      <c r="ALS246" s="109"/>
      <c r="ALT246" s="109"/>
      <c r="ALU246" s="109"/>
      <c r="ALV246" s="109"/>
      <c r="ALW246" s="109"/>
      <c r="ALX246" s="109"/>
      <c r="ALY246" s="109"/>
      <c r="ALZ246" s="109"/>
      <c r="AMA246" s="109"/>
      <c r="AMB246" s="109"/>
      <c r="AMC246" s="109"/>
      <c r="AMD246" s="109"/>
      <c r="AME246" s="109"/>
      <c r="AMF246" s="109"/>
      <c r="AMG246" s="109"/>
      <c r="AMH246" s="109"/>
      <c r="AMI246" s="109"/>
      <c r="AMJ246" s="109"/>
      <c r="AMK246" s="109"/>
      <c r="AML246" s="109"/>
      <c r="AMM246" s="109"/>
      <c r="AMN246" s="109"/>
      <c r="AMO246" s="109"/>
      <c r="AMP246" s="109"/>
      <c r="AMQ246" s="109"/>
      <c r="AMR246" s="109"/>
      <c r="AMS246" s="109"/>
      <c r="AMT246" s="109"/>
      <c r="AMU246" s="109"/>
      <c r="AMV246" s="109"/>
      <c r="AMW246" s="109"/>
      <c r="AMX246" s="109"/>
      <c r="AMY246" s="109"/>
      <c r="AMZ246" s="109"/>
      <c r="ANA246" s="109"/>
      <c r="ANB246" s="109"/>
      <c r="ANC246" s="109"/>
      <c r="AND246" s="109"/>
      <c r="ANE246" s="109"/>
      <c r="ANF246" s="109"/>
      <c r="ANG246" s="109"/>
      <c r="ANH246" s="109"/>
      <c r="ANI246" s="109"/>
      <c r="ANJ246" s="109"/>
      <c r="ANK246" s="109"/>
      <c r="ANL246" s="109"/>
      <c r="ANM246" s="109"/>
      <c r="ANN246" s="109"/>
      <c r="ANO246" s="109"/>
      <c r="ANP246" s="109"/>
      <c r="ANQ246" s="109"/>
      <c r="ANR246" s="109"/>
      <c r="ANS246" s="109"/>
      <c r="ANT246" s="109"/>
      <c r="ANU246" s="109"/>
      <c r="ANV246" s="109"/>
      <c r="ANW246" s="109"/>
      <c r="ANX246" s="109"/>
      <c r="ANY246" s="109"/>
      <c r="ANZ246" s="109"/>
      <c r="AOA246" s="109"/>
      <c r="AOB246" s="109"/>
      <c r="AOC246" s="109"/>
      <c r="AOD246" s="109"/>
      <c r="AOE246" s="109"/>
      <c r="AOF246" s="109"/>
      <c r="AOG246" s="109"/>
      <c r="AOH246" s="109"/>
      <c r="AOI246" s="109"/>
      <c r="AOJ246" s="109"/>
      <c r="AOK246" s="109"/>
      <c r="AOL246" s="109"/>
      <c r="AOM246" s="109"/>
      <c r="AON246" s="109"/>
      <c r="AOO246" s="109"/>
      <c r="AOP246" s="109"/>
      <c r="AOQ246" s="109"/>
      <c r="AOR246" s="109"/>
      <c r="AOS246" s="109"/>
      <c r="AOT246" s="109"/>
      <c r="AOU246" s="109"/>
      <c r="AOV246" s="109"/>
      <c r="AOW246" s="109"/>
      <c r="AOX246" s="109"/>
      <c r="AOY246" s="109"/>
      <c r="AOZ246" s="109"/>
      <c r="APA246" s="109"/>
      <c r="APB246" s="109"/>
      <c r="APC246" s="109"/>
      <c r="APD246" s="109"/>
      <c r="APE246" s="109"/>
      <c r="APF246" s="109"/>
      <c r="APG246" s="109"/>
      <c r="APH246" s="109"/>
      <c r="API246" s="109"/>
      <c r="APJ246" s="109"/>
      <c r="APK246" s="109"/>
      <c r="APL246" s="109"/>
      <c r="APM246" s="109"/>
      <c r="APN246" s="109"/>
      <c r="APO246" s="109"/>
      <c r="APP246" s="109"/>
      <c r="APQ246" s="109"/>
      <c r="APR246" s="109"/>
      <c r="APS246" s="109"/>
      <c r="APT246" s="109"/>
      <c r="APU246" s="109"/>
      <c r="APV246" s="109"/>
      <c r="APW246" s="109"/>
      <c r="APX246" s="109"/>
      <c r="APY246" s="109"/>
      <c r="APZ246" s="109"/>
      <c r="AQA246" s="109"/>
      <c r="AQB246" s="109"/>
      <c r="AQC246" s="109"/>
      <c r="AQD246" s="109"/>
      <c r="AQE246" s="109"/>
      <c r="AQF246" s="109"/>
      <c r="AQG246" s="109"/>
      <c r="AQH246" s="109"/>
      <c r="AQI246" s="109"/>
      <c r="AQJ246" s="109"/>
      <c r="AQK246" s="109"/>
      <c r="AQL246" s="109"/>
      <c r="AQM246" s="109"/>
      <c r="AQN246" s="109"/>
      <c r="AQO246" s="109"/>
      <c r="AQP246" s="109"/>
      <c r="AQQ246" s="109"/>
      <c r="AQR246" s="109"/>
      <c r="AQS246" s="109"/>
      <c r="AQT246" s="109"/>
      <c r="AQU246" s="109"/>
      <c r="AQV246" s="109"/>
      <c r="AQW246" s="109"/>
      <c r="AQX246" s="109"/>
      <c r="AQY246" s="109"/>
      <c r="AQZ246" s="109"/>
      <c r="ARA246" s="109"/>
      <c r="ARB246" s="109"/>
      <c r="ARC246" s="109"/>
      <c r="ARD246" s="109"/>
      <c r="ARE246" s="109"/>
      <c r="ARF246" s="109"/>
      <c r="ARG246" s="109"/>
      <c r="ARH246" s="109"/>
      <c r="ARI246" s="109"/>
      <c r="ARJ246" s="109"/>
      <c r="ARK246" s="109"/>
      <c r="ARL246" s="109"/>
      <c r="ARM246" s="109"/>
      <c r="ARN246" s="109"/>
      <c r="ARO246" s="109"/>
      <c r="ARP246" s="109"/>
      <c r="ARQ246" s="109"/>
      <c r="ARR246" s="109"/>
      <c r="ARS246" s="109"/>
      <c r="ART246" s="109"/>
      <c r="ARU246" s="109"/>
      <c r="ARV246" s="109"/>
      <c r="ARW246" s="109"/>
      <c r="ARX246" s="109"/>
      <c r="ARY246" s="109"/>
      <c r="ARZ246" s="109"/>
      <c r="ASA246" s="109"/>
      <c r="ASB246" s="109"/>
      <c r="ASC246" s="109"/>
      <c r="ASD246" s="109"/>
      <c r="ASE246" s="109"/>
      <c r="ASF246" s="109"/>
      <c r="ASG246" s="109"/>
      <c r="ASH246" s="109"/>
      <c r="ASI246" s="109"/>
      <c r="ASJ246" s="109"/>
      <c r="ASK246" s="109"/>
      <c r="ASL246" s="109"/>
      <c r="ASM246" s="109"/>
      <c r="ASN246" s="109"/>
      <c r="ASO246" s="109"/>
      <c r="ASP246" s="109"/>
      <c r="ASQ246" s="109"/>
      <c r="ASR246" s="109"/>
      <c r="ASS246" s="109"/>
      <c r="AST246" s="109"/>
      <c r="ASU246" s="109"/>
      <c r="ASV246" s="109"/>
      <c r="ASW246" s="109"/>
      <c r="ASX246" s="109"/>
      <c r="ASY246" s="109"/>
      <c r="ASZ246" s="109"/>
      <c r="ATA246" s="109"/>
      <c r="ATB246" s="109"/>
      <c r="ATC246" s="109"/>
      <c r="ATD246" s="109"/>
      <c r="ATE246" s="109"/>
      <c r="ATF246" s="109"/>
      <c r="ATG246" s="109"/>
      <c r="ATH246" s="109"/>
      <c r="ATI246" s="109"/>
      <c r="ATJ246" s="109"/>
      <c r="ATK246" s="109"/>
      <c r="ATL246" s="109"/>
      <c r="ATM246" s="109"/>
      <c r="ATN246" s="109"/>
      <c r="ATO246" s="109"/>
      <c r="ATP246" s="109"/>
      <c r="ATQ246" s="109"/>
      <c r="ATR246" s="109"/>
      <c r="ATS246" s="109"/>
      <c r="ATT246" s="109"/>
      <c r="ATU246" s="109"/>
      <c r="ATV246" s="109"/>
      <c r="ATW246" s="109"/>
      <c r="ATX246" s="109"/>
      <c r="ATY246" s="109"/>
      <c r="ATZ246" s="109"/>
      <c r="AUA246" s="109"/>
      <c r="AUB246" s="109"/>
      <c r="AUC246" s="109"/>
      <c r="AUD246" s="109"/>
      <c r="AUE246" s="109"/>
      <c r="AUF246" s="109"/>
      <c r="AUG246" s="109"/>
      <c r="AUH246" s="109"/>
      <c r="AUI246" s="109"/>
      <c r="AUJ246" s="109"/>
      <c r="AUK246" s="109"/>
      <c r="AUL246" s="109"/>
      <c r="AUM246" s="109"/>
      <c r="AUN246" s="109"/>
      <c r="AUO246" s="109"/>
      <c r="AUP246" s="109"/>
      <c r="AUQ246" s="109"/>
      <c r="AUR246" s="109"/>
      <c r="AUS246" s="109"/>
      <c r="AUT246" s="109"/>
      <c r="AUU246" s="109"/>
      <c r="AUV246" s="109"/>
      <c r="AUW246" s="109"/>
      <c r="AUX246" s="109"/>
      <c r="AUY246" s="109"/>
      <c r="AUZ246" s="109"/>
      <c r="AVA246" s="109"/>
      <c r="AVB246" s="109"/>
      <c r="AVC246" s="109"/>
      <c r="AVD246" s="109"/>
      <c r="AVE246" s="109"/>
      <c r="AVF246" s="109"/>
      <c r="AVG246" s="109"/>
      <c r="AVH246" s="109"/>
      <c r="AVI246" s="109"/>
      <c r="AVJ246" s="109"/>
      <c r="AVK246" s="109"/>
      <c r="AVL246" s="109"/>
      <c r="AVM246" s="109"/>
      <c r="AVN246" s="109"/>
      <c r="AVO246" s="109"/>
      <c r="AVP246" s="109"/>
      <c r="AVQ246" s="109"/>
      <c r="AVR246" s="109"/>
      <c r="AVS246" s="109"/>
      <c r="AVT246" s="109"/>
      <c r="AVU246" s="109"/>
      <c r="AVV246" s="109"/>
      <c r="AVW246" s="109"/>
      <c r="AVX246" s="109"/>
      <c r="AVY246" s="109"/>
      <c r="AVZ246" s="109"/>
      <c r="AWA246" s="109"/>
      <c r="AWB246" s="109"/>
      <c r="AWC246" s="109"/>
      <c r="AWD246" s="109"/>
      <c r="AWE246" s="109"/>
      <c r="AWF246" s="109"/>
      <c r="AWG246" s="109"/>
      <c r="AWH246" s="109"/>
      <c r="AWI246" s="109"/>
      <c r="AWJ246" s="109"/>
      <c r="AWK246" s="109"/>
      <c r="AWL246" s="109"/>
      <c r="AWM246" s="109"/>
      <c r="AWN246" s="109"/>
      <c r="AWO246" s="109"/>
      <c r="AWP246" s="109"/>
      <c r="AWQ246" s="109"/>
      <c r="AWR246" s="109"/>
      <c r="AWS246" s="109"/>
      <c r="AWT246" s="109"/>
      <c r="AWU246" s="109"/>
      <c r="AWV246" s="109"/>
      <c r="AWW246" s="109"/>
      <c r="AWX246" s="109"/>
      <c r="AWY246" s="109"/>
      <c r="AWZ246" s="109"/>
      <c r="AXA246" s="109"/>
      <c r="AXB246" s="109"/>
      <c r="AXC246" s="109"/>
      <c r="AXD246" s="109"/>
      <c r="AXE246" s="109"/>
      <c r="AXF246" s="109"/>
      <c r="AXG246" s="109"/>
      <c r="AXH246" s="109"/>
      <c r="AXI246" s="109"/>
      <c r="AXJ246" s="109"/>
      <c r="AXK246" s="109"/>
      <c r="AXL246" s="109"/>
      <c r="AXM246" s="109"/>
      <c r="AXN246" s="109"/>
      <c r="AXO246" s="109"/>
      <c r="AXP246" s="109"/>
      <c r="AXQ246" s="109"/>
      <c r="AXR246" s="109"/>
      <c r="AXS246" s="109"/>
      <c r="AXT246" s="109"/>
      <c r="AXU246" s="109"/>
      <c r="AXV246" s="109"/>
      <c r="AXW246" s="109"/>
      <c r="AXX246" s="109"/>
      <c r="AXY246" s="109"/>
      <c r="AXZ246" s="109"/>
      <c r="AYA246" s="109"/>
      <c r="AYB246" s="109"/>
      <c r="AYC246" s="109"/>
      <c r="AYD246" s="109"/>
      <c r="AYE246" s="109"/>
      <c r="AYF246" s="109"/>
      <c r="AYG246" s="109"/>
      <c r="AYH246" s="109"/>
      <c r="AYI246" s="109"/>
      <c r="AYJ246" s="109"/>
      <c r="AYK246" s="109"/>
      <c r="AYL246" s="109"/>
      <c r="AYM246" s="109"/>
      <c r="AYN246" s="109"/>
      <c r="AYO246" s="109"/>
      <c r="AYP246" s="109"/>
      <c r="AYQ246" s="109"/>
      <c r="AYR246" s="109"/>
      <c r="AYS246" s="109"/>
      <c r="AYT246" s="109"/>
      <c r="AYU246" s="109"/>
      <c r="AYV246" s="109"/>
      <c r="AYW246" s="109"/>
      <c r="AYX246" s="109"/>
      <c r="AYY246" s="109"/>
      <c r="AYZ246" s="109"/>
      <c r="AZA246" s="109"/>
      <c r="AZB246" s="109"/>
      <c r="AZC246" s="109"/>
      <c r="AZD246" s="109"/>
      <c r="AZE246" s="109"/>
      <c r="AZF246" s="109"/>
      <c r="AZG246" s="109"/>
      <c r="AZH246" s="109"/>
      <c r="AZI246" s="109"/>
      <c r="AZJ246" s="109"/>
      <c r="AZK246" s="109"/>
      <c r="AZL246" s="109"/>
      <c r="AZM246" s="109"/>
      <c r="AZN246" s="109"/>
      <c r="AZO246" s="109"/>
      <c r="AZP246" s="109"/>
      <c r="AZQ246" s="109"/>
      <c r="AZR246" s="109"/>
      <c r="AZS246" s="109"/>
      <c r="AZT246" s="109"/>
      <c r="AZU246" s="109"/>
      <c r="AZV246" s="109"/>
      <c r="AZW246" s="109"/>
      <c r="AZX246" s="109"/>
      <c r="AZY246" s="109"/>
      <c r="AZZ246" s="109"/>
      <c r="BAA246" s="109"/>
      <c r="BAB246" s="109"/>
      <c r="BAC246" s="109"/>
      <c r="BAD246" s="109"/>
      <c r="BAE246" s="109"/>
      <c r="BAF246" s="109"/>
      <c r="BAG246" s="109"/>
      <c r="BAH246" s="109"/>
      <c r="BAI246" s="109"/>
      <c r="BAJ246" s="109"/>
      <c r="BAK246" s="109"/>
      <c r="BAL246" s="109"/>
      <c r="BAM246" s="109"/>
      <c r="BAN246" s="109"/>
      <c r="BAO246" s="109"/>
      <c r="BAP246" s="109"/>
      <c r="BAQ246" s="109"/>
      <c r="BAR246" s="109"/>
      <c r="BAS246" s="109"/>
      <c r="BAT246" s="109"/>
      <c r="BAU246" s="109"/>
      <c r="BAV246" s="109"/>
      <c r="BAW246" s="109"/>
      <c r="BAX246" s="109"/>
      <c r="BAY246" s="109"/>
      <c r="BAZ246" s="109"/>
      <c r="BBA246" s="109"/>
      <c r="BBB246" s="109"/>
      <c r="BBC246" s="109"/>
      <c r="BBD246" s="109"/>
      <c r="BBE246" s="109"/>
      <c r="BBF246" s="109"/>
      <c r="BBG246" s="109"/>
      <c r="BBH246" s="109"/>
      <c r="BBI246" s="109"/>
      <c r="BBJ246" s="109"/>
      <c r="BBK246" s="109"/>
      <c r="BBL246" s="109"/>
      <c r="BBM246" s="109"/>
      <c r="BBN246" s="109"/>
      <c r="BBO246" s="109"/>
      <c r="BBP246" s="109"/>
      <c r="BBQ246" s="109"/>
      <c r="BBR246" s="109"/>
      <c r="BBS246" s="109"/>
      <c r="BBT246" s="109"/>
      <c r="BBU246" s="109"/>
      <c r="BBV246" s="109"/>
      <c r="BBW246" s="109"/>
      <c r="BBX246" s="109"/>
      <c r="BBY246" s="109"/>
      <c r="BBZ246" s="109"/>
      <c r="BCA246" s="109"/>
      <c r="BCB246" s="109"/>
      <c r="BCC246" s="109"/>
      <c r="BCD246" s="109"/>
      <c r="BCE246" s="109"/>
      <c r="BCF246" s="109"/>
      <c r="BCG246" s="109"/>
      <c r="BCH246" s="109"/>
      <c r="BCI246" s="109"/>
      <c r="BCJ246" s="109"/>
      <c r="BCK246" s="109"/>
      <c r="BCL246" s="109"/>
      <c r="BCM246" s="109"/>
      <c r="BCN246" s="109"/>
      <c r="BCO246" s="109"/>
      <c r="BCP246" s="109"/>
      <c r="BCQ246" s="109"/>
      <c r="BCR246" s="109"/>
      <c r="BCS246" s="109"/>
      <c r="BCT246" s="109"/>
      <c r="BCU246" s="109"/>
      <c r="BCV246" s="109"/>
      <c r="BCW246" s="109"/>
      <c r="BCX246" s="109"/>
      <c r="BCY246" s="109"/>
      <c r="BCZ246" s="109"/>
      <c r="BDA246" s="109"/>
      <c r="BDB246" s="109"/>
      <c r="BDC246" s="109"/>
      <c r="BDD246" s="109"/>
      <c r="BDE246" s="109"/>
      <c r="BDF246" s="109"/>
      <c r="BDG246" s="109"/>
      <c r="BDH246" s="109"/>
      <c r="BDI246" s="109"/>
      <c r="BDJ246" s="109"/>
      <c r="BDK246" s="109"/>
      <c r="BDL246" s="109"/>
      <c r="BDM246" s="109"/>
      <c r="BDN246" s="109"/>
      <c r="BDO246" s="109"/>
      <c r="BDP246" s="109"/>
      <c r="BDQ246" s="109"/>
      <c r="BDR246" s="109"/>
      <c r="BDS246" s="109"/>
      <c r="BDT246" s="109"/>
      <c r="BDU246" s="109"/>
      <c r="BDV246" s="109"/>
      <c r="BDW246" s="109"/>
      <c r="BDX246" s="109"/>
      <c r="BDY246" s="109"/>
      <c r="BDZ246" s="109"/>
      <c r="BEA246" s="109"/>
      <c r="BEB246" s="109"/>
      <c r="BEC246" s="109"/>
      <c r="BED246" s="109"/>
      <c r="BEE246" s="109"/>
      <c r="BEF246" s="109"/>
      <c r="BEG246" s="109"/>
      <c r="BEH246" s="109"/>
      <c r="BEI246" s="109"/>
      <c r="BEJ246" s="109"/>
      <c r="BEK246" s="109"/>
      <c r="BEL246" s="109"/>
      <c r="BEM246" s="109"/>
      <c r="BEN246" s="109"/>
      <c r="BEO246" s="109"/>
      <c r="BEP246" s="109"/>
      <c r="BEQ246" s="109"/>
      <c r="BER246" s="109"/>
      <c r="BES246" s="109"/>
      <c r="BET246" s="109"/>
      <c r="BEU246" s="109"/>
      <c r="BEV246" s="109"/>
      <c r="BEW246" s="109"/>
      <c r="BEX246" s="109"/>
      <c r="BEY246" s="109"/>
      <c r="BEZ246" s="109"/>
      <c r="BFA246" s="109"/>
      <c r="BFB246" s="109"/>
      <c r="BFC246" s="109"/>
      <c r="BFD246" s="109"/>
      <c r="BFE246" s="109"/>
      <c r="BFF246" s="109"/>
      <c r="BFG246" s="109"/>
      <c r="BFH246" s="109"/>
      <c r="BFI246" s="109"/>
      <c r="BFJ246" s="109"/>
      <c r="BFK246" s="109"/>
      <c r="BFL246" s="109"/>
      <c r="BFM246" s="109"/>
      <c r="BFN246" s="109"/>
      <c r="BFO246" s="109"/>
      <c r="BFP246" s="109"/>
      <c r="BFQ246" s="109"/>
      <c r="BFR246" s="109"/>
      <c r="BFS246" s="109"/>
      <c r="BFT246" s="109"/>
      <c r="BFU246" s="109"/>
      <c r="BFV246" s="109"/>
      <c r="BFW246" s="109"/>
      <c r="BFX246" s="109"/>
      <c r="BFY246" s="109"/>
      <c r="BFZ246" s="109"/>
      <c r="BGA246" s="109"/>
      <c r="BGB246" s="109"/>
      <c r="BGC246" s="109"/>
      <c r="BGD246" s="109"/>
      <c r="BGE246" s="109"/>
      <c r="BGF246" s="109"/>
      <c r="BGG246" s="109"/>
      <c r="BGH246" s="109"/>
      <c r="BGI246" s="109"/>
      <c r="BGJ246" s="109"/>
      <c r="BGK246" s="109"/>
      <c r="BGL246" s="109"/>
      <c r="BGM246" s="109"/>
      <c r="BGN246" s="109"/>
      <c r="BGO246" s="109"/>
      <c r="BGP246" s="109"/>
      <c r="BGQ246" s="109"/>
      <c r="BGR246" s="109"/>
      <c r="BGS246" s="109"/>
      <c r="BGT246" s="109"/>
      <c r="BGU246" s="109"/>
      <c r="BGV246" s="109"/>
      <c r="BGW246" s="109"/>
      <c r="BGX246" s="109"/>
      <c r="BGY246" s="109"/>
      <c r="BGZ246" s="109"/>
      <c r="BHA246" s="109"/>
      <c r="BHB246" s="109"/>
      <c r="BHC246" s="109"/>
      <c r="BHD246" s="109"/>
      <c r="BHE246" s="109"/>
      <c r="BHF246" s="109"/>
      <c r="BHG246" s="109"/>
      <c r="BHH246" s="109"/>
      <c r="BHI246" s="109"/>
      <c r="BHJ246" s="109"/>
      <c r="BHK246" s="109"/>
      <c r="BHL246" s="109"/>
      <c r="BHM246" s="109"/>
      <c r="BHN246" s="109"/>
      <c r="BHO246" s="109"/>
      <c r="BHP246" s="109"/>
      <c r="BHQ246" s="109"/>
      <c r="BHR246" s="109"/>
      <c r="BHS246" s="109"/>
      <c r="BHT246" s="109"/>
      <c r="BHU246" s="109"/>
      <c r="BHV246" s="109"/>
      <c r="BHW246" s="109"/>
      <c r="BHX246" s="109"/>
      <c r="BHY246" s="109"/>
      <c r="BHZ246" s="109"/>
      <c r="BIA246" s="109"/>
      <c r="BIB246" s="109"/>
      <c r="BIC246" s="109"/>
      <c r="BID246" s="109"/>
      <c r="BIE246" s="109"/>
      <c r="BIF246" s="109"/>
      <c r="BIG246" s="109"/>
      <c r="BIH246" s="109"/>
      <c r="BII246" s="109"/>
      <c r="BIJ246" s="109"/>
      <c r="BIK246" s="109"/>
      <c r="BIL246" s="109"/>
      <c r="BIM246" s="109"/>
      <c r="BIN246" s="109"/>
      <c r="BIO246" s="109"/>
      <c r="BIP246" s="109"/>
      <c r="BIQ246" s="109"/>
      <c r="BIR246" s="109"/>
      <c r="BIS246" s="109"/>
      <c r="BIT246" s="109"/>
      <c r="BIU246" s="109"/>
      <c r="BIV246" s="109"/>
      <c r="BIW246" s="109"/>
      <c r="BIX246" s="109"/>
      <c r="BIY246" s="109"/>
      <c r="BIZ246" s="109"/>
      <c r="BJA246" s="109"/>
      <c r="BJB246" s="109"/>
      <c r="BJC246" s="109"/>
      <c r="BJD246" s="109"/>
      <c r="BJE246" s="109"/>
      <c r="BJF246" s="109"/>
      <c r="BJG246" s="109"/>
      <c r="BJH246" s="109"/>
      <c r="BJI246" s="109"/>
      <c r="BJJ246" s="109"/>
      <c r="BJK246" s="109"/>
      <c r="BJL246" s="109"/>
      <c r="BJM246" s="109"/>
      <c r="BJN246" s="109"/>
      <c r="BJO246" s="109"/>
      <c r="BJP246" s="109"/>
      <c r="BJQ246" s="109"/>
      <c r="BJR246" s="109"/>
      <c r="BJS246" s="109"/>
      <c r="BJT246" s="109"/>
      <c r="BJU246" s="109"/>
      <c r="BJV246" s="109"/>
      <c r="BJW246" s="109"/>
      <c r="BJX246" s="109"/>
      <c r="BJY246" s="109"/>
      <c r="BJZ246" s="109"/>
      <c r="BKA246" s="109"/>
      <c r="BKB246" s="109"/>
      <c r="BKC246" s="109"/>
      <c r="BKD246" s="109"/>
      <c r="BKE246" s="109"/>
      <c r="BKF246" s="109"/>
      <c r="BKG246" s="109"/>
      <c r="BKH246" s="109"/>
      <c r="BKI246" s="109"/>
      <c r="BKJ246" s="109"/>
      <c r="BKK246" s="109"/>
      <c r="BKL246" s="109"/>
      <c r="BKM246" s="109"/>
      <c r="BKN246" s="109"/>
      <c r="BKO246" s="109"/>
      <c r="BKP246" s="109"/>
      <c r="BKQ246" s="109"/>
      <c r="BKR246" s="109"/>
      <c r="BKS246" s="109"/>
      <c r="BKT246" s="109"/>
      <c r="BKU246" s="109"/>
      <c r="BKV246" s="109"/>
      <c r="BKW246" s="109"/>
      <c r="BKX246" s="109"/>
      <c r="BKY246" s="109"/>
      <c r="BKZ246" s="109"/>
      <c r="BLA246" s="109"/>
      <c r="BLB246" s="109"/>
      <c r="BLC246" s="109"/>
      <c r="BLD246" s="109"/>
      <c r="BLE246" s="109"/>
      <c r="BLF246" s="109"/>
      <c r="BLG246" s="109"/>
      <c r="BLH246" s="109"/>
      <c r="BLI246" s="109"/>
      <c r="BLJ246" s="109"/>
      <c r="BLK246" s="109"/>
      <c r="BLL246" s="109"/>
      <c r="BLM246" s="109"/>
      <c r="BLN246" s="109"/>
      <c r="BLO246" s="109"/>
      <c r="BLP246" s="109"/>
      <c r="BLQ246" s="109"/>
      <c r="BLR246" s="109"/>
      <c r="BLS246" s="109"/>
      <c r="BLT246" s="109"/>
      <c r="BLU246" s="109"/>
      <c r="BLV246" s="109"/>
      <c r="BLW246" s="109"/>
      <c r="BLX246" s="109"/>
      <c r="BLY246" s="109"/>
      <c r="BLZ246" s="109"/>
      <c r="BMA246" s="109"/>
      <c r="BMB246" s="109"/>
      <c r="BMC246" s="109"/>
      <c r="BMD246" s="109"/>
      <c r="BME246" s="109"/>
      <c r="BMF246" s="109"/>
      <c r="BMG246" s="109"/>
      <c r="BMH246" s="109"/>
      <c r="BMI246" s="109"/>
      <c r="BMJ246" s="109"/>
      <c r="BMK246" s="109"/>
      <c r="BML246" s="109"/>
      <c r="BMM246" s="109"/>
      <c r="BMN246" s="109"/>
      <c r="BMO246" s="109"/>
      <c r="BMP246" s="109"/>
      <c r="BMQ246" s="109"/>
      <c r="BMR246" s="109"/>
      <c r="BMS246" s="109"/>
      <c r="BMT246" s="109"/>
      <c r="BMU246" s="109"/>
      <c r="BMV246" s="109"/>
      <c r="BMW246" s="109"/>
      <c r="BMX246" s="109"/>
      <c r="BMY246" s="109"/>
      <c r="BMZ246" s="109"/>
      <c r="BNA246" s="109"/>
      <c r="BNB246" s="109"/>
      <c r="BNC246" s="109"/>
      <c r="BND246" s="109"/>
      <c r="BNE246" s="109"/>
      <c r="BNF246" s="109"/>
      <c r="BNG246" s="109"/>
      <c r="BNH246" s="109"/>
      <c r="BNI246" s="109"/>
      <c r="BNJ246" s="109"/>
      <c r="BNK246" s="109"/>
      <c r="BNL246" s="109"/>
      <c r="BNM246" s="109"/>
      <c r="BNN246" s="109"/>
      <c r="BNO246" s="109"/>
      <c r="BNP246" s="109"/>
      <c r="BNQ246" s="109"/>
      <c r="BNR246" s="109"/>
      <c r="BNS246" s="109"/>
      <c r="BNT246" s="109"/>
      <c r="BNU246" s="109"/>
      <c r="BNV246" s="109"/>
      <c r="BNW246" s="109"/>
      <c r="BNX246" s="109"/>
      <c r="BNY246" s="109"/>
      <c r="BNZ246" s="109"/>
      <c r="BOA246" s="109"/>
      <c r="BOB246" s="109"/>
      <c r="BOC246" s="109"/>
      <c r="BOD246" s="109"/>
      <c r="BOE246" s="109"/>
      <c r="BOF246" s="109"/>
      <c r="BOG246" s="109"/>
      <c r="BOH246" s="109"/>
      <c r="BOI246" s="109"/>
      <c r="BOJ246" s="109"/>
      <c r="BOK246" s="109"/>
      <c r="BOL246" s="109"/>
      <c r="BOM246" s="109"/>
      <c r="BON246" s="109"/>
      <c r="BOO246" s="109"/>
      <c r="BOP246" s="109"/>
      <c r="BOQ246" s="109"/>
    </row>
    <row r="247" spans="1:1759" s="110" customFormat="1" ht="12.75">
      <c r="A247" s="109" t="s">
        <v>955</v>
      </c>
      <c r="B247" s="259">
        <v>2.2999999999999998</v>
      </c>
      <c r="C247" s="63"/>
      <c r="D247" s="70">
        <f>B247*$F$5</f>
        <v>1.3893476211777889E-2</v>
      </c>
      <c r="E247" s="64"/>
      <c r="F247" s="62">
        <f t="shared" ref="F247" si="42">+B247+D247</f>
        <v>2.3138934762117778</v>
      </c>
      <c r="H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  <c r="FB247" s="109"/>
      <c r="FC247" s="109"/>
      <c r="FD247" s="109"/>
      <c r="FE247" s="109"/>
      <c r="FF247" s="109"/>
      <c r="FG247" s="109"/>
      <c r="FH247" s="109"/>
      <c r="FI247" s="109"/>
      <c r="FJ247" s="109"/>
      <c r="FK247" s="109"/>
      <c r="FL247" s="109"/>
      <c r="FM247" s="109"/>
      <c r="FN247" s="109"/>
      <c r="FO247" s="109"/>
      <c r="FP247" s="109"/>
      <c r="FQ247" s="109"/>
      <c r="FR247" s="109"/>
      <c r="FS247" s="109"/>
      <c r="FT247" s="109"/>
      <c r="FU247" s="109"/>
      <c r="FV247" s="109"/>
      <c r="FW247" s="109"/>
      <c r="FX247" s="109"/>
      <c r="FY247" s="109"/>
      <c r="FZ247" s="109"/>
      <c r="GA247" s="109"/>
      <c r="GB247" s="109"/>
      <c r="GC247" s="109"/>
      <c r="GD247" s="109"/>
      <c r="GE247" s="109"/>
      <c r="GF247" s="109"/>
      <c r="GG247" s="109"/>
      <c r="GH247" s="109"/>
      <c r="GI247" s="109"/>
      <c r="GJ247" s="109"/>
      <c r="GK247" s="109"/>
      <c r="GL247" s="109"/>
      <c r="GM247" s="109"/>
      <c r="GN247" s="109"/>
      <c r="GO247" s="109"/>
      <c r="GP247" s="109"/>
      <c r="GQ247" s="109"/>
      <c r="GR247" s="109"/>
      <c r="GS247" s="109"/>
      <c r="GT247" s="109"/>
      <c r="GU247" s="109"/>
      <c r="GV247" s="109"/>
      <c r="GW247" s="109"/>
      <c r="GX247" s="109"/>
      <c r="GY247" s="109"/>
      <c r="GZ247" s="109"/>
      <c r="HA247" s="109"/>
      <c r="HB247" s="109"/>
      <c r="HC247" s="109"/>
      <c r="HD247" s="109"/>
      <c r="HE247" s="109"/>
      <c r="HF247" s="109"/>
      <c r="HG247" s="109"/>
      <c r="HH247" s="109"/>
      <c r="HI247" s="109"/>
      <c r="HJ247" s="109"/>
      <c r="HK247" s="109"/>
      <c r="HL247" s="109"/>
      <c r="HM247" s="109"/>
      <c r="HN247" s="109"/>
      <c r="HO247" s="109"/>
      <c r="HP247" s="109"/>
      <c r="HQ247" s="109"/>
      <c r="HR247" s="109"/>
      <c r="HS247" s="109"/>
      <c r="HT247" s="109"/>
      <c r="HU247" s="109"/>
      <c r="HV247" s="109"/>
      <c r="HW247" s="109"/>
      <c r="HX247" s="109"/>
      <c r="HY247" s="109"/>
      <c r="HZ247" s="109"/>
      <c r="IA247" s="109"/>
      <c r="IB247" s="109"/>
      <c r="IC247" s="109"/>
      <c r="ID247" s="109"/>
      <c r="IE247" s="109"/>
      <c r="IF247" s="109"/>
      <c r="IG247" s="109"/>
      <c r="IH247" s="109"/>
      <c r="II247" s="109"/>
      <c r="IJ247" s="109"/>
      <c r="IK247" s="109"/>
      <c r="IL247" s="109"/>
      <c r="IM247" s="109"/>
      <c r="IN247" s="109"/>
      <c r="IO247" s="109"/>
      <c r="IP247" s="109"/>
      <c r="IQ247" s="109"/>
      <c r="IR247" s="109"/>
      <c r="IS247" s="109"/>
      <c r="IT247" s="109"/>
      <c r="IU247" s="109"/>
      <c r="IV247" s="109"/>
      <c r="IW247" s="109"/>
      <c r="IX247" s="109"/>
      <c r="IY247" s="109"/>
      <c r="IZ247" s="109"/>
      <c r="JA247" s="109"/>
      <c r="JB247" s="109"/>
      <c r="JC247" s="109"/>
      <c r="JD247" s="109"/>
      <c r="JE247" s="109"/>
      <c r="JF247" s="109"/>
      <c r="JG247" s="109"/>
      <c r="JH247" s="109"/>
      <c r="JI247" s="109"/>
      <c r="JJ247" s="109"/>
      <c r="JK247" s="109"/>
      <c r="JL247" s="109"/>
      <c r="JM247" s="109"/>
      <c r="JN247" s="109"/>
      <c r="JO247" s="109"/>
      <c r="JP247" s="109"/>
      <c r="JQ247" s="109"/>
      <c r="JR247" s="109"/>
      <c r="JS247" s="109"/>
      <c r="JT247" s="109"/>
      <c r="JU247" s="109"/>
      <c r="JV247" s="109"/>
      <c r="JW247" s="109"/>
      <c r="JX247" s="109"/>
      <c r="JY247" s="109"/>
      <c r="JZ247" s="109"/>
      <c r="KA247" s="109"/>
      <c r="KB247" s="109"/>
      <c r="KC247" s="109"/>
      <c r="KD247" s="109"/>
      <c r="KE247" s="109"/>
      <c r="KF247" s="109"/>
      <c r="KG247" s="109"/>
      <c r="KH247" s="109"/>
      <c r="KI247" s="109"/>
      <c r="KJ247" s="109"/>
      <c r="KK247" s="109"/>
      <c r="KL247" s="109"/>
      <c r="KM247" s="109"/>
      <c r="KN247" s="109"/>
      <c r="KO247" s="109"/>
      <c r="KP247" s="109"/>
      <c r="KQ247" s="109"/>
      <c r="KR247" s="109"/>
      <c r="KS247" s="109"/>
      <c r="KT247" s="109"/>
      <c r="KU247" s="109"/>
      <c r="KV247" s="109"/>
      <c r="KW247" s="109"/>
      <c r="KX247" s="109"/>
      <c r="KY247" s="109"/>
      <c r="KZ247" s="109"/>
      <c r="LA247" s="109"/>
      <c r="LB247" s="109"/>
      <c r="LC247" s="109"/>
      <c r="LD247" s="109"/>
      <c r="LE247" s="109"/>
      <c r="LF247" s="109"/>
      <c r="LG247" s="109"/>
      <c r="LH247" s="109"/>
      <c r="LI247" s="109"/>
      <c r="LJ247" s="109"/>
      <c r="LK247" s="109"/>
      <c r="LL247" s="109"/>
      <c r="LM247" s="109"/>
      <c r="LN247" s="109"/>
      <c r="LO247" s="109"/>
      <c r="LP247" s="109"/>
      <c r="LQ247" s="109"/>
      <c r="LR247" s="109"/>
      <c r="LS247" s="109"/>
      <c r="LT247" s="109"/>
      <c r="LU247" s="109"/>
      <c r="LV247" s="109"/>
      <c r="LW247" s="109"/>
      <c r="LX247" s="109"/>
      <c r="LY247" s="109"/>
      <c r="LZ247" s="109"/>
      <c r="MA247" s="109"/>
      <c r="MB247" s="109"/>
      <c r="MC247" s="109"/>
      <c r="MD247" s="109"/>
      <c r="ME247" s="109"/>
      <c r="MF247" s="109"/>
      <c r="MG247" s="109"/>
      <c r="MH247" s="109"/>
      <c r="MI247" s="109"/>
      <c r="MJ247" s="109"/>
      <c r="MK247" s="109"/>
      <c r="ML247" s="109"/>
      <c r="MM247" s="109"/>
      <c r="MN247" s="109"/>
      <c r="MO247" s="109"/>
      <c r="MP247" s="109"/>
      <c r="MQ247" s="109"/>
      <c r="MR247" s="109"/>
      <c r="MS247" s="109"/>
      <c r="MT247" s="109"/>
      <c r="MU247" s="109"/>
      <c r="MV247" s="109"/>
      <c r="MW247" s="109"/>
      <c r="MX247" s="109"/>
      <c r="MY247" s="109"/>
      <c r="MZ247" s="109"/>
      <c r="NA247" s="109"/>
      <c r="NB247" s="109"/>
      <c r="NC247" s="109"/>
      <c r="ND247" s="109"/>
      <c r="NE247" s="109"/>
      <c r="NF247" s="109"/>
      <c r="NG247" s="109"/>
      <c r="NH247" s="109"/>
      <c r="NI247" s="109"/>
      <c r="NJ247" s="109"/>
      <c r="NK247" s="109"/>
      <c r="NL247" s="109"/>
      <c r="NM247" s="109"/>
      <c r="NN247" s="109"/>
      <c r="NO247" s="109"/>
      <c r="NP247" s="109"/>
      <c r="NQ247" s="109"/>
      <c r="NR247" s="109"/>
      <c r="NS247" s="109"/>
      <c r="NT247" s="109"/>
      <c r="NU247" s="109"/>
      <c r="NV247" s="109"/>
      <c r="NW247" s="109"/>
      <c r="NX247" s="109"/>
      <c r="NY247" s="109"/>
      <c r="NZ247" s="109"/>
      <c r="OA247" s="109"/>
      <c r="OB247" s="109"/>
      <c r="OC247" s="109"/>
      <c r="OD247" s="109"/>
      <c r="OE247" s="109"/>
      <c r="OF247" s="109"/>
      <c r="OG247" s="109"/>
      <c r="OH247" s="109"/>
      <c r="OI247" s="109"/>
      <c r="OJ247" s="109"/>
      <c r="OK247" s="109"/>
      <c r="OL247" s="109"/>
      <c r="OM247" s="109"/>
      <c r="ON247" s="109"/>
      <c r="OO247" s="109"/>
      <c r="OP247" s="109"/>
      <c r="OQ247" s="109"/>
      <c r="OR247" s="109"/>
      <c r="OS247" s="109"/>
      <c r="OT247" s="109"/>
      <c r="OU247" s="109"/>
      <c r="OV247" s="109"/>
      <c r="OW247" s="109"/>
      <c r="OX247" s="109"/>
      <c r="OY247" s="109"/>
      <c r="OZ247" s="109"/>
      <c r="PA247" s="109"/>
      <c r="PB247" s="109"/>
      <c r="PC247" s="109"/>
      <c r="PD247" s="109"/>
      <c r="PE247" s="109"/>
      <c r="PF247" s="109"/>
      <c r="PG247" s="109"/>
      <c r="PH247" s="109"/>
      <c r="PI247" s="109"/>
      <c r="PJ247" s="109"/>
      <c r="PK247" s="109"/>
      <c r="PL247" s="109"/>
      <c r="PM247" s="109"/>
      <c r="PN247" s="109"/>
      <c r="PO247" s="109"/>
      <c r="PP247" s="109"/>
      <c r="PQ247" s="109"/>
      <c r="PR247" s="109"/>
      <c r="PS247" s="109"/>
      <c r="PT247" s="109"/>
      <c r="PU247" s="109"/>
      <c r="PV247" s="109"/>
      <c r="PW247" s="109"/>
      <c r="PX247" s="109"/>
      <c r="PY247" s="109"/>
      <c r="PZ247" s="109"/>
      <c r="QA247" s="109"/>
      <c r="QB247" s="109"/>
      <c r="QC247" s="109"/>
      <c r="QD247" s="109"/>
      <c r="QE247" s="109"/>
      <c r="QF247" s="109"/>
      <c r="QG247" s="109"/>
      <c r="QH247" s="109"/>
      <c r="QI247" s="109"/>
      <c r="QJ247" s="109"/>
      <c r="QK247" s="109"/>
      <c r="QL247" s="109"/>
      <c r="QM247" s="109"/>
      <c r="QN247" s="109"/>
      <c r="QO247" s="109"/>
      <c r="QP247" s="109"/>
      <c r="QQ247" s="109"/>
      <c r="QR247" s="109"/>
      <c r="QS247" s="109"/>
      <c r="QT247" s="109"/>
      <c r="QU247" s="109"/>
      <c r="QV247" s="109"/>
      <c r="QW247" s="109"/>
      <c r="QX247" s="109"/>
      <c r="QY247" s="109"/>
      <c r="QZ247" s="109"/>
      <c r="RA247" s="109"/>
      <c r="RB247" s="109"/>
      <c r="RC247" s="109"/>
      <c r="RD247" s="109"/>
      <c r="RE247" s="109"/>
      <c r="RF247" s="109"/>
      <c r="RG247" s="109"/>
      <c r="RH247" s="109"/>
      <c r="RI247" s="109"/>
      <c r="RJ247" s="109"/>
      <c r="RK247" s="109"/>
      <c r="RL247" s="109"/>
      <c r="RM247" s="109"/>
      <c r="RN247" s="109"/>
      <c r="RO247" s="109"/>
      <c r="RP247" s="109"/>
      <c r="RQ247" s="109"/>
      <c r="RR247" s="109"/>
      <c r="RS247" s="109"/>
      <c r="RT247" s="109"/>
      <c r="RU247" s="109"/>
      <c r="RV247" s="109"/>
      <c r="RW247" s="109"/>
      <c r="RX247" s="109"/>
      <c r="RY247" s="109"/>
      <c r="RZ247" s="109"/>
      <c r="SA247" s="109"/>
      <c r="SB247" s="109"/>
      <c r="SC247" s="109"/>
      <c r="SD247" s="109"/>
      <c r="SE247" s="109"/>
      <c r="SF247" s="109"/>
      <c r="SG247" s="109"/>
      <c r="SH247" s="109"/>
      <c r="SI247" s="109"/>
      <c r="SJ247" s="109"/>
      <c r="SK247" s="109"/>
      <c r="SL247" s="109"/>
      <c r="SM247" s="109"/>
      <c r="SN247" s="109"/>
      <c r="SO247" s="109"/>
      <c r="SP247" s="109"/>
      <c r="SQ247" s="109"/>
      <c r="SR247" s="109"/>
      <c r="SS247" s="109"/>
      <c r="ST247" s="109"/>
      <c r="SU247" s="109"/>
      <c r="SV247" s="109"/>
      <c r="SW247" s="109"/>
      <c r="SX247" s="109"/>
      <c r="SY247" s="109"/>
      <c r="SZ247" s="109"/>
      <c r="TA247" s="109"/>
      <c r="TB247" s="109"/>
      <c r="TC247" s="109"/>
      <c r="TD247" s="109"/>
      <c r="TE247" s="109"/>
      <c r="TF247" s="109"/>
      <c r="TG247" s="109"/>
      <c r="TH247" s="109"/>
      <c r="TI247" s="109"/>
      <c r="TJ247" s="109"/>
      <c r="TK247" s="109"/>
      <c r="TL247" s="109"/>
      <c r="TM247" s="109"/>
      <c r="TN247" s="109"/>
      <c r="TO247" s="109"/>
      <c r="TP247" s="109"/>
      <c r="TQ247" s="109"/>
      <c r="TR247" s="109"/>
      <c r="TS247" s="109"/>
      <c r="TT247" s="109"/>
      <c r="TU247" s="109"/>
      <c r="TV247" s="109"/>
      <c r="TW247" s="109"/>
      <c r="TX247" s="109"/>
      <c r="TY247" s="109"/>
      <c r="TZ247" s="109"/>
      <c r="UA247" s="109"/>
      <c r="UB247" s="109"/>
      <c r="UC247" s="109"/>
      <c r="UD247" s="109"/>
      <c r="UE247" s="109"/>
      <c r="UF247" s="109"/>
      <c r="UG247" s="109"/>
      <c r="UH247" s="109"/>
      <c r="UI247" s="109"/>
      <c r="UJ247" s="109"/>
      <c r="UK247" s="109"/>
      <c r="UL247" s="109"/>
      <c r="UM247" s="109"/>
      <c r="UN247" s="109"/>
      <c r="UO247" s="109"/>
      <c r="UP247" s="109"/>
      <c r="UQ247" s="109"/>
      <c r="UR247" s="109"/>
      <c r="US247" s="109"/>
      <c r="UT247" s="109"/>
      <c r="UU247" s="109"/>
      <c r="UV247" s="109"/>
      <c r="UW247" s="109"/>
      <c r="UX247" s="109"/>
      <c r="UY247" s="109"/>
      <c r="UZ247" s="109"/>
      <c r="VA247" s="109"/>
      <c r="VB247" s="109"/>
      <c r="VC247" s="109"/>
      <c r="VD247" s="109"/>
      <c r="VE247" s="109"/>
      <c r="VF247" s="109"/>
      <c r="VG247" s="109"/>
      <c r="VH247" s="109"/>
      <c r="VI247" s="109"/>
      <c r="VJ247" s="109"/>
      <c r="VK247" s="109"/>
      <c r="VL247" s="109"/>
      <c r="VM247" s="109"/>
      <c r="VN247" s="109"/>
      <c r="VO247" s="109"/>
      <c r="VP247" s="109"/>
      <c r="VQ247" s="109"/>
      <c r="VR247" s="109"/>
      <c r="VS247" s="109"/>
      <c r="VT247" s="109"/>
      <c r="VU247" s="109"/>
      <c r="VV247" s="109"/>
      <c r="VW247" s="109"/>
      <c r="VX247" s="109"/>
      <c r="VY247" s="109"/>
      <c r="VZ247" s="109"/>
      <c r="WA247" s="109"/>
      <c r="WB247" s="109"/>
      <c r="WC247" s="109"/>
      <c r="WD247" s="109"/>
      <c r="WE247" s="109"/>
      <c r="WF247" s="109"/>
      <c r="WG247" s="109"/>
      <c r="WH247" s="109"/>
      <c r="WI247" s="109"/>
      <c r="WJ247" s="109"/>
      <c r="WK247" s="109"/>
      <c r="WL247" s="109"/>
      <c r="WM247" s="109"/>
      <c r="WN247" s="109"/>
      <c r="WO247" s="109"/>
      <c r="WP247" s="109"/>
      <c r="WQ247" s="109"/>
      <c r="WR247" s="109"/>
      <c r="WS247" s="109"/>
      <c r="WT247" s="109"/>
      <c r="WU247" s="109"/>
      <c r="WV247" s="109"/>
      <c r="WW247" s="109"/>
      <c r="WX247" s="109"/>
      <c r="WY247" s="109"/>
      <c r="WZ247" s="109"/>
      <c r="XA247" s="109"/>
      <c r="XB247" s="109"/>
      <c r="XC247" s="109"/>
      <c r="XD247" s="109"/>
      <c r="XE247" s="109"/>
      <c r="XF247" s="109"/>
      <c r="XG247" s="109"/>
      <c r="XH247" s="109"/>
      <c r="XI247" s="109"/>
      <c r="XJ247" s="109"/>
      <c r="XK247" s="109"/>
      <c r="XL247" s="109"/>
      <c r="XM247" s="109"/>
      <c r="XN247" s="109"/>
      <c r="XO247" s="109"/>
      <c r="XP247" s="109"/>
      <c r="XQ247" s="109"/>
      <c r="XR247" s="109"/>
      <c r="XS247" s="109"/>
      <c r="XT247" s="109"/>
      <c r="XU247" s="109"/>
      <c r="XV247" s="109"/>
      <c r="XW247" s="109"/>
      <c r="XX247" s="109"/>
      <c r="XY247" s="109"/>
      <c r="XZ247" s="109"/>
      <c r="YA247" s="109"/>
      <c r="YB247" s="109"/>
      <c r="YC247" s="109"/>
      <c r="YD247" s="109"/>
      <c r="YE247" s="109"/>
      <c r="YF247" s="109"/>
      <c r="YG247" s="109"/>
      <c r="YH247" s="109"/>
      <c r="YI247" s="109"/>
      <c r="YJ247" s="109"/>
      <c r="YK247" s="109"/>
      <c r="YL247" s="109"/>
      <c r="YM247" s="109"/>
      <c r="YN247" s="109"/>
      <c r="YO247" s="109"/>
      <c r="YP247" s="109"/>
      <c r="YQ247" s="109"/>
      <c r="YR247" s="109"/>
      <c r="YS247" s="109"/>
      <c r="YT247" s="109"/>
      <c r="YU247" s="109"/>
      <c r="YV247" s="109"/>
      <c r="YW247" s="109"/>
      <c r="YX247" s="109"/>
      <c r="YY247" s="109"/>
      <c r="YZ247" s="109"/>
      <c r="ZA247" s="109"/>
      <c r="ZB247" s="109"/>
      <c r="ZC247" s="109"/>
      <c r="ZD247" s="109"/>
      <c r="ZE247" s="109"/>
      <c r="ZF247" s="109"/>
      <c r="ZG247" s="109"/>
      <c r="ZH247" s="109"/>
      <c r="ZI247" s="109"/>
      <c r="ZJ247" s="109"/>
      <c r="ZK247" s="109"/>
      <c r="ZL247" s="109"/>
      <c r="ZM247" s="109"/>
      <c r="ZN247" s="109"/>
      <c r="ZO247" s="109"/>
      <c r="ZP247" s="109"/>
      <c r="ZQ247" s="109"/>
      <c r="ZR247" s="109"/>
      <c r="ZS247" s="109"/>
      <c r="ZT247" s="109"/>
      <c r="ZU247" s="109"/>
      <c r="ZV247" s="109"/>
      <c r="ZW247" s="109"/>
      <c r="ZX247" s="109"/>
      <c r="ZY247" s="109"/>
      <c r="ZZ247" s="109"/>
      <c r="AAA247" s="109"/>
      <c r="AAB247" s="109"/>
      <c r="AAC247" s="109"/>
      <c r="AAD247" s="109"/>
      <c r="AAE247" s="109"/>
      <c r="AAF247" s="109"/>
      <c r="AAG247" s="109"/>
      <c r="AAH247" s="109"/>
      <c r="AAI247" s="109"/>
      <c r="AAJ247" s="109"/>
      <c r="AAK247" s="109"/>
      <c r="AAL247" s="109"/>
      <c r="AAM247" s="109"/>
      <c r="AAN247" s="109"/>
      <c r="AAO247" s="109"/>
      <c r="AAP247" s="109"/>
      <c r="AAQ247" s="109"/>
      <c r="AAR247" s="109"/>
      <c r="AAS247" s="109"/>
      <c r="AAT247" s="109"/>
      <c r="AAU247" s="109"/>
      <c r="AAV247" s="109"/>
      <c r="AAW247" s="109"/>
      <c r="AAX247" s="109"/>
      <c r="AAY247" s="109"/>
      <c r="AAZ247" s="109"/>
      <c r="ABA247" s="109"/>
      <c r="ABB247" s="109"/>
      <c r="ABC247" s="109"/>
      <c r="ABD247" s="109"/>
      <c r="ABE247" s="109"/>
      <c r="ABF247" s="109"/>
      <c r="ABG247" s="109"/>
      <c r="ABH247" s="109"/>
      <c r="ABI247" s="109"/>
      <c r="ABJ247" s="109"/>
      <c r="ABK247" s="109"/>
      <c r="ABL247" s="109"/>
      <c r="ABM247" s="109"/>
      <c r="ABN247" s="109"/>
      <c r="ABO247" s="109"/>
      <c r="ABP247" s="109"/>
      <c r="ABQ247" s="109"/>
      <c r="ABR247" s="109"/>
      <c r="ABS247" s="109"/>
      <c r="ABT247" s="109"/>
      <c r="ABU247" s="109"/>
      <c r="ABV247" s="109"/>
      <c r="ABW247" s="109"/>
      <c r="ABX247" s="109"/>
      <c r="ABY247" s="109"/>
      <c r="ABZ247" s="109"/>
      <c r="ACA247" s="109"/>
      <c r="ACB247" s="109"/>
      <c r="ACC247" s="109"/>
      <c r="ACD247" s="109"/>
      <c r="ACE247" s="109"/>
      <c r="ACF247" s="109"/>
      <c r="ACG247" s="109"/>
      <c r="ACH247" s="109"/>
      <c r="ACI247" s="109"/>
      <c r="ACJ247" s="109"/>
      <c r="ACK247" s="109"/>
      <c r="ACL247" s="109"/>
      <c r="ACM247" s="109"/>
      <c r="ACN247" s="109"/>
      <c r="ACO247" s="109"/>
      <c r="ACP247" s="109"/>
      <c r="ACQ247" s="109"/>
      <c r="ACR247" s="109"/>
      <c r="ACS247" s="109"/>
      <c r="ACT247" s="109"/>
      <c r="ACU247" s="109"/>
      <c r="ACV247" s="109"/>
      <c r="ACW247" s="109"/>
      <c r="ACX247" s="109"/>
      <c r="ACY247" s="109"/>
      <c r="ACZ247" s="109"/>
      <c r="ADA247" s="109"/>
      <c r="ADB247" s="109"/>
      <c r="ADC247" s="109"/>
      <c r="ADD247" s="109"/>
      <c r="ADE247" s="109"/>
      <c r="ADF247" s="109"/>
      <c r="ADG247" s="109"/>
      <c r="ADH247" s="109"/>
      <c r="ADI247" s="109"/>
      <c r="ADJ247" s="109"/>
      <c r="ADK247" s="109"/>
      <c r="ADL247" s="109"/>
      <c r="ADM247" s="109"/>
      <c r="ADN247" s="109"/>
      <c r="ADO247" s="109"/>
      <c r="ADP247" s="109"/>
      <c r="ADQ247" s="109"/>
      <c r="ADR247" s="109"/>
      <c r="ADS247" s="109"/>
      <c r="ADT247" s="109"/>
      <c r="ADU247" s="109"/>
      <c r="ADV247" s="109"/>
      <c r="ADW247" s="109"/>
      <c r="ADX247" s="109"/>
      <c r="ADY247" s="109"/>
      <c r="ADZ247" s="109"/>
      <c r="AEA247" s="109"/>
      <c r="AEB247" s="109"/>
      <c r="AEC247" s="109"/>
      <c r="AED247" s="109"/>
      <c r="AEE247" s="109"/>
      <c r="AEF247" s="109"/>
      <c r="AEG247" s="109"/>
      <c r="AEH247" s="109"/>
      <c r="AEI247" s="109"/>
      <c r="AEJ247" s="109"/>
      <c r="AEK247" s="109"/>
      <c r="AEL247" s="109"/>
      <c r="AEM247" s="109"/>
      <c r="AEN247" s="109"/>
      <c r="AEO247" s="109"/>
      <c r="AEP247" s="109"/>
      <c r="AEQ247" s="109"/>
      <c r="AER247" s="109"/>
      <c r="AES247" s="109"/>
      <c r="AET247" s="109"/>
      <c r="AEU247" s="109"/>
      <c r="AEV247" s="109"/>
      <c r="AEW247" s="109"/>
      <c r="AEX247" s="109"/>
      <c r="AEY247" s="109"/>
      <c r="AEZ247" s="109"/>
      <c r="AFA247" s="109"/>
      <c r="AFB247" s="109"/>
      <c r="AFC247" s="109"/>
      <c r="AFD247" s="109"/>
      <c r="AFE247" s="109"/>
      <c r="AFF247" s="109"/>
      <c r="AFG247" s="109"/>
      <c r="AFH247" s="109"/>
      <c r="AFI247" s="109"/>
      <c r="AFJ247" s="109"/>
      <c r="AFK247" s="109"/>
      <c r="AFL247" s="109"/>
      <c r="AFM247" s="109"/>
      <c r="AFN247" s="109"/>
      <c r="AFO247" s="109"/>
      <c r="AFP247" s="109"/>
      <c r="AFQ247" s="109"/>
      <c r="AFR247" s="109"/>
      <c r="AFS247" s="109"/>
      <c r="AFT247" s="109"/>
      <c r="AFU247" s="109"/>
      <c r="AFV247" s="109"/>
      <c r="AFW247" s="109"/>
      <c r="AFX247" s="109"/>
      <c r="AFY247" s="109"/>
      <c r="AFZ247" s="109"/>
      <c r="AGA247" s="109"/>
      <c r="AGB247" s="109"/>
      <c r="AGC247" s="109"/>
      <c r="AGD247" s="109"/>
      <c r="AGE247" s="109"/>
      <c r="AGF247" s="109"/>
      <c r="AGG247" s="109"/>
      <c r="AGH247" s="109"/>
      <c r="AGI247" s="109"/>
      <c r="AGJ247" s="109"/>
      <c r="AGK247" s="109"/>
      <c r="AGL247" s="109"/>
      <c r="AGM247" s="109"/>
      <c r="AGN247" s="109"/>
      <c r="AGO247" s="109"/>
      <c r="AGP247" s="109"/>
      <c r="AGQ247" s="109"/>
      <c r="AGR247" s="109"/>
      <c r="AGS247" s="109"/>
      <c r="AGT247" s="109"/>
      <c r="AGU247" s="109"/>
      <c r="AGV247" s="109"/>
      <c r="AGW247" s="109"/>
      <c r="AGX247" s="109"/>
      <c r="AGY247" s="109"/>
      <c r="AGZ247" s="109"/>
      <c r="AHA247" s="109"/>
      <c r="AHB247" s="109"/>
      <c r="AHC247" s="109"/>
      <c r="AHD247" s="109"/>
      <c r="AHE247" s="109"/>
      <c r="AHF247" s="109"/>
      <c r="AHG247" s="109"/>
      <c r="AHH247" s="109"/>
      <c r="AHI247" s="109"/>
      <c r="AHJ247" s="109"/>
      <c r="AHK247" s="109"/>
      <c r="AHL247" s="109"/>
      <c r="AHM247" s="109"/>
      <c r="AHN247" s="109"/>
      <c r="AHO247" s="109"/>
      <c r="AHP247" s="109"/>
      <c r="AHQ247" s="109"/>
      <c r="AHR247" s="109"/>
      <c r="AHS247" s="109"/>
      <c r="AHT247" s="109"/>
      <c r="AHU247" s="109"/>
      <c r="AHV247" s="109"/>
      <c r="AHW247" s="109"/>
      <c r="AHX247" s="109"/>
      <c r="AHY247" s="109"/>
      <c r="AHZ247" s="109"/>
      <c r="AIA247" s="109"/>
      <c r="AIB247" s="109"/>
      <c r="AIC247" s="109"/>
      <c r="AID247" s="109"/>
      <c r="AIE247" s="109"/>
      <c r="AIF247" s="109"/>
      <c r="AIG247" s="109"/>
      <c r="AIH247" s="109"/>
      <c r="AII247" s="109"/>
      <c r="AIJ247" s="109"/>
      <c r="AIK247" s="109"/>
      <c r="AIL247" s="109"/>
      <c r="AIM247" s="109"/>
      <c r="AIN247" s="109"/>
      <c r="AIO247" s="109"/>
      <c r="AIP247" s="109"/>
      <c r="AIQ247" s="109"/>
      <c r="AIR247" s="109"/>
      <c r="AIS247" s="109"/>
      <c r="AIT247" s="109"/>
      <c r="AIU247" s="109"/>
      <c r="AIV247" s="109"/>
      <c r="AIW247" s="109"/>
      <c r="AIX247" s="109"/>
      <c r="AIY247" s="109"/>
      <c r="AIZ247" s="109"/>
      <c r="AJA247" s="109"/>
      <c r="AJB247" s="109"/>
      <c r="AJC247" s="109"/>
      <c r="AJD247" s="109"/>
      <c r="AJE247" s="109"/>
      <c r="AJF247" s="109"/>
      <c r="AJG247" s="109"/>
      <c r="AJH247" s="109"/>
      <c r="AJI247" s="109"/>
      <c r="AJJ247" s="109"/>
      <c r="AJK247" s="109"/>
      <c r="AJL247" s="109"/>
      <c r="AJM247" s="109"/>
      <c r="AJN247" s="109"/>
      <c r="AJO247" s="109"/>
      <c r="AJP247" s="109"/>
      <c r="AJQ247" s="109"/>
      <c r="AJR247" s="109"/>
      <c r="AJS247" s="109"/>
      <c r="AJT247" s="109"/>
      <c r="AJU247" s="109"/>
      <c r="AJV247" s="109"/>
      <c r="AJW247" s="109"/>
      <c r="AJX247" s="109"/>
      <c r="AJY247" s="109"/>
      <c r="AJZ247" s="109"/>
      <c r="AKA247" s="109"/>
      <c r="AKB247" s="109"/>
      <c r="AKC247" s="109"/>
      <c r="AKD247" s="109"/>
      <c r="AKE247" s="109"/>
      <c r="AKF247" s="109"/>
      <c r="AKG247" s="109"/>
      <c r="AKH247" s="109"/>
      <c r="AKI247" s="109"/>
      <c r="AKJ247" s="109"/>
      <c r="AKK247" s="109"/>
      <c r="AKL247" s="109"/>
      <c r="AKM247" s="109"/>
      <c r="AKN247" s="109"/>
      <c r="AKO247" s="109"/>
      <c r="AKP247" s="109"/>
      <c r="AKQ247" s="109"/>
      <c r="AKR247" s="109"/>
      <c r="AKS247" s="109"/>
      <c r="AKT247" s="109"/>
      <c r="AKU247" s="109"/>
      <c r="AKV247" s="109"/>
      <c r="AKW247" s="109"/>
      <c r="AKX247" s="109"/>
      <c r="AKY247" s="109"/>
      <c r="AKZ247" s="109"/>
      <c r="ALA247" s="109"/>
      <c r="ALB247" s="109"/>
      <c r="ALC247" s="109"/>
      <c r="ALD247" s="109"/>
      <c r="ALE247" s="109"/>
      <c r="ALF247" s="109"/>
      <c r="ALG247" s="109"/>
      <c r="ALH247" s="109"/>
      <c r="ALI247" s="109"/>
      <c r="ALJ247" s="109"/>
      <c r="ALK247" s="109"/>
      <c r="ALL247" s="109"/>
      <c r="ALM247" s="109"/>
      <c r="ALN247" s="109"/>
      <c r="ALO247" s="109"/>
      <c r="ALP247" s="109"/>
      <c r="ALQ247" s="109"/>
      <c r="ALR247" s="109"/>
      <c r="ALS247" s="109"/>
      <c r="ALT247" s="109"/>
      <c r="ALU247" s="109"/>
      <c r="ALV247" s="109"/>
      <c r="ALW247" s="109"/>
      <c r="ALX247" s="109"/>
      <c r="ALY247" s="109"/>
      <c r="ALZ247" s="109"/>
      <c r="AMA247" s="109"/>
      <c r="AMB247" s="109"/>
      <c r="AMC247" s="109"/>
      <c r="AMD247" s="109"/>
      <c r="AME247" s="109"/>
      <c r="AMF247" s="109"/>
      <c r="AMG247" s="109"/>
      <c r="AMH247" s="109"/>
      <c r="AMI247" s="109"/>
      <c r="AMJ247" s="109"/>
      <c r="AMK247" s="109"/>
      <c r="AML247" s="109"/>
      <c r="AMM247" s="109"/>
      <c r="AMN247" s="109"/>
      <c r="AMO247" s="109"/>
      <c r="AMP247" s="109"/>
      <c r="AMQ247" s="109"/>
      <c r="AMR247" s="109"/>
      <c r="AMS247" s="109"/>
      <c r="AMT247" s="109"/>
      <c r="AMU247" s="109"/>
      <c r="AMV247" s="109"/>
      <c r="AMW247" s="109"/>
      <c r="AMX247" s="109"/>
      <c r="AMY247" s="109"/>
      <c r="AMZ247" s="109"/>
      <c r="ANA247" s="109"/>
      <c r="ANB247" s="109"/>
      <c r="ANC247" s="109"/>
      <c r="AND247" s="109"/>
      <c r="ANE247" s="109"/>
      <c r="ANF247" s="109"/>
      <c r="ANG247" s="109"/>
      <c r="ANH247" s="109"/>
      <c r="ANI247" s="109"/>
      <c r="ANJ247" s="109"/>
      <c r="ANK247" s="109"/>
      <c r="ANL247" s="109"/>
      <c r="ANM247" s="109"/>
      <c r="ANN247" s="109"/>
      <c r="ANO247" s="109"/>
      <c r="ANP247" s="109"/>
      <c r="ANQ247" s="109"/>
      <c r="ANR247" s="109"/>
      <c r="ANS247" s="109"/>
      <c r="ANT247" s="109"/>
      <c r="ANU247" s="109"/>
      <c r="ANV247" s="109"/>
      <c r="ANW247" s="109"/>
      <c r="ANX247" s="109"/>
      <c r="ANY247" s="109"/>
      <c r="ANZ247" s="109"/>
      <c r="AOA247" s="109"/>
      <c r="AOB247" s="109"/>
      <c r="AOC247" s="109"/>
      <c r="AOD247" s="109"/>
      <c r="AOE247" s="109"/>
      <c r="AOF247" s="109"/>
      <c r="AOG247" s="109"/>
      <c r="AOH247" s="109"/>
      <c r="AOI247" s="109"/>
      <c r="AOJ247" s="109"/>
      <c r="AOK247" s="109"/>
      <c r="AOL247" s="109"/>
      <c r="AOM247" s="109"/>
      <c r="AON247" s="109"/>
      <c r="AOO247" s="109"/>
      <c r="AOP247" s="109"/>
      <c r="AOQ247" s="109"/>
      <c r="AOR247" s="109"/>
      <c r="AOS247" s="109"/>
      <c r="AOT247" s="109"/>
      <c r="AOU247" s="109"/>
      <c r="AOV247" s="109"/>
      <c r="AOW247" s="109"/>
      <c r="AOX247" s="109"/>
      <c r="AOY247" s="109"/>
      <c r="AOZ247" s="109"/>
      <c r="APA247" s="109"/>
      <c r="APB247" s="109"/>
      <c r="APC247" s="109"/>
      <c r="APD247" s="109"/>
      <c r="APE247" s="109"/>
      <c r="APF247" s="109"/>
      <c r="APG247" s="109"/>
      <c r="APH247" s="109"/>
      <c r="API247" s="109"/>
      <c r="APJ247" s="109"/>
      <c r="APK247" s="109"/>
      <c r="APL247" s="109"/>
      <c r="APM247" s="109"/>
      <c r="APN247" s="109"/>
      <c r="APO247" s="109"/>
      <c r="APP247" s="109"/>
      <c r="APQ247" s="109"/>
      <c r="APR247" s="109"/>
      <c r="APS247" s="109"/>
      <c r="APT247" s="109"/>
      <c r="APU247" s="109"/>
      <c r="APV247" s="109"/>
      <c r="APW247" s="109"/>
      <c r="APX247" s="109"/>
      <c r="APY247" s="109"/>
      <c r="APZ247" s="109"/>
      <c r="AQA247" s="109"/>
      <c r="AQB247" s="109"/>
      <c r="AQC247" s="109"/>
      <c r="AQD247" s="109"/>
      <c r="AQE247" s="109"/>
      <c r="AQF247" s="109"/>
      <c r="AQG247" s="109"/>
      <c r="AQH247" s="109"/>
      <c r="AQI247" s="109"/>
      <c r="AQJ247" s="109"/>
      <c r="AQK247" s="109"/>
      <c r="AQL247" s="109"/>
      <c r="AQM247" s="109"/>
      <c r="AQN247" s="109"/>
      <c r="AQO247" s="109"/>
      <c r="AQP247" s="109"/>
      <c r="AQQ247" s="109"/>
      <c r="AQR247" s="109"/>
      <c r="AQS247" s="109"/>
      <c r="AQT247" s="109"/>
      <c r="AQU247" s="109"/>
      <c r="AQV247" s="109"/>
      <c r="AQW247" s="109"/>
      <c r="AQX247" s="109"/>
      <c r="AQY247" s="109"/>
      <c r="AQZ247" s="109"/>
      <c r="ARA247" s="109"/>
      <c r="ARB247" s="109"/>
      <c r="ARC247" s="109"/>
      <c r="ARD247" s="109"/>
      <c r="ARE247" s="109"/>
      <c r="ARF247" s="109"/>
      <c r="ARG247" s="109"/>
      <c r="ARH247" s="109"/>
      <c r="ARI247" s="109"/>
      <c r="ARJ247" s="109"/>
      <c r="ARK247" s="109"/>
      <c r="ARL247" s="109"/>
      <c r="ARM247" s="109"/>
      <c r="ARN247" s="109"/>
      <c r="ARO247" s="109"/>
      <c r="ARP247" s="109"/>
      <c r="ARQ247" s="109"/>
      <c r="ARR247" s="109"/>
      <c r="ARS247" s="109"/>
      <c r="ART247" s="109"/>
      <c r="ARU247" s="109"/>
      <c r="ARV247" s="109"/>
      <c r="ARW247" s="109"/>
      <c r="ARX247" s="109"/>
      <c r="ARY247" s="109"/>
      <c r="ARZ247" s="109"/>
      <c r="ASA247" s="109"/>
      <c r="ASB247" s="109"/>
      <c r="ASC247" s="109"/>
      <c r="ASD247" s="109"/>
      <c r="ASE247" s="109"/>
      <c r="ASF247" s="109"/>
      <c r="ASG247" s="109"/>
      <c r="ASH247" s="109"/>
      <c r="ASI247" s="109"/>
      <c r="ASJ247" s="109"/>
      <c r="ASK247" s="109"/>
      <c r="ASL247" s="109"/>
      <c r="ASM247" s="109"/>
      <c r="ASN247" s="109"/>
      <c r="ASO247" s="109"/>
      <c r="ASP247" s="109"/>
      <c r="ASQ247" s="109"/>
      <c r="ASR247" s="109"/>
      <c r="ASS247" s="109"/>
      <c r="AST247" s="109"/>
      <c r="ASU247" s="109"/>
      <c r="ASV247" s="109"/>
      <c r="ASW247" s="109"/>
      <c r="ASX247" s="109"/>
      <c r="ASY247" s="109"/>
      <c r="ASZ247" s="109"/>
      <c r="ATA247" s="109"/>
      <c r="ATB247" s="109"/>
      <c r="ATC247" s="109"/>
      <c r="ATD247" s="109"/>
      <c r="ATE247" s="109"/>
      <c r="ATF247" s="109"/>
      <c r="ATG247" s="109"/>
      <c r="ATH247" s="109"/>
      <c r="ATI247" s="109"/>
      <c r="ATJ247" s="109"/>
      <c r="ATK247" s="109"/>
      <c r="ATL247" s="109"/>
      <c r="ATM247" s="109"/>
      <c r="ATN247" s="109"/>
      <c r="ATO247" s="109"/>
      <c r="ATP247" s="109"/>
      <c r="ATQ247" s="109"/>
      <c r="ATR247" s="109"/>
      <c r="ATS247" s="109"/>
      <c r="ATT247" s="109"/>
      <c r="ATU247" s="109"/>
      <c r="ATV247" s="109"/>
      <c r="ATW247" s="109"/>
      <c r="ATX247" s="109"/>
      <c r="ATY247" s="109"/>
      <c r="ATZ247" s="109"/>
      <c r="AUA247" s="109"/>
      <c r="AUB247" s="109"/>
      <c r="AUC247" s="109"/>
      <c r="AUD247" s="109"/>
      <c r="AUE247" s="109"/>
      <c r="AUF247" s="109"/>
      <c r="AUG247" s="109"/>
      <c r="AUH247" s="109"/>
      <c r="AUI247" s="109"/>
      <c r="AUJ247" s="109"/>
      <c r="AUK247" s="109"/>
      <c r="AUL247" s="109"/>
      <c r="AUM247" s="109"/>
      <c r="AUN247" s="109"/>
      <c r="AUO247" s="109"/>
      <c r="AUP247" s="109"/>
      <c r="AUQ247" s="109"/>
      <c r="AUR247" s="109"/>
      <c r="AUS247" s="109"/>
      <c r="AUT247" s="109"/>
      <c r="AUU247" s="109"/>
      <c r="AUV247" s="109"/>
      <c r="AUW247" s="109"/>
      <c r="AUX247" s="109"/>
      <c r="AUY247" s="109"/>
      <c r="AUZ247" s="109"/>
      <c r="AVA247" s="109"/>
      <c r="AVB247" s="109"/>
      <c r="AVC247" s="109"/>
      <c r="AVD247" s="109"/>
      <c r="AVE247" s="109"/>
      <c r="AVF247" s="109"/>
      <c r="AVG247" s="109"/>
      <c r="AVH247" s="109"/>
      <c r="AVI247" s="109"/>
      <c r="AVJ247" s="109"/>
      <c r="AVK247" s="109"/>
      <c r="AVL247" s="109"/>
      <c r="AVM247" s="109"/>
      <c r="AVN247" s="109"/>
      <c r="AVO247" s="109"/>
      <c r="AVP247" s="109"/>
      <c r="AVQ247" s="109"/>
      <c r="AVR247" s="109"/>
      <c r="AVS247" s="109"/>
      <c r="AVT247" s="109"/>
      <c r="AVU247" s="109"/>
      <c r="AVV247" s="109"/>
      <c r="AVW247" s="109"/>
      <c r="AVX247" s="109"/>
      <c r="AVY247" s="109"/>
      <c r="AVZ247" s="109"/>
      <c r="AWA247" s="109"/>
      <c r="AWB247" s="109"/>
      <c r="AWC247" s="109"/>
      <c r="AWD247" s="109"/>
      <c r="AWE247" s="109"/>
      <c r="AWF247" s="109"/>
      <c r="AWG247" s="109"/>
      <c r="AWH247" s="109"/>
      <c r="AWI247" s="109"/>
      <c r="AWJ247" s="109"/>
      <c r="AWK247" s="109"/>
      <c r="AWL247" s="109"/>
      <c r="AWM247" s="109"/>
      <c r="AWN247" s="109"/>
      <c r="AWO247" s="109"/>
      <c r="AWP247" s="109"/>
      <c r="AWQ247" s="109"/>
      <c r="AWR247" s="109"/>
      <c r="AWS247" s="109"/>
      <c r="AWT247" s="109"/>
      <c r="AWU247" s="109"/>
      <c r="AWV247" s="109"/>
      <c r="AWW247" s="109"/>
      <c r="AWX247" s="109"/>
      <c r="AWY247" s="109"/>
      <c r="AWZ247" s="109"/>
      <c r="AXA247" s="109"/>
      <c r="AXB247" s="109"/>
      <c r="AXC247" s="109"/>
      <c r="AXD247" s="109"/>
      <c r="AXE247" s="109"/>
      <c r="AXF247" s="109"/>
      <c r="AXG247" s="109"/>
      <c r="AXH247" s="109"/>
      <c r="AXI247" s="109"/>
      <c r="AXJ247" s="109"/>
      <c r="AXK247" s="109"/>
      <c r="AXL247" s="109"/>
      <c r="AXM247" s="109"/>
      <c r="AXN247" s="109"/>
      <c r="AXO247" s="109"/>
      <c r="AXP247" s="109"/>
      <c r="AXQ247" s="109"/>
      <c r="AXR247" s="109"/>
      <c r="AXS247" s="109"/>
      <c r="AXT247" s="109"/>
      <c r="AXU247" s="109"/>
      <c r="AXV247" s="109"/>
      <c r="AXW247" s="109"/>
      <c r="AXX247" s="109"/>
      <c r="AXY247" s="109"/>
      <c r="AXZ247" s="109"/>
      <c r="AYA247" s="109"/>
      <c r="AYB247" s="109"/>
      <c r="AYC247" s="109"/>
      <c r="AYD247" s="109"/>
      <c r="AYE247" s="109"/>
      <c r="AYF247" s="109"/>
      <c r="AYG247" s="109"/>
      <c r="AYH247" s="109"/>
      <c r="AYI247" s="109"/>
      <c r="AYJ247" s="109"/>
      <c r="AYK247" s="109"/>
      <c r="AYL247" s="109"/>
      <c r="AYM247" s="109"/>
      <c r="AYN247" s="109"/>
      <c r="AYO247" s="109"/>
      <c r="AYP247" s="109"/>
      <c r="AYQ247" s="109"/>
      <c r="AYR247" s="109"/>
      <c r="AYS247" s="109"/>
      <c r="AYT247" s="109"/>
      <c r="AYU247" s="109"/>
      <c r="AYV247" s="109"/>
      <c r="AYW247" s="109"/>
      <c r="AYX247" s="109"/>
      <c r="AYY247" s="109"/>
      <c r="AYZ247" s="109"/>
      <c r="AZA247" s="109"/>
      <c r="AZB247" s="109"/>
      <c r="AZC247" s="109"/>
      <c r="AZD247" s="109"/>
      <c r="AZE247" s="109"/>
      <c r="AZF247" s="109"/>
      <c r="AZG247" s="109"/>
      <c r="AZH247" s="109"/>
      <c r="AZI247" s="109"/>
      <c r="AZJ247" s="109"/>
      <c r="AZK247" s="109"/>
      <c r="AZL247" s="109"/>
      <c r="AZM247" s="109"/>
      <c r="AZN247" s="109"/>
      <c r="AZO247" s="109"/>
      <c r="AZP247" s="109"/>
      <c r="AZQ247" s="109"/>
      <c r="AZR247" s="109"/>
      <c r="AZS247" s="109"/>
      <c r="AZT247" s="109"/>
      <c r="AZU247" s="109"/>
      <c r="AZV247" s="109"/>
      <c r="AZW247" s="109"/>
      <c r="AZX247" s="109"/>
      <c r="AZY247" s="109"/>
      <c r="AZZ247" s="109"/>
      <c r="BAA247" s="109"/>
      <c r="BAB247" s="109"/>
      <c r="BAC247" s="109"/>
      <c r="BAD247" s="109"/>
      <c r="BAE247" s="109"/>
      <c r="BAF247" s="109"/>
      <c r="BAG247" s="109"/>
      <c r="BAH247" s="109"/>
      <c r="BAI247" s="109"/>
      <c r="BAJ247" s="109"/>
      <c r="BAK247" s="109"/>
      <c r="BAL247" s="109"/>
      <c r="BAM247" s="109"/>
      <c r="BAN247" s="109"/>
      <c r="BAO247" s="109"/>
      <c r="BAP247" s="109"/>
      <c r="BAQ247" s="109"/>
      <c r="BAR247" s="109"/>
      <c r="BAS247" s="109"/>
      <c r="BAT247" s="109"/>
      <c r="BAU247" s="109"/>
      <c r="BAV247" s="109"/>
      <c r="BAW247" s="109"/>
      <c r="BAX247" s="109"/>
      <c r="BAY247" s="109"/>
      <c r="BAZ247" s="109"/>
      <c r="BBA247" s="109"/>
      <c r="BBB247" s="109"/>
      <c r="BBC247" s="109"/>
      <c r="BBD247" s="109"/>
      <c r="BBE247" s="109"/>
      <c r="BBF247" s="109"/>
      <c r="BBG247" s="109"/>
      <c r="BBH247" s="109"/>
      <c r="BBI247" s="109"/>
      <c r="BBJ247" s="109"/>
      <c r="BBK247" s="109"/>
      <c r="BBL247" s="109"/>
      <c r="BBM247" s="109"/>
      <c r="BBN247" s="109"/>
      <c r="BBO247" s="109"/>
      <c r="BBP247" s="109"/>
      <c r="BBQ247" s="109"/>
      <c r="BBR247" s="109"/>
      <c r="BBS247" s="109"/>
      <c r="BBT247" s="109"/>
      <c r="BBU247" s="109"/>
      <c r="BBV247" s="109"/>
      <c r="BBW247" s="109"/>
      <c r="BBX247" s="109"/>
      <c r="BBY247" s="109"/>
      <c r="BBZ247" s="109"/>
      <c r="BCA247" s="109"/>
      <c r="BCB247" s="109"/>
      <c r="BCC247" s="109"/>
      <c r="BCD247" s="109"/>
      <c r="BCE247" s="109"/>
      <c r="BCF247" s="109"/>
      <c r="BCG247" s="109"/>
      <c r="BCH247" s="109"/>
      <c r="BCI247" s="109"/>
      <c r="BCJ247" s="109"/>
      <c r="BCK247" s="109"/>
      <c r="BCL247" s="109"/>
      <c r="BCM247" s="109"/>
      <c r="BCN247" s="109"/>
      <c r="BCO247" s="109"/>
      <c r="BCP247" s="109"/>
      <c r="BCQ247" s="109"/>
      <c r="BCR247" s="109"/>
      <c r="BCS247" s="109"/>
      <c r="BCT247" s="109"/>
      <c r="BCU247" s="109"/>
      <c r="BCV247" s="109"/>
      <c r="BCW247" s="109"/>
      <c r="BCX247" s="109"/>
      <c r="BCY247" s="109"/>
      <c r="BCZ247" s="109"/>
      <c r="BDA247" s="109"/>
      <c r="BDB247" s="109"/>
      <c r="BDC247" s="109"/>
      <c r="BDD247" s="109"/>
      <c r="BDE247" s="109"/>
      <c r="BDF247" s="109"/>
      <c r="BDG247" s="109"/>
      <c r="BDH247" s="109"/>
      <c r="BDI247" s="109"/>
      <c r="BDJ247" s="109"/>
      <c r="BDK247" s="109"/>
      <c r="BDL247" s="109"/>
      <c r="BDM247" s="109"/>
      <c r="BDN247" s="109"/>
      <c r="BDO247" s="109"/>
      <c r="BDP247" s="109"/>
      <c r="BDQ247" s="109"/>
      <c r="BDR247" s="109"/>
      <c r="BDS247" s="109"/>
      <c r="BDT247" s="109"/>
      <c r="BDU247" s="109"/>
      <c r="BDV247" s="109"/>
      <c r="BDW247" s="109"/>
      <c r="BDX247" s="109"/>
      <c r="BDY247" s="109"/>
      <c r="BDZ247" s="109"/>
      <c r="BEA247" s="109"/>
      <c r="BEB247" s="109"/>
      <c r="BEC247" s="109"/>
      <c r="BED247" s="109"/>
      <c r="BEE247" s="109"/>
      <c r="BEF247" s="109"/>
      <c r="BEG247" s="109"/>
      <c r="BEH247" s="109"/>
      <c r="BEI247" s="109"/>
      <c r="BEJ247" s="109"/>
      <c r="BEK247" s="109"/>
      <c r="BEL247" s="109"/>
      <c r="BEM247" s="109"/>
      <c r="BEN247" s="109"/>
      <c r="BEO247" s="109"/>
      <c r="BEP247" s="109"/>
      <c r="BEQ247" s="109"/>
      <c r="BER247" s="109"/>
      <c r="BES247" s="109"/>
      <c r="BET247" s="109"/>
      <c r="BEU247" s="109"/>
      <c r="BEV247" s="109"/>
      <c r="BEW247" s="109"/>
      <c r="BEX247" s="109"/>
      <c r="BEY247" s="109"/>
      <c r="BEZ247" s="109"/>
      <c r="BFA247" s="109"/>
      <c r="BFB247" s="109"/>
      <c r="BFC247" s="109"/>
      <c r="BFD247" s="109"/>
      <c r="BFE247" s="109"/>
      <c r="BFF247" s="109"/>
      <c r="BFG247" s="109"/>
      <c r="BFH247" s="109"/>
      <c r="BFI247" s="109"/>
      <c r="BFJ247" s="109"/>
      <c r="BFK247" s="109"/>
      <c r="BFL247" s="109"/>
      <c r="BFM247" s="109"/>
      <c r="BFN247" s="109"/>
      <c r="BFO247" s="109"/>
      <c r="BFP247" s="109"/>
      <c r="BFQ247" s="109"/>
      <c r="BFR247" s="109"/>
      <c r="BFS247" s="109"/>
      <c r="BFT247" s="109"/>
      <c r="BFU247" s="109"/>
      <c r="BFV247" s="109"/>
      <c r="BFW247" s="109"/>
      <c r="BFX247" s="109"/>
      <c r="BFY247" s="109"/>
      <c r="BFZ247" s="109"/>
      <c r="BGA247" s="109"/>
      <c r="BGB247" s="109"/>
      <c r="BGC247" s="109"/>
      <c r="BGD247" s="109"/>
      <c r="BGE247" s="109"/>
      <c r="BGF247" s="109"/>
      <c r="BGG247" s="109"/>
      <c r="BGH247" s="109"/>
      <c r="BGI247" s="109"/>
      <c r="BGJ247" s="109"/>
      <c r="BGK247" s="109"/>
      <c r="BGL247" s="109"/>
      <c r="BGM247" s="109"/>
      <c r="BGN247" s="109"/>
      <c r="BGO247" s="109"/>
      <c r="BGP247" s="109"/>
      <c r="BGQ247" s="109"/>
      <c r="BGR247" s="109"/>
      <c r="BGS247" s="109"/>
      <c r="BGT247" s="109"/>
      <c r="BGU247" s="109"/>
      <c r="BGV247" s="109"/>
      <c r="BGW247" s="109"/>
      <c r="BGX247" s="109"/>
      <c r="BGY247" s="109"/>
      <c r="BGZ247" s="109"/>
      <c r="BHA247" s="109"/>
      <c r="BHB247" s="109"/>
      <c r="BHC247" s="109"/>
      <c r="BHD247" s="109"/>
      <c r="BHE247" s="109"/>
      <c r="BHF247" s="109"/>
      <c r="BHG247" s="109"/>
      <c r="BHH247" s="109"/>
      <c r="BHI247" s="109"/>
      <c r="BHJ247" s="109"/>
      <c r="BHK247" s="109"/>
      <c r="BHL247" s="109"/>
      <c r="BHM247" s="109"/>
      <c r="BHN247" s="109"/>
      <c r="BHO247" s="109"/>
      <c r="BHP247" s="109"/>
      <c r="BHQ247" s="109"/>
      <c r="BHR247" s="109"/>
      <c r="BHS247" s="109"/>
      <c r="BHT247" s="109"/>
      <c r="BHU247" s="109"/>
      <c r="BHV247" s="109"/>
      <c r="BHW247" s="109"/>
      <c r="BHX247" s="109"/>
      <c r="BHY247" s="109"/>
      <c r="BHZ247" s="109"/>
      <c r="BIA247" s="109"/>
      <c r="BIB247" s="109"/>
      <c r="BIC247" s="109"/>
      <c r="BID247" s="109"/>
      <c r="BIE247" s="109"/>
      <c r="BIF247" s="109"/>
      <c r="BIG247" s="109"/>
      <c r="BIH247" s="109"/>
      <c r="BII247" s="109"/>
      <c r="BIJ247" s="109"/>
      <c r="BIK247" s="109"/>
      <c r="BIL247" s="109"/>
      <c r="BIM247" s="109"/>
      <c r="BIN247" s="109"/>
      <c r="BIO247" s="109"/>
      <c r="BIP247" s="109"/>
      <c r="BIQ247" s="109"/>
      <c r="BIR247" s="109"/>
      <c r="BIS247" s="109"/>
      <c r="BIT247" s="109"/>
      <c r="BIU247" s="109"/>
      <c r="BIV247" s="109"/>
      <c r="BIW247" s="109"/>
      <c r="BIX247" s="109"/>
      <c r="BIY247" s="109"/>
      <c r="BIZ247" s="109"/>
      <c r="BJA247" s="109"/>
      <c r="BJB247" s="109"/>
      <c r="BJC247" s="109"/>
      <c r="BJD247" s="109"/>
      <c r="BJE247" s="109"/>
      <c r="BJF247" s="109"/>
      <c r="BJG247" s="109"/>
      <c r="BJH247" s="109"/>
      <c r="BJI247" s="109"/>
      <c r="BJJ247" s="109"/>
      <c r="BJK247" s="109"/>
      <c r="BJL247" s="109"/>
      <c r="BJM247" s="109"/>
      <c r="BJN247" s="109"/>
      <c r="BJO247" s="109"/>
      <c r="BJP247" s="109"/>
      <c r="BJQ247" s="109"/>
      <c r="BJR247" s="109"/>
      <c r="BJS247" s="109"/>
      <c r="BJT247" s="109"/>
      <c r="BJU247" s="109"/>
      <c r="BJV247" s="109"/>
      <c r="BJW247" s="109"/>
      <c r="BJX247" s="109"/>
      <c r="BJY247" s="109"/>
      <c r="BJZ247" s="109"/>
      <c r="BKA247" s="109"/>
      <c r="BKB247" s="109"/>
      <c r="BKC247" s="109"/>
      <c r="BKD247" s="109"/>
      <c r="BKE247" s="109"/>
      <c r="BKF247" s="109"/>
      <c r="BKG247" s="109"/>
      <c r="BKH247" s="109"/>
      <c r="BKI247" s="109"/>
      <c r="BKJ247" s="109"/>
      <c r="BKK247" s="109"/>
      <c r="BKL247" s="109"/>
      <c r="BKM247" s="109"/>
      <c r="BKN247" s="109"/>
      <c r="BKO247" s="109"/>
      <c r="BKP247" s="109"/>
      <c r="BKQ247" s="109"/>
      <c r="BKR247" s="109"/>
      <c r="BKS247" s="109"/>
      <c r="BKT247" s="109"/>
      <c r="BKU247" s="109"/>
      <c r="BKV247" s="109"/>
      <c r="BKW247" s="109"/>
      <c r="BKX247" s="109"/>
      <c r="BKY247" s="109"/>
      <c r="BKZ247" s="109"/>
      <c r="BLA247" s="109"/>
      <c r="BLB247" s="109"/>
      <c r="BLC247" s="109"/>
      <c r="BLD247" s="109"/>
      <c r="BLE247" s="109"/>
      <c r="BLF247" s="109"/>
      <c r="BLG247" s="109"/>
      <c r="BLH247" s="109"/>
      <c r="BLI247" s="109"/>
      <c r="BLJ247" s="109"/>
      <c r="BLK247" s="109"/>
      <c r="BLL247" s="109"/>
      <c r="BLM247" s="109"/>
      <c r="BLN247" s="109"/>
      <c r="BLO247" s="109"/>
      <c r="BLP247" s="109"/>
      <c r="BLQ247" s="109"/>
      <c r="BLR247" s="109"/>
      <c r="BLS247" s="109"/>
      <c r="BLT247" s="109"/>
      <c r="BLU247" s="109"/>
      <c r="BLV247" s="109"/>
      <c r="BLW247" s="109"/>
      <c r="BLX247" s="109"/>
      <c r="BLY247" s="109"/>
      <c r="BLZ247" s="109"/>
      <c r="BMA247" s="109"/>
      <c r="BMB247" s="109"/>
      <c r="BMC247" s="109"/>
      <c r="BMD247" s="109"/>
      <c r="BME247" s="109"/>
      <c r="BMF247" s="109"/>
      <c r="BMG247" s="109"/>
      <c r="BMH247" s="109"/>
      <c r="BMI247" s="109"/>
      <c r="BMJ247" s="109"/>
      <c r="BMK247" s="109"/>
      <c r="BML247" s="109"/>
      <c r="BMM247" s="109"/>
      <c r="BMN247" s="109"/>
      <c r="BMO247" s="109"/>
      <c r="BMP247" s="109"/>
      <c r="BMQ247" s="109"/>
      <c r="BMR247" s="109"/>
      <c r="BMS247" s="109"/>
      <c r="BMT247" s="109"/>
      <c r="BMU247" s="109"/>
      <c r="BMV247" s="109"/>
      <c r="BMW247" s="109"/>
      <c r="BMX247" s="109"/>
      <c r="BMY247" s="109"/>
      <c r="BMZ247" s="109"/>
      <c r="BNA247" s="109"/>
      <c r="BNB247" s="109"/>
      <c r="BNC247" s="109"/>
      <c r="BND247" s="109"/>
      <c r="BNE247" s="109"/>
      <c r="BNF247" s="109"/>
      <c r="BNG247" s="109"/>
      <c r="BNH247" s="109"/>
      <c r="BNI247" s="109"/>
      <c r="BNJ247" s="109"/>
      <c r="BNK247" s="109"/>
      <c r="BNL247" s="109"/>
      <c r="BNM247" s="109"/>
      <c r="BNN247" s="109"/>
      <c r="BNO247" s="109"/>
      <c r="BNP247" s="109"/>
      <c r="BNQ247" s="109"/>
      <c r="BNR247" s="109"/>
      <c r="BNS247" s="109"/>
      <c r="BNT247" s="109"/>
      <c r="BNU247" s="109"/>
      <c r="BNV247" s="109"/>
      <c r="BNW247" s="109"/>
      <c r="BNX247" s="109"/>
      <c r="BNY247" s="109"/>
      <c r="BNZ247" s="109"/>
      <c r="BOA247" s="109"/>
      <c r="BOB247" s="109"/>
      <c r="BOC247" s="109"/>
      <c r="BOD247" s="109"/>
      <c r="BOE247" s="109"/>
      <c r="BOF247" s="109"/>
      <c r="BOG247" s="109"/>
      <c r="BOH247" s="109"/>
      <c r="BOI247" s="109"/>
      <c r="BOJ247" s="109"/>
      <c r="BOK247" s="109"/>
      <c r="BOL247" s="109"/>
      <c r="BOM247" s="109"/>
      <c r="BON247" s="109"/>
      <c r="BOO247" s="109"/>
      <c r="BOP247" s="109"/>
      <c r="BOQ247" s="109"/>
    </row>
    <row r="248" spans="1:1759">
      <c r="F248" s="110"/>
      <c r="H248" s="109"/>
      <c r="I248" s="110"/>
      <c r="J248" s="109"/>
    </row>
    <row r="249" spans="1:1759" s="63" customFormat="1" ht="12.75">
      <c r="A249" s="82" t="s">
        <v>956</v>
      </c>
      <c r="B249" s="85"/>
      <c r="C249" s="102"/>
      <c r="D249" s="95"/>
      <c r="E249" s="103"/>
      <c r="F249" s="85"/>
      <c r="H249" s="62"/>
    </row>
    <row r="250" spans="1:1759" s="66" customFormat="1" ht="12.75">
      <c r="A250" s="66" t="s">
        <v>957</v>
      </c>
      <c r="B250" s="98"/>
      <c r="D250" s="91"/>
      <c r="E250" s="107"/>
      <c r="F250" s="98"/>
      <c r="H250" s="98"/>
    </row>
    <row r="251" spans="1:1759" s="63" customFormat="1" ht="12.75">
      <c r="A251" s="63" t="s">
        <v>889</v>
      </c>
      <c r="B251" s="259">
        <v>2.88</v>
      </c>
      <c r="D251" s="70">
        <f>B251*$F$5</f>
        <v>1.73970484738784E-2</v>
      </c>
      <c r="E251" s="64"/>
      <c r="F251" s="62">
        <f t="shared" ref="F251:F253" si="43">+B251+D251</f>
        <v>2.8973970484738785</v>
      </c>
      <c r="H251" s="62"/>
    </row>
    <row r="252" spans="1:1759" s="63" customFormat="1" ht="12.75">
      <c r="A252" s="63" t="s">
        <v>890</v>
      </c>
      <c r="B252" s="259">
        <v>3.07</v>
      </c>
      <c r="D252" s="70">
        <f>B252*$F$5</f>
        <v>1.8544770421807879E-2</v>
      </c>
      <c r="E252" s="64"/>
      <c r="F252" s="62">
        <f t="shared" si="43"/>
        <v>3.0885447704218079</v>
      </c>
      <c r="H252" s="62"/>
    </row>
    <row r="253" spans="1:1759" s="63" customFormat="1" ht="12.75">
      <c r="A253" s="63" t="s">
        <v>891</v>
      </c>
      <c r="B253" s="259">
        <v>3.73</v>
      </c>
      <c r="D253" s="70">
        <f>B253*$F$5</f>
        <v>2.2531594030405014E-2</v>
      </c>
      <c r="E253" s="64"/>
      <c r="F253" s="62">
        <f t="shared" si="43"/>
        <v>3.7525315940304051</v>
      </c>
      <c r="H253" s="62"/>
    </row>
    <row r="254" spans="1:1759" s="63" customFormat="1" ht="12.75">
      <c r="B254" s="62"/>
      <c r="D254" s="70"/>
      <c r="E254" s="64"/>
      <c r="F254" s="62"/>
      <c r="H254" s="62"/>
    </row>
    <row r="255" spans="1:1759" s="66" customFormat="1" ht="12.75">
      <c r="A255" s="66" t="s">
        <v>958</v>
      </c>
      <c r="B255" s="98"/>
      <c r="D255" s="91"/>
      <c r="E255" s="107"/>
      <c r="F255" s="98"/>
      <c r="H255" s="98"/>
    </row>
    <row r="256" spans="1:1759" s="63" customFormat="1" ht="12.75">
      <c r="A256" s="63" t="s">
        <v>889</v>
      </c>
      <c r="B256" s="259">
        <v>4.13</v>
      </c>
      <c r="D256" s="70">
        <f>B256*$F$5</f>
        <v>2.4947850762888125E-2</v>
      </c>
      <c r="E256" s="64"/>
      <c r="F256" s="62">
        <f t="shared" ref="F256:F258" si="44">+B256+D256</f>
        <v>4.1549478507628876</v>
      </c>
      <c r="H256" s="62"/>
    </row>
    <row r="257" spans="1:16" s="63" customFormat="1" ht="12.75">
      <c r="A257" s="63" t="s">
        <v>890</v>
      </c>
      <c r="B257" s="259">
        <v>4.3600000000000003</v>
      </c>
      <c r="D257" s="70">
        <f>B257*$F$5</f>
        <v>2.6337198384065914E-2</v>
      </c>
      <c r="E257" s="64"/>
      <c r="F257" s="62">
        <f t="shared" si="44"/>
        <v>4.3863371983840667</v>
      </c>
      <c r="H257" s="62"/>
    </row>
    <row r="258" spans="1:16" s="63" customFormat="1" ht="12.75">
      <c r="A258" s="63" t="s">
        <v>891</v>
      </c>
      <c r="B258" s="259">
        <v>4.88</v>
      </c>
      <c r="D258" s="70">
        <f>B258*$F$5</f>
        <v>2.9478332136293958E-2</v>
      </c>
      <c r="E258" s="64"/>
      <c r="F258" s="62">
        <f t="shared" si="44"/>
        <v>4.9094783321362936</v>
      </c>
      <c r="H258" s="62"/>
    </row>
    <row r="259" spans="1:16" s="63" customFormat="1" ht="12.75">
      <c r="B259" s="62"/>
      <c r="D259" s="70"/>
      <c r="E259" s="64"/>
      <c r="F259" s="62"/>
      <c r="H259" s="62"/>
    </row>
    <row r="260" spans="1:16" s="63" customFormat="1" ht="12.75">
      <c r="A260" s="66" t="s">
        <v>954</v>
      </c>
      <c r="B260" s="259">
        <v>1.38</v>
      </c>
      <c r="D260" s="70">
        <f>B260*$F$5</f>
        <v>8.3360857270667332E-3</v>
      </c>
      <c r="E260" s="64"/>
      <c r="F260" s="62">
        <f t="shared" ref="F260" si="45">+B260+D260</f>
        <v>1.3883360857270666</v>
      </c>
      <c r="H260" s="62"/>
    </row>
    <row r="261" spans="1:16" s="63" customFormat="1" ht="12.75">
      <c r="A261" s="66"/>
      <c r="B261" s="62"/>
      <c r="D261" s="70"/>
      <c r="E261" s="64"/>
      <c r="F261" s="62"/>
      <c r="H261" s="62"/>
    </row>
    <row r="262" spans="1:16" s="63" customFormat="1" ht="12.75">
      <c r="A262" s="66" t="s">
        <v>959</v>
      </c>
      <c r="B262" s="259">
        <v>48.36</v>
      </c>
      <c r="D262" s="70">
        <f>B262*$F$5</f>
        <v>0.29212543895720816</v>
      </c>
      <c r="E262" s="64"/>
      <c r="F262" s="62">
        <f t="shared" ref="F262" si="46">+B262+D262</f>
        <v>48.652125438957206</v>
      </c>
      <c r="H262" s="62"/>
    </row>
    <row r="263" spans="1:16" s="63" customFormat="1" ht="12.75">
      <c r="A263" s="66"/>
      <c r="B263" s="62"/>
      <c r="D263" s="70"/>
      <c r="E263" s="64"/>
      <c r="F263" s="62"/>
      <c r="H263" s="62"/>
    </row>
    <row r="264" spans="1:16" s="63" customFormat="1" ht="12.75">
      <c r="A264" s="82" t="s">
        <v>960</v>
      </c>
      <c r="B264" s="85"/>
      <c r="C264" s="102"/>
      <c r="D264" s="95"/>
      <c r="E264" s="103"/>
      <c r="F264" s="85"/>
      <c r="H264" s="62"/>
    </row>
    <row r="265" spans="1:16" s="63" customFormat="1" ht="12.75">
      <c r="A265" s="63" t="s">
        <v>901</v>
      </c>
      <c r="B265" s="259">
        <v>1.66</v>
      </c>
      <c r="D265" s="70">
        <f t="shared" ref="D265:D270" si="47">B265*$F$5</f>
        <v>1.0027465439804911E-2</v>
      </c>
      <c r="E265" s="64"/>
      <c r="F265" s="62">
        <f t="shared" ref="F265:F270" si="48">+B265+D265</f>
        <v>1.6700274654398048</v>
      </c>
      <c r="G265" s="101"/>
      <c r="H265" s="62"/>
    </row>
    <row r="266" spans="1:16" s="63" customFormat="1" ht="12.75">
      <c r="A266" s="63" t="s">
        <v>928</v>
      </c>
      <c r="B266" s="259">
        <v>7.41</v>
      </c>
      <c r="D266" s="70">
        <f t="shared" si="47"/>
        <v>4.4761155969249636E-2</v>
      </c>
      <c r="E266" s="64"/>
      <c r="F266" s="62">
        <f t="shared" si="48"/>
        <v>7.4547611559692495</v>
      </c>
      <c r="G266" s="101"/>
      <c r="H266" s="62"/>
    </row>
    <row r="267" spans="1:16" s="63" customFormat="1" ht="12.75">
      <c r="A267" s="63" t="s">
        <v>953</v>
      </c>
      <c r="B267" s="259">
        <v>8.36</v>
      </c>
      <c r="D267" s="70">
        <f t="shared" si="47"/>
        <v>5.0499765708897019E-2</v>
      </c>
      <c r="E267" s="64"/>
      <c r="F267" s="62">
        <f t="shared" si="48"/>
        <v>8.4104997657088969</v>
      </c>
      <c r="G267" s="101"/>
      <c r="H267" s="62"/>
    </row>
    <row r="268" spans="1:16" s="63" customFormat="1" ht="12.75">
      <c r="A268" s="63" t="s">
        <v>930</v>
      </c>
      <c r="B268" s="259">
        <v>14.98</v>
      </c>
      <c r="D268" s="70">
        <f t="shared" si="47"/>
        <v>9.0488814631492526E-2</v>
      </c>
      <c r="E268" s="64"/>
      <c r="F268" s="62">
        <f t="shared" si="48"/>
        <v>15.070488814631492</v>
      </c>
      <c r="G268" s="101"/>
      <c r="H268" s="62"/>
    </row>
    <row r="269" spans="1:16" s="63" customFormat="1" ht="12.75">
      <c r="A269" s="63" t="s">
        <v>931</v>
      </c>
      <c r="B269" s="259">
        <v>20.18</v>
      </c>
      <c r="D269" s="70">
        <f t="shared" si="47"/>
        <v>0.12190015215377296</v>
      </c>
      <c r="E269" s="64"/>
      <c r="F269" s="62">
        <f t="shared" si="48"/>
        <v>20.301900152153774</v>
      </c>
      <c r="G269" s="101"/>
      <c r="H269" s="62"/>
    </row>
    <row r="270" spans="1:16" s="63" customFormat="1" ht="12.75">
      <c r="A270" s="63" t="s">
        <v>932</v>
      </c>
      <c r="B270" s="259">
        <v>27.48</v>
      </c>
      <c r="D270" s="70">
        <f t="shared" si="47"/>
        <v>0.16599683752158975</v>
      </c>
      <c r="E270" s="64"/>
      <c r="F270" s="62">
        <f t="shared" si="48"/>
        <v>27.64599683752159</v>
      </c>
      <c r="G270" s="101"/>
      <c r="H270" s="62"/>
    </row>
    <row r="271" spans="1:16" s="62" customFormat="1" ht="12.75">
      <c r="A271" s="86"/>
      <c r="C271" s="63"/>
      <c r="D271" s="70"/>
      <c r="E271" s="64"/>
      <c r="G271" s="63"/>
      <c r="I271" s="63"/>
      <c r="J271" s="63"/>
      <c r="K271" s="63"/>
      <c r="L271" s="63"/>
      <c r="M271" s="63"/>
      <c r="N271" s="63"/>
      <c r="O271" s="63"/>
      <c r="P271" s="63"/>
    </row>
    <row r="272" spans="1:16" s="98" customFormat="1" ht="12.75">
      <c r="A272" s="66" t="s">
        <v>961</v>
      </c>
      <c r="C272" s="66"/>
      <c r="D272" s="91"/>
      <c r="E272" s="107"/>
      <c r="G272" s="66"/>
      <c r="I272" s="66"/>
      <c r="J272" s="66"/>
      <c r="K272" s="66"/>
      <c r="L272" s="66"/>
      <c r="M272" s="66"/>
      <c r="N272" s="66"/>
      <c r="O272" s="66"/>
      <c r="P272" s="66"/>
    </row>
    <row r="273" spans="1:16" s="62" customFormat="1" ht="12.75">
      <c r="A273" s="63" t="s">
        <v>901</v>
      </c>
      <c r="B273" s="259">
        <v>2.6</v>
      </c>
      <c r="C273" s="63"/>
      <c r="D273" s="70">
        <f t="shared" ref="D273:D278" si="49">B273*$F$5</f>
        <v>1.5705668761140223E-2</v>
      </c>
      <c r="E273" s="64"/>
      <c r="F273" s="62">
        <f t="shared" ref="F273:F278" si="50">+B273+D273</f>
        <v>2.6157056687611404</v>
      </c>
      <c r="G273" s="63"/>
      <c r="I273" s="63"/>
      <c r="J273" s="63"/>
      <c r="K273" s="63"/>
      <c r="L273" s="63"/>
      <c r="M273" s="63"/>
      <c r="N273" s="63"/>
      <c r="O273" s="63"/>
      <c r="P273" s="63"/>
    </row>
    <row r="274" spans="1:16" s="62" customFormat="1" ht="12.75">
      <c r="A274" s="63" t="s">
        <v>928</v>
      </c>
      <c r="B274" s="259">
        <v>11.85</v>
      </c>
      <c r="C274" s="63"/>
      <c r="D274" s="70">
        <f t="shared" si="49"/>
        <v>7.1581605699812173E-2</v>
      </c>
      <c r="E274" s="64"/>
      <c r="F274" s="62">
        <f t="shared" si="50"/>
        <v>11.921581605699812</v>
      </c>
      <c r="G274" s="63"/>
      <c r="I274" s="63"/>
      <c r="J274" s="63"/>
      <c r="K274" s="63"/>
      <c r="L274" s="63"/>
      <c r="M274" s="63"/>
      <c r="N274" s="63"/>
      <c r="O274" s="63"/>
      <c r="P274" s="63"/>
    </row>
    <row r="275" spans="1:16" s="62" customFormat="1" ht="12.75">
      <c r="A275" s="63" t="s">
        <v>953</v>
      </c>
      <c r="B275" s="259">
        <v>12.51</v>
      </c>
      <c r="C275" s="63"/>
      <c r="D275" s="70">
        <f t="shared" si="49"/>
        <v>7.5568429308409305E-2</v>
      </c>
      <c r="E275" s="64"/>
      <c r="F275" s="62">
        <f t="shared" si="50"/>
        <v>12.58556842930841</v>
      </c>
      <c r="G275" s="63"/>
      <c r="I275" s="63"/>
      <c r="J275" s="63"/>
      <c r="K275" s="63"/>
      <c r="L275" s="63"/>
      <c r="M275" s="63"/>
      <c r="N275" s="63"/>
      <c r="O275" s="63"/>
      <c r="P275" s="63"/>
    </row>
    <row r="276" spans="1:16" s="62" customFormat="1" ht="12.75">
      <c r="A276" s="63" t="s">
        <v>930</v>
      </c>
      <c r="B276" s="259">
        <v>20.23</v>
      </c>
      <c r="C276" s="63"/>
      <c r="D276" s="70">
        <f t="shared" si="49"/>
        <v>0.12220218424533336</v>
      </c>
      <c r="E276" s="64"/>
      <c r="F276" s="62">
        <f t="shared" si="50"/>
        <v>20.352202184245336</v>
      </c>
      <c r="G276" s="63"/>
      <c r="I276" s="63"/>
      <c r="J276" s="63"/>
      <c r="K276" s="63"/>
      <c r="L276" s="63"/>
      <c r="M276" s="63"/>
      <c r="N276" s="63"/>
      <c r="O276" s="63"/>
      <c r="P276" s="63"/>
    </row>
    <row r="277" spans="1:16" s="62" customFormat="1" ht="12.75">
      <c r="A277" s="63" t="s">
        <v>931</v>
      </c>
      <c r="B277" s="259">
        <v>24.29</v>
      </c>
      <c r="C277" s="63"/>
      <c r="D277" s="70">
        <f t="shared" si="49"/>
        <v>0.14672719008003693</v>
      </c>
      <c r="E277" s="64"/>
      <c r="F277" s="62">
        <f t="shared" si="50"/>
        <v>24.436727190080035</v>
      </c>
      <c r="G277" s="63"/>
      <c r="I277" s="63"/>
      <c r="J277" s="63"/>
      <c r="K277" s="63"/>
      <c r="L277" s="63"/>
      <c r="M277" s="63"/>
      <c r="N277" s="63"/>
      <c r="O277" s="63"/>
      <c r="P277" s="63"/>
    </row>
    <row r="278" spans="1:16" s="62" customFormat="1" ht="12.75">
      <c r="A278" s="63" t="s">
        <v>932</v>
      </c>
      <c r="B278" s="259">
        <v>32.89</v>
      </c>
      <c r="C278" s="63"/>
      <c r="D278" s="70">
        <f t="shared" si="49"/>
        <v>0.19867670982842384</v>
      </c>
      <c r="E278" s="64"/>
      <c r="F278" s="62">
        <f t="shared" si="50"/>
        <v>33.088676709828427</v>
      </c>
      <c r="G278" s="63"/>
      <c r="I278" s="63"/>
      <c r="J278" s="63"/>
      <c r="K278" s="63"/>
      <c r="L278" s="63"/>
      <c r="M278" s="63"/>
      <c r="N278" s="63"/>
      <c r="O278" s="63"/>
      <c r="P278" s="63"/>
    </row>
    <row r="279" spans="1:16" s="62" customFormat="1" ht="12.75">
      <c r="A279" s="63"/>
      <c r="C279" s="63"/>
      <c r="D279" s="70"/>
      <c r="E279" s="64"/>
      <c r="G279" s="63"/>
      <c r="I279" s="63"/>
      <c r="J279" s="63"/>
      <c r="K279" s="63"/>
      <c r="L279" s="63"/>
      <c r="M279" s="63"/>
      <c r="N279" s="63"/>
      <c r="O279" s="63"/>
      <c r="P279" s="63"/>
    </row>
    <row r="280" spans="1:16" s="62" customFormat="1" ht="12.75">
      <c r="A280" s="63" t="s">
        <v>962</v>
      </c>
      <c r="B280" s="259">
        <v>7.16</v>
      </c>
      <c r="C280" s="63"/>
      <c r="D280" s="70">
        <f t="shared" ref="D280:D285" si="51">B280*$F$5</f>
        <v>4.325099551144769E-2</v>
      </c>
      <c r="E280" s="64"/>
      <c r="F280" s="62">
        <f t="shared" ref="F280:F285" si="52">+B280+D280</f>
        <v>7.2032509955114481</v>
      </c>
      <c r="G280" s="63"/>
      <c r="I280" s="63"/>
      <c r="J280" s="63"/>
      <c r="K280" s="63"/>
      <c r="L280" s="63"/>
      <c r="M280" s="63"/>
      <c r="N280" s="63"/>
      <c r="O280" s="63"/>
      <c r="P280" s="63"/>
    </row>
    <row r="281" spans="1:16" s="62" customFormat="1" ht="12.75">
      <c r="A281" s="63" t="s">
        <v>963</v>
      </c>
      <c r="B281" s="259">
        <v>2.6</v>
      </c>
      <c r="C281" s="63"/>
      <c r="D281" s="70">
        <f t="shared" si="51"/>
        <v>1.5705668761140223E-2</v>
      </c>
      <c r="E281" s="64"/>
      <c r="F281" s="62">
        <f t="shared" si="52"/>
        <v>2.6157056687611404</v>
      </c>
      <c r="G281" s="63"/>
      <c r="I281" s="63"/>
      <c r="J281" s="63"/>
      <c r="K281" s="63"/>
      <c r="L281" s="63"/>
      <c r="M281" s="63"/>
      <c r="N281" s="63"/>
      <c r="O281" s="63"/>
      <c r="P281" s="63"/>
    </row>
    <row r="282" spans="1:16" s="62" customFormat="1" ht="12.75">
      <c r="A282" s="63" t="s">
        <v>964</v>
      </c>
      <c r="B282" s="259">
        <v>2.14</v>
      </c>
      <c r="C282" s="63"/>
      <c r="D282" s="70">
        <f t="shared" si="51"/>
        <v>1.2926973518784647E-2</v>
      </c>
      <c r="E282" s="64"/>
      <c r="F282" s="62">
        <f t="shared" si="52"/>
        <v>2.1529269735187846</v>
      </c>
      <c r="G282" s="63"/>
      <c r="I282" s="63"/>
      <c r="J282" s="63"/>
      <c r="K282" s="63"/>
      <c r="L282" s="63"/>
      <c r="M282" s="63"/>
      <c r="N282" s="63"/>
      <c r="O282" s="63"/>
      <c r="P282" s="63"/>
    </row>
    <row r="283" spans="1:16" s="62" customFormat="1" ht="12.75">
      <c r="A283" s="63" t="s">
        <v>965</v>
      </c>
      <c r="B283" s="259">
        <v>2.6</v>
      </c>
      <c r="C283" s="63"/>
      <c r="D283" s="70">
        <f t="shared" si="51"/>
        <v>1.5705668761140223E-2</v>
      </c>
      <c r="E283" s="64"/>
      <c r="F283" s="62">
        <f t="shared" si="52"/>
        <v>2.6157056687611404</v>
      </c>
      <c r="G283" s="63"/>
      <c r="I283" s="63"/>
      <c r="J283" s="63"/>
      <c r="K283" s="63"/>
      <c r="L283" s="63"/>
      <c r="M283" s="63"/>
      <c r="N283" s="63"/>
      <c r="O283" s="63"/>
      <c r="P283" s="63"/>
    </row>
    <row r="284" spans="1:16" s="62" customFormat="1" ht="12.75">
      <c r="A284" s="63" t="s">
        <v>966</v>
      </c>
      <c r="B284" s="259">
        <v>1.38</v>
      </c>
      <c r="C284" s="63"/>
      <c r="D284" s="70">
        <f t="shared" si="51"/>
        <v>8.3360857270667332E-3</v>
      </c>
      <c r="E284" s="64"/>
      <c r="F284" s="62">
        <f t="shared" si="52"/>
        <v>1.3883360857270666</v>
      </c>
      <c r="G284" s="63"/>
      <c r="I284" s="63"/>
      <c r="J284" s="63"/>
      <c r="K284" s="63"/>
      <c r="L284" s="63"/>
      <c r="M284" s="63"/>
      <c r="N284" s="63"/>
      <c r="O284" s="63"/>
      <c r="P284" s="63"/>
    </row>
    <row r="285" spans="1:16" s="62" customFormat="1" ht="12.75">
      <c r="A285" s="86" t="s">
        <v>967</v>
      </c>
      <c r="B285" s="259">
        <v>2.2999999999999998</v>
      </c>
      <c r="C285" s="63"/>
      <c r="D285" s="70">
        <f t="shared" si="51"/>
        <v>1.3893476211777889E-2</v>
      </c>
      <c r="E285" s="64"/>
      <c r="F285" s="62">
        <f t="shared" si="52"/>
        <v>2.3138934762117778</v>
      </c>
      <c r="G285" s="63"/>
      <c r="I285" s="63"/>
      <c r="J285" s="63"/>
      <c r="K285" s="63"/>
      <c r="L285" s="63"/>
      <c r="M285" s="63"/>
      <c r="N285" s="63"/>
      <c r="O285" s="63"/>
      <c r="P285" s="63"/>
    </row>
    <row r="286" spans="1:16" s="62" customFormat="1" ht="12.75">
      <c r="A286" s="86"/>
      <c r="C286" s="63"/>
      <c r="D286" s="70"/>
      <c r="E286" s="64"/>
      <c r="G286" s="63"/>
      <c r="I286" s="63"/>
      <c r="J286" s="63"/>
      <c r="K286" s="63"/>
      <c r="L286" s="63"/>
      <c r="M286" s="63"/>
      <c r="N286" s="63"/>
      <c r="O286" s="63"/>
      <c r="P286" s="63"/>
    </row>
    <row r="287" spans="1:16" s="62" customFormat="1" ht="12.75">
      <c r="A287" s="82" t="s">
        <v>968</v>
      </c>
      <c r="B287" s="85"/>
      <c r="C287" s="102"/>
      <c r="D287" s="95"/>
      <c r="E287" s="103"/>
      <c r="F287" s="85"/>
      <c r="G287" s="63"/>
      <c r="I287" s="63"/>
      <c r="J287" s="63"/>
      <c r="K287" s="63"/>
      <c r="L287" s="63"/>
      <c r="M287" s="63"/>
      <c r="N287" s="63"/>
      <c r="O287" s="63"/>
      <c r="P287" s="63"/>
    </row>
    <row r="288" spans="1:16" s="98" customFormat="1" ht="12.75">
      <c r="A288" s="66" t="s">
        <v>969</v>
      </c>
      <c r="C288" s="66"/>
      <c r="D288" s="91"/>
      <c r="E288" s="107"/>
      <c r="G288" s="66"/>
      <c r="I288" s="66"/>
      <c r="J288" s="66"/>
      <c r="K288" s="66"/>
      <c r="L288" s="66"/>
      <c r="M288" s="66"/>
      <c r="N288" s="66"/>
      <c r="O288" s="66"/>
      <c r="P288" s="66"/>
    </row>
    <row r="289" spans="1:16" s="62" customFormat="1" ht="12.75">
      <c r="A289" s="63" t="s">
        <v>970</v>
      </c>
      <c r="B289" s="259">
        <v>39.119999999999997</v>
      </c>
      <c r="C289" s="63"/>
      <c r="D289" s="70">
        <f>B289*$F$5</f>
        <v>0.23630990843684826</v>
      </c>
      <c r="E289" s="64"/>
      <c r="F289" s="62">
        <f t="shared" ref="F289:F290" si="53">+B289+D289</f>
        <v>39.356309908436849</v>
      </c>
      <c r="G289" s="63"/>
      <c r="I289" s="63"/>
      <c r="J289" s="63"/>
      <c r="K289" s="63"/>
      <c r="L289" s="63"/>
      <c r="M289" s="63"/>
      <c r="N289" s="63"/>
      <c r="O289" s="63"/>
      <c r="P289" s="63"/>
    </row>
    <row r="290" spans="1:16" s="63" customFormat="1" ht="12.75">
      <c r="A290" s="63" t="s">
        <v>971</v>
      </c>
      <c r="B290" s="259">
        <v>52.09</v>
      </c>
      <c r="D290" s="70">
        <f>B290*$F$5</f>
        <v>0.31465703298761316</v>
      </c>
      <c r="E290" s="64"/>
      <c r="F290" s="62">
        <f t="shared" si="53"/>
        <v>52.404657032987615</v>
      </c>
      <c r="H290" s="62"/>
    </row>
    <row r="291" spans="1:16">
      <c r="F291" s="110"/>
      <c r="G291" s="109"/>
      <c r="J291" s="109"/>
    </row>
    <row r="292" spans="1:16" s="66" customFormat="1" ht="12.75">
      <c r="A292" s="66" t="s">
        <v>972</v>
      </c>
      <c r="B292" s="98"/>
      <c r="D292" s="91"/>
      <c r="E292" s="107"/>
      <c r="F292" s="98"/>
      <c r="H292" s="98"/>
    </row>
    <row r="293" spans="1:16" s="63" customFormat="1" ht="12.75">
      <c r="A293" s="63" t="s">
        <v>970</v>
      </c>
      <c r="B293" s="259">
        <v>41.58</v>
      </c>
      <c r="D293" s="70">
        <f>B293*$F$5</f>
        <v>0.25116988734161938</v>
      </c>
      <c r="E293" s="64"/>
      <c r="F293" s="62">
        <f t="shared" ref="F293:F294" si="54">+B293+D293</f>
        <v>41.831169887341616</v>
      </c>
      <c r="H293" s="62"/>
    </row>
    <row r="294" spans="1:16" s="63" customFormat="1" ht="12.75">
      <c r="A294" s="63" t="s">
        <v>971</v>
      </c>
      <c r="B294" s="259">
        <v>54.56</v>
      </c>
      <c r="D294" s="70">
        <f>B294*$F$5</f>
        <v>0.32957741831069637</v>
      </c>
      <c r="E294" s="64"/>
      <c r="F294" s="62">
        <f t="shared" si="54"/>
        <v>54.889577418310701</v>
      </c>
      <c r="H294" s="62"/>
    </row>
    <row r="295" spans="1:16" s="63" customFormat="1" ht="12.75">
      <c r="B295" s="62"/>
      <c r="D295" s="70"/>
      <c r="E295" s="64"/>
      <c r="F295" s="62"/>
      <c r="H295" s="62"/>
    </row>
    <row r="296" spans="1:16" s="62" customFormat="1" ht="12.75">
      <c r="A296" s="63" t="s">
        <v>966</v>
      </c>
      <c r="B296" s="259">
        <v>1.38</v>
      </c>
      <c r="C296" s="63"/>
      <c r="D296" s="70">
        <f>B296*$F$5</f>
        <v>8.3360857270667332E-3</v>
      </c>
      <c r="E296" s="64"/>
      <c r="F296" s="62">
        <f t="shared" ref="F296:F297" si="55">+B296+D296</f>
        <v>1.3883360857270666</v>
      </c>
      <c r="G296" s="63"/>
      <c r="I296" s="63"/>
      <c r="J296" s="63"/>
      <c r="K296" s="63"/>
      <c r="L296" s="63"/>
      <c r="M296" s="63"/>
      <c r="N296" s="63"/>
      <c r="O296" s="63"/>
      <c r="P296" s="63"/>
    </row>
    <row r="297" spans="1:16" s="63" customFormat="1" ht="12.75">
      <c r="A297" s="63" t="s">
        <v>967</v>
      </c>
      <c r="B297" s="259">
        <v>2.2999999999999998</v>
      </c>
      <c r="D297" s="70">
        <f>B297*$F$5</f>
        <v>1.3893476211777889E-2</v>
      </c>
      <c r="E297" s="64"/>
      <c r="F297" s="62">
        <f t="shared" si="55"/>
        <v>2.3138934762117778</v>
      </c>
      <c r="H297" s="62"/>
    </row>
    <row r="298" spans="1:16" s="63" customFormat="1" ht="12.75">
      <c r="B298" s="62"/>
      <c r="D298" s="70"/>
      <c r="E298" s="64"/>
      <c r="F298" s="62"/>
      <c r="H298" s="62"/>
    </row>
    <row r="299" spans="1:16" s="62" customFormat="1" ht="12.75">
      <c r="A299" s="80" t="s">
        <v>973</v>
      </c>
      <c r="B299" s="85"/>
      <c r="C299" s="102"/>
      <c r="D299" s="95"/>
      <c r="E299" s="115"/>
      <c r="F299" s="85"/>
      <c r="G299" s="63"/>
      <c r="I299" s="63"/>
      <c r="J299" s="63"/>
      <c r="K299" s="63"/>
      <c r="L299" s="63"/>
      <c r="M299" s="63"/>
      <c r="N299" s="63"/>
      <c r="O299" s="63"/>
      <c r="P299" s="63"/>
    </row>
    <row r="300" spans="1:16" s="98" customFormat="1" ht="12.75">
      <c r="A300" s="66" t="s">
        <v>974</v>
      </c>
      <c r="C300" s="66"/>
      <c r="D300" s="91"/>
      <c r="E300" s="88"/>
      <c r="G300" s="66"/>
      <c r="I300" s="66"/>
      <c r="J300" s="66"/>
      <c r="K300" s="66"/>
      <c r="L300" s="66"/>
      <c r="M300" s="66"/>
      <c r="N300" s="66"/>
      <c r="O300" s="66"/>
      <c r="P300" s="66"/>
    </row>
    <row r="301" spans="1:16" s="62" customFormat="1" ht="12.75">
      <c r="A301" s="63" t="s">
        <v>975</v>
      </c>
      <c r="B301" s="259">
        <v>43.11</v>
      </c>
      <c r="C301" s="63"/>
      <c r="D301" s="70">
        <f>B301*$F$5</f>
        <v>0.2604120693433673</v>
      </c>
      <c r="E301" s="116"/>
      <c r="F301" s="62">
        <f t="shared" ref="F301:F304" si="56">+B301+D301</f>
        <v>43.370412069343367</v>
      </c>
      <c r="G301" s="63"/>
      <c r="I301" s="63"/>
      <c r="J301" s="63"/>
      <c r="K301" s="63"/>
      <c r="L301" s="63"/>
      <c r="M301" s="63"/>
      <c r="N301" s="63"/>
      <c r="O301" s="63"/>
      <c r="P301" s="63"/>
    </row>
    <row r="302" spans="1:16" s="62" customFormat="1" ht="12.75">
      <c r="A302" s="63" t="s">
        <v>976</v>
      </c>
      <c r="B302" s="259">
        <v>50.28</v>
      </c>
      <c r="C302" s="63"/>
      <c r="D302" s="70">
        <f>B302*$F$5</f>
        <v>0.3037234712731271</v>
      </c>
      <c r="E302" s="116"/>
      <c r="F302" s="62">
        <f t="shared" si="56"/>
        <v>50.583723471273132</v>
      </c>
      <c r="G302" s="63"/>
      <c r="I302" s="63"/>
      <c r="J302" s="63"/>
      <c r="K302" s="63"/>
      <c r="L302" s="63"/>
      <c r="M302" s="63"/>
      <c r="N302" s="63"/>
      <c r="O302" s="63"/>
      <c r="P302" s="63"/>
    </row>
    <row r="303" spans="1:16" s="62" customFormat="1" ht="12.75">
      <c r="A303" s="63" t="s">
        <v>977</v>
      </c>
      <c r="B303" s="259">
        <v>57.39</v>
      </c>
      <c r="C303" s="63"/>
      <c r="D303" s="70">
        <f>B303*$F$5</f>
        <v>0.3466724346930144</v>
      </c>
      <c r="E303" s="116"/>
      <c r="F303" s="62">
        <f t="shared" si="56"/>
        <v>57.736672434693013</v>
      </c>
      <c r="G303" s="63"/>
      <c r="I303" s="63"/>
      <c r="J303" s="63"/>
      <c r="K303" s="63"/>
      <c r="L303" s="63"/>
      <c r="M303" s="63"/>
      <c r="N303" s="63"/>
      <c r="O303" s="63"/>
      <c r="P303" s="63"/>
    </row>
    <row r="304" spans="1:16" s="62" customFormat="1" ht="12.75">
      <c r="A304" s="63" t="s">
        <v>978</v>
      </c>
      <c r="B304" s="259">
        <v>64.510000000000005</v>
      </c>
      <c r="C304" s="63"/>
      <c r="D304" s="70">
        <f>B304*$F$5</f>
        <v>0.38968180453121382</v>
      </c>
      <c r="E304" s="116"/>
      <c r="F304" s="62">
        <f t="shared" si="56"/>
        <v>64.899681804531212</v>
      </c>
      <c r="G304" s="63"/>
      <c r="I304" s="63"/>
      <c r="J304" s="63"/>
      <c r="K304" s="63"/>
      <c r="L304" s="63"/>
      <c r="M304" s="63"/>
      <c r="N304" s="63"/>
      <c r="O304" s="63"/>
      <c r="P304" s="63"/>
    </row>
    <row r="305" spans="1:16" s="62" customFormat="1" ht="12.75">
      <c r="A305" s="66"/>
      <c r="C305" s="63"/>
      <c r="D305" s="70"/>
      <c r="E305" s="116"/>
      <c r="G305" s="63"/>
      <c r="I305" s="63"/>
      <c r="J305" s="63"/>
      <c r="K305" s="63"/>
      <c r="L305" s="63"/>
      <c r="M305" s="63"/>
      <c r="N305" s="63"/>
      <c r="O305" s="63"/>
      <c r="P305" s="63"/>
    </row>
    <row r="306" spans="1:16" s="98" customFormat="1" ht="12.75">
      <c r="A306" s="66" t="s">
        <v>979</v>
      </c>
      <c r="C306" s="66"/>
      <c r="D306" s="91"/>
      <c r="E306" s="88"/>
      <c r="G306" s="66"/>
      <c r="I306" s="66"/>
      <c r="J306" s="66"/>
      <c r="K306" s="66"/>
      <c r="L306" s="66"/>
      <c r="M306" s="66"/>
      <c r="N306" s="66"/>
      <c r="O306" s="66"/>
      <c r="P306" s="66"/>
    </row>
    <row r="307" spans="1:16" s="98" customFormat="1" ht="12.75">
      <c r="A307" s="66" t="s">
        <v>980</v>
      </c>
      <c r="C307" s="66"/>
      <c r="D307" s="91"/>
      <c r="E307" s="88"/>
      <c r="G307" s="66"/>
      <c r="I307" s="66"/>
      <c r="J307" s="66"/>
      <c r="K307" s="66"/>
      <c r="L307" s="66"/>
      <c r="M307" s="66"/>
      <c r="N307" s="66"/>
      <c r="O307" s="66"/>
      <c r="P307" s="66"/>
    </row>
    <row r="308" spans="1:16" s="62" customFormat="1" ht="12.75">
      <c r="A308" s="63" t="s">
        <v>975</v>
      </c>
      <c r="B308" s="259">
        <v>93.02</v>
      </c>
      <c r="C308" s="63"/>
      <c r="D308" s="70">
        <f>B308*$F$5</f>
        <v>0.56190050313894746</v>
      </c>
      <c r="E308" s="116"/>
      <c r="F308" s="62">
        <f t="shared" ref="F308:F311" si="57">+B308+D308</f>
        <v>93.581900503138939</v>
      </c>
      <c r="G308" s="63"/>
      <c r="I308" s="63"/>
      <c r="J308" s="63"/>
      <c r="K308" s="63"/>
      <c r="L308" s="63"/>
      <c r="M308" s="63"/>
      <c r="N308" s="63"/>
      <c r="O308" s="63"/>
      <c r="P308" s="63"/>
    </row>
    <row r="309" spans="1:16" s="62" customFormat="1" ht="12.75">
      <c r="A309" s="63" t="s">
        <v>976</v>
      </c>
      <c r="B309" s="259">
        <v>104.26</v>
      </c>
      <c r="C309" s="63"/>
      <c r="D309" s="70">
        <f>B309*$F$5</f>
        <v>0.62979731732172295</v>
      </c>
      <c r="E309" s="116"/>
      <c r="F309" s="62">
        <f t="shared" si="57"/>
        <v>104.88979731732172</v>
      </c>
      <c r="G309" s="63"/>
      <c r="I309" s="63"/>
      <c r="J309" s="63"/>
      <c r="K309" s="63"/>
      <c r="L309" s="63"/>
      <c r="M309" s="63"/>
      <c r="N309" s="63"/>
      <c r="O309" s="63"/>
      <c r="P309" s="63"/>
    </row>
    <row r="310" spans="1:16" s="62" customFormat="1" ht="12.75">
      <c r="A310" s="63" t="s">
        <v>977</v>
      </c>
      <c r="B310" s="259">
        <v>128.15</v>
      </c>
      <c r="C310" s="63"/>
      <c r="D310" s="70">
        <f>B310*$F$5</f>
        <v>0.7741082506692768</v>
      </c>
      <c r="E310" s="116"/>
      <c r="F310" s="62">
        <f t="shared" si="57"/>
        <v>128.92410825066929</v>
      </c>
      <c r="G310" s="63"/>
      <c r="I310" s="63"/>
      <c r="J310" s="63"/>
      <c r="K310" s="63"/>
      <c r="L310" s="63"/>
      <c r="M310" s="63"/>
      <c r="N310" s="63"/>
      <c r="O310" s="63"/>
      <c r="P310" s="63"/>
    </row>
    <row r="311" spans="1:16" s="62" customFormat="1" ht="12.75">
      <c r="A311" s="63" t="s">
        <v>978</v>
      </c>
      <c r="B311" s="259">
        <v>128.15</v>
      </c>
      <c r="C311" s="63"/>
      <c r="D311" s="70">
        <f>B311*$F$5</f>
        <v>0.7741082506692768</v>
      </c>
      <c r="E311" s="116"/>
      <c r="F311" s="62">
        <f t="shared" si="57"/>
        <v>128.92410825066929</v>
      </c>
      <c r="G311" s="63"/>
      <c r="I311" s="63"/>
      <c r="J311" s="63"/>
      <c r="K311" s="63"/>
      <c r="L311" s="63"/>
      <c r="M311" s="63"/>
      <c r="N311" s="63"/>
      <c r="O311" s="63"/>
      <c r="P311" s="63"/>
    </row>
    <row r="312" spans="1:16" s="62" customFormat="1" ht="12.75">
      <c r="A312" s="66"/>
      <c r="C312" s="63"/>
      <c r="D312" s="70"/>
      <c r="E312" s="116"/>
      <c r="G312" s="63"/>
      <c r="I312" s="63"/>
      <c r="J312" s="63"/>
      <c r="K312" s="63"/>
      <c r="L312" s="63"/>
      <c r="M312" s="63"/>
      <c r="N312" s="63"/>
      <c r="O312" s="63"/>
      <c r="P312" s="63"/>
    </row>
    <row r="313" spans="1:16" s="98" customFormat="1" ht="12.75">
      <c r="A313" s="66" t="s">
        <v>981</v>
      </c>
      <c r="C313" s="66"/>
      <c r="D313" s="91"/>
      <c r="E313" s="88"/>
      <c r="G313" s="66"/>
      <c r="I313" s="66"/>
      <c r="J313" s="66"/>
      <c r="K313" s="66"/>
      <c r="L313" s="66"/>
      <c r="M313" s="66"/>
      <c r="N313" s="66"/>
      <c r="O313" s="66"/>
      <c r="P313" s="66"/>
    </row>
    <row r="314" spans="1:16" s="62" customFormat="1" ht="12.75">
      <c r="A314" s="63" t="s">
        <v>975</v>
      </c>
      <c r="B314" s="259">
        <v>48.63</v>
      </c>
      <c r="C314" s="63"/>
      <c r="D314" s="70">
        <f>B314*$F$5</f>
        <v>0.29375641225163429</v>
      </c>
      <c r="E314" s="116"/>
      <c r="F314" s="62">
        <f t="shared" ref="F314:F317" si="58">+B314+D314</f>
        <v>48.923756412251635</v>
      </c>
      <c r="G314" s="63"/>
      <c r="I314" s="63"/>
      <c r="J314" s="63"/>
      <c r="K314" s="63"/>
      <c r="L314" s="63"/>
      <c r="M314" s="63"/>
      <c r="N314" s="63"/>
      <c r="O314" s="63"/>
      <c r="P314" s="63"/>
    </row>
    <row r="315" spans="1:16" s="62" customFormat="1" ht="12.75">
      <c r="A315" s="63" t="s">
        <v>976</v>
      </c>
      <c r="B315" s="259">
        <v>48.63</v>
      </c>
      <c r="C315" s="63"/>
      <c r="D315" s="70">
        <f>B315*$F$5</f>
        <v>0.29375641225163429</v>
      </c>
      <c r="E315" s="116"/>
      <c r="F315" s="62">
        <f t="shared" si="58"/>
        <v>48.923756412251635</v>
      </c>
      <c r="G315" s="63"/>
      <c r="I315" s="63"/>
      <c r="J315" s="63"/>
      <c r="K315" s="63"/>
      <c r="L315" s="63"/>
      <c r="M315" s="63"/>
      <c r="N315" s="63"/>
      <c r="O315" s="63"/>
      <c r="P315" s="63"/>
    </row>
    <row r="316" spans="1:16" s="62" customFormat="1" ht="12.75">
      <c r="A316" s="63" t="s">
        <v>977</v>
      </c>
      <c r="B316" s="259">
        <v>48.63</v>
      </c>
      <c r="C316" s="63"/>
      <c r="D316" s="70">
        <f>B316*$F$5</f>
        <v>0.29375641225163429</v>
      </c>
      <c r="E316" s="116"/>
      <c r="F316" s="62">
        <f t="shared" si="58"/>
        <v>48.923756412251635</v>
      </c>
      <c r="G316" s="63"/>
      <c r="I316" s="63"/>
      <c r="J316" s="63"/>
      <c r="K316" s="63"/>
      <c r="L316" s="63"/>
      <c r="M316" s="63"/>
      <c r="N316" s="63"/>
      <c r="O316" s="63"/>
      <c r="P316" s="63"/>
    </row>
    <row r="317" spans="1:16" s="62" customFormat="1" ht="12.75">
      <c r="A317" s="63" t="s">
        <v>978</v>
      </c>
      <c r="B317" s="259">
        <v>48.63</v>
      </c>
      <c r="C317" s="63"/>
      <c r="D317" s="70">
        <f>B317*$F$5</f>
        <v>0.29375641225163429</v>
      </c>
      <c r="E317" s="116"/>
      <c r="F317" s="62">
        <f t="shared" si="58"/>
        <v>48.923756412251635</v>
      </c>
      <c r="G317" s="63"/>
      <c r="I317" s="63"/>
      <c r="J317" s="63"/>
      <c r="K317" s="63"/>
      <c r="L317" s="63"/>
      <c r="M317" s="63"/>
      <c r="N317" s="63"/>
      <c r="O317" s="63"/>
      <c r="P317" s="63"/>
    </row>
    <row r="318" spans="1:16" s="62" customFormat="1" ht="12.75">
      <c r="A318" s="66"/>
      <c r="C318" s="63"/>
      <c r="D318" s="70"/>
      <c r="E318" s="116"/>
      <c r="G318" s="63"/>
      <c r="I318" s="63"/>
      <c r="J318" s="63"/>
      <c r="K318" s="63"/>
      <c r="L318" s="63"/>
      <c r="M318" s="63"/>
      <c r="N318" s="63"/>
      <c r="O318" s="63"/>
      <c r="P318" s="63"/>
    </row>
    <row r="319" spans="1:16" s="62" customFormat="1" ht="12.75">
      <c r="A319" s="66"/>
      <c r="B319" s="64"/>
      <c r="C319" s="63"/>
      <c r="D319" s="70"/>
      <c r="E319" s="64"/>
      <c r="G319" s="63"/>
      <c r="I319" s="63"/>
      <c r="J319" s="63"/>
      <c r="K319" s="63"/>
      <c r="L319" s="63"/>
      <c r="M319" s="63"/>
      <c r="N319" s="63"/>
      <c r="O319" s="63"/>
      <c r="P319" s="63"/>
    </row>
    <row r="320" spans="1:16" s="98" customFormat="1" ht="12.75">
      <c r="A320" s="66" t="s">
        <v>982</v>
      </c>
      <c r="B320" s="107"/>
      <c r="C320" s="66"/>
      <c r="D320" s="91"/>
      <c r="E320" s="107"/>
      <c r="G320" s="66"/>
      <c r="I320" s="66"/>
      <c r="J320" s="66"/>
      <c r="K320" s="66"/>
      <c r="L320" s="66"/>
      <c r="M320" s="66"/>
      <c r="N320" s="66"/>
      <c r="O320" s="66"/>
      <c r="P320" s="66"/>
    </row>
    <row r="321" spans="1:16" s="62" customFormat="1" ht="12.75">
      <c r="A321" s="63" t="s">
        <v>975</v>
      </c>
      <c r="B321" s="259">
        <f>B308</f>
        <v>93.02</v>
      </c>
      <c r="C321" s="63"/>
      <c r="D321" s="70">
        <f>B321*$F$5</f>
        <v>0.56190050313894746</v>
      </c>
      <c r="E321" s="64"/>
      <c r="F321" s="62">
        <f t="shared" ref="F321:F324" si="59">+B321+D321</f>
        <v>93.581900503138939</v>
      </c>
      <c r="G321" s="63"/>
      <c r="I321" s="63"/>
      <c r="J321" s="63"/>
      <c r="K321" s="63"/>
      <c r="L321" s="63"/>
      <c r="M321" s="63"/>
      <c r="N321" s="63"/>
      <c r="O321" s="63"/>
      <c r="P321" s="63"/>
    </row>
    <row r="322" spans="1:16" s="62" customFormat="1" ht="12.75">
      <c r="A322" s="63" t="s">
        <v>976</v>
      </c>
      <c r="B322" s="259">
        <f t="shared" ref="B322:B324" si="60">B309</f>
        <v>104.26</v>
      </c>
      <c r="C322" s="63"/>
      <c r="D322" s="70">
        <f>B322*$F$5</f>
        <v>0.62979731732172295</v>
      </c>
      <c r="E322" s="64"/>
      <c r="F322" s="62">
        <f t="shared" si="59"/>
        <v>104.88979731732172</v>
      </c>
      <c r="G322" s="63"/>
      <c r="I322" s="63"/>
      <c r="J322" s="63"/>
      <c r="K322" s="63"/>
      <c r="L322" s="63"/>
      <c r="M322" s="63"/>
      <c r="N322" s="63"/>
      <c r="O322" s="63"/>
      <c r="P322" s="63"/>
    </row>
    <row r="323" spans="1:16" s="62" customFormat="1" ht="12.75">
      <c r="A323" s="63" t="s">
        <v>977</v>
      </c>
      <c r="B323" s="259">
        <f t="shared" si="60"/>
        <v>128.15</v>
      </c>
      <c r="C323" s="63"/>
      <c r="D323" s="70">
        <f>B323*$F$5</f>
        <v>0.7741082506692768</v>
      </c>
      <c r="E323" s="64"/>
      <c r="F323" s="62">
        <f t="shared" si="59"/>
        <v>128.92410825066929</v>
      </c>
      <c r="G323" s="63"/>
      <c r="I323" s="63"/>
      <c r="J323" s="63"/>
      <c r="K323" s="63"/>
      <c r="L323" s="63"/>
      <c r="M323" s="63"/>
      <c r="N323" s="63"/>
      <c r="O323" s="63"/>
      <c r="P323" s="63"/>
    </row>
    <row r="324" spans="1:16" s="62" customFormat="1" ht="12.75">
      <c r="A324" s="63" t="s">
        <v>978</v>
      </c>
      <c r="B324" s="259">
        <f t="shared" si="60"/>
        <v>128.15</v>
      </c>
      <c r="C324" s="63"/>
      <c r="D324" s="70">
        <f>B324*$F$5</f>
        <v>0.7741082506692768</v>
      </c>
      <c r="E324" s="64"/>
      <c r="F324" s="62">
        <f t="shared" si="59"/>
        <v>128.92410825066929</v>
      </c>
      <c r="G324" s="63"/>
      <c r="I324" s="63"/>
      <c r="J324" s="63"/>
      <c r="K324" s="63"/>
      <c r="L324" s="63"/>
      <c r="M324" s="63"/>
      <c r="N324" s="63"/>
      <c r="O324" s="63"/>
      <c r="P324" s="63"/>
    </row>
    <row r="325" spans="1:16" s="62" customFormat="1" ht="12.75">
      <c r="A325" s="63"/>
      <c r="B325" s="64"/>
      <c r="C325" s="63"/>
      <c r="D325" s="70"/>
      <c r="E325" s="64"/>
      <c r="G325" s="63"/>
      <c r="I325" s="63"/>
      <c r="J325" s="63"/>
      <c r="K325" s="63"/>
      <c r="L325" s="63"/>
      <c r="M325" s="63"/>
      <c r="N325" s="63"/>
      <c r="O325" s="63"/>
      <c r="P325" s="63"/>
    </row>
    <row r="326" spans="1:16" s="98" customFormat="1" ht="12.75">
      <c r="A326" s="66" t="s">
        <v>983</v>
      </c>
      <c r="B326" s="107"/>
      <c r="C326" s="66"/>
      <c r="D326" s="91"/>
      <c r="E326" s="107"/>
      <c r="G326" s="66"/>
      <c r="I326" s="66"/>
      <c r="J326" s="66"/>
      <c r="K326" s="66"/>
      <c r="L326" s="66"/>
      <c r="M326" s="66"/>
      <c r="N326" s="66"/>
      <c r="O326" s="66"/>
      <c r="P326" s="66"/>
    </row>
    <row r="327" spans="1:16" s="62" customFormat="1" ht="12.75">
      <c r="A327" s="63" t="s">
        <v>975</v>
      </c>
      <c r="B327" s="254">
        <v>4.53</v>
      </c>
      <c r="C327" s="63"/>
      <c r="D327" s="70">
        <f>B327*$F$5</f>
        <v>2.7364107495371236E-2</v>
      </c>
      <c r="E327" s="64"/>
      <c r="F327" s="62">
        <f t="shared" ref="F327:F330" si="61">+B327+D327</f>
        <v>4.5573641074953715</v>
      </c>
      <c r="G327" s="63"/>
      <c r="I327" s="63"/>
      <c r="J327" s="63"/>
      <c r="K327" s="63"/>
      <c r="L327" s="63"/>
      <c r="M327" s="63"/>
      <c r="N327" s="63"/>
      <c r="O327" s="63"/>
      <c r="P327" s="63"/>
    </row>
    <row r="328" spans="1:16" s="62" customFormat="1" ht="12.75">
      <c r="A328" s="63" t="s">
        <v>976</v>
      </c>
      <c r="B328" s="254">
        <v>5.37</v>
      </c>
      <c r="C328" s="63"/>
      <c r="D328" s="70">
        <f>B328*$F$5</f>
        <v>3.2438246633585771E-2</v>
      </c>
      <c r="E328" s="64"/>
      <c r="F328" s="62">
        <f t="shared" si="61"/>
        <v>5.4024382466335856</v>
      </c>
      <c r="G328" s="63"/>
      <c r="I328" s="63"/>
      <c r="J328" s="63"/>
      <c r="K328" s="63"/>
      <c r="L328" s="63"/>
      <c r="M328" s="63"/>
      <c r="N328" s="63"/>
      <c r="O328" s="63"/>
      <c r="P328" s="63"/>
    </row>
    <row r="329" spans="1:16" s="62" customFormat="1" ht="12.75">
      <c r="A329" s="63" t="s">
        <v>977</v>
      </c>
      <c r="B329" s="254">
        <v>5.82</v>
      </c>
      <c r="C329" s="63"/>
      <c r="D329" s="70">
        <f>B329*$F$5</f>
        <v>3.515653545762927E-2</v>
      </c>
      <c r="E329" s="64"/>
      <c r="F329" s="62">
        <f t="shared" si="61"/>
        <v>5.8551565354576294</v>
      </c>
      <c r="G329" s="63"/>
      <c r="I329" s="63"/>
      <c r="J329" s="63"/>
      <c r="K329" s="63"/>
      <c r="L329" s="63"/>
      <c r="M329" s="63"/>
      <c r="N329" s="63"/>
      <c r="O329" s="63"/>
      <c r="P329" s="63"/>
    </row>
    <row r="330" spans="1:16" s="62" customFormat="1" ht="12.75">
      <c r="A330" s="63" t="s">
        <v>978</v>
      </c>
      <c r="B330" s="254">
        <v>5.82</v>
      </c>
      <c r="C330" s="63"/>
      <c r="D330" s="70">
        <f>B330*$F$5</f>
        <v>3.515653545762927E-2</v>
      </c>
      <c r="E330" s="64"/>
      <c r="F330" s="62">
        <f t="shared" si="61"/>
        <v>5.8551565354576294</v>
      </c>
      <c r="G330" s="63"/>
      <c r="I330" s="63"/>
      <c r="J330" s="63"/>
      <c r="K330" s="63"/>
      <c r="L330" s="63"/>
      <c r="M330" s="63"/>
      <c r="N330" s="63"/>
      <c r="O330" s="63"/>
      <c r="P330" s="63"/>
    </row>
    <row r="331" spans="1:16" s="62" customFormat="1" ht="12.75">
      <c r="A331" s="63"/>
      <c r="B331" s="64"/>
      <c r="C331" s="63"/>
      <c r="D331" s="70"/>
      <c r="E331" s="64"/>
      <c r="G331" s="63"/>
      <c r="I331" s="63"/>
      <c r="J331" s="63"/>
      <c r="K331" s="63"/>
      <c r="L331" s="63"/>
      <c r="M331" s="63"/>
      <c r="N331" s="63"/>
      <c r="O331" s="63"/>
      <c r="P331" s="63"/>
    </row>
    <row r="332" spans="1:16" s="98" customFormat="1" ht="12.75">
      <c r="A332" s="63" t="s">
        <v>984</v>
      </c>
      <c r="B332" s="254">
        <v>3.62</v>
      </c>
      <c r="C332" s="63"/>
      <c r="D332" s="70">
        <f>B332*$F$5</f>
        <v>2.1867123428972159E-2</v>
      </c>
      <c r="E332" s="64"/>
      <c r="F332" s="62">
        <f t="shared" ref="F332:F333" si="62">+B332+D332</f>
        <v>3.6418671234289723</v>
      </c>
      <c r="G332" s="66"/>
      <c r="I332" s="66"/>
      <c r="J332" s="66"/>
      <c r="K332" s="66"/>
      <c r="L332" s="66"/>
      <c r="M332" s="66"/>
      <c r="N332" s="66"/>
      <c r="O332" s="66"/>
      <c r="P332" s="66"/>
    </row>
    <row r="333" spans="1:16" s="62" customFormat="1" ht="12.75">
      <c r="A333" s="63" t="s">
        <v>985</v>
      </c>
      <c r="B333" s="254">
        <v>2.82</v>
      </c>
      <c r="C333" s="63"/>
      <c r="D333" s="70">
        <f>B333*$F$5</f>
        <v>1.7034609964005933E-2</v>
      </c>
      <c r="E333" s="64"/>
      <c r="F333" s="62">
        <f t="shared" si="62"/>
        <v>2.8370346099640056</v>
      </c>
      <c r="G333" s="63"/>
      <c r="I333" s="63"/>
      <c r="J333" s="63"/>
      <c r="K333" s="63"/>
      <c r="L333" s="63"/>
      <c r="M333" s="63"/>
      <c r="N333" s="63"/>
      <c r="O333" s="63"/>
      <c r="P333" s="63"/>
    </row>
    <row r="334" spans="1:16" s="62" customFormat="1" ht="12.75">
      <c r="A334" s="63"/>
      <c r="B334" s="64"/>
      <c r="C334" s="63"/>
      <c r="D334" s="70"/>
      <c r="E334" s="64"/>
      <c r="G334" s="63"/>
      <c r="I334" s="63"/>
      <c r="J334" s="63"/>
      <c r="K334" s="63"/>
      <c r="L334" s="63"/>
      <c r="M334" s="63"/>
      <c r="N334" s="63"/>
      <c r="O334" s="63"/>
      <c r="P334" s="63"/>
    </row>
    <row r="335" spans="1:16" s="62" customFormat="1" ht="12.75">
      <c r="A335" s="82" t="s">
        <v>986</v>
      </c>
      <c r="B335" s="103"/>
      <c r="C335" s="102"/>
      <c r="D335" s="95"/>
      <c r="E335" s="103"/>
      <c r="F335" s="85"/>
      <c r="G335" s="63"/>
      <c r="I335" s="63"/>
      <c r="J335" s="63"/>
      <c r="K335" s="63"/>
      <c r="L335" s="63"/>
      <c r="M335" s="63"/>
      <c r="N335" s="63"/>
      <c r="O335" s="63"/>
      <c r="P335" s="63"/>
    </row>
    <row r="336" spans="1:16" s="62" customFormat="1" ht="12.75">
      <c r="A336" s="63" t="s">
        <v>987</v>
      </c>
      <c r="B336" s="64"/>
      <c r="C336" s="63"/>
      <c r="D336" s="70"/>
      <c r="E336" s="64"/>
      <c r="G336" s="63"/>
      <c r="I336" s="63"/>
      <c r="J336" s="63"/>
      <c r="K336" s="63"/>
      <c r="L336" s="63"/>
      <c r="M336" s="63"/>
      <c r="N336" s="63"/>
      <c r="O336" s="63"/>
      <c r="P336" s="63"/>
    </row>
    <row r="337" spans="1:18" s="62" customFormat="1" ht="12.75">
      <c r="A337" s="63" t="s">
        <v>988</v>
      </c>
      <c r="B337" s="254">
        <v>159.53</v>
      </c>
      <c r="C337" s="63"/>
      <c r="D337" s="70">
        <f t="shared" ref="D337:D343" si="63">B337*$F$5</f>
        <v>0.96366359133257684</v>
      </c>
      <c r="E337" s="64"/>
      <c r="F337" s="62">
        <f t="shared" ref="F337:F343" si="64">+B337+D337</f>
        <v>160.49366359133259</v>
      </c>
      <c r="G337" s="63"/>
      <c r="I337" s="63"/>
      <c r="J337" s="63"/>
      <c r="K337" s="63"/>
      <c r="L337" s="63"/>
      <c r="M337" s="63"/>
      <c r="N337" s="63"/>
      <c r="O337" s="63"/>
      <c r="P337" s="63"/>
    </row>
    <row r="338" spans="1:18" s="62" customFormat="1" ht="12.75">
      <c r="A338" s="63" t="s">
        <v>975</v>
      </c>
      <c r="B338" s="254">
        <v>166.04</v>
      </c>
      <c r="C338" s="63"/>
      <c r="D338" s="70">
        <f t="shared" si="63"/>
        <v>1.0029881696537395</v>
      </c>
      <c r="E338" s="64"/>
      <c r="F338" s="62">
        <f t="shared" si="64"/>
        <v>167.04298816965374</v>
      </c>
      <c r="G338" s="63"/>
      <c r="I338" s="63"/>
      <c r="J338" s="63"/>
      <c r="K338" s="63"/>
      <c r="L338" s="63"/>
      <c r="M338" s="63"/>
      <c r="N338" s="63"/>
      <c r="O338" s="63"/>
      <c r="P338" s="63"/>
    </row>
    <row r="339" spans="1:18" s="62" customFormat="1" ht="12.75">
      <c r="A339" s="63" t="s">
        <v>989</v>
      </c>
      <c r="B339" s="254">
        <v>181.87</v>
      </c>
      <c r="C339" s="63"/>
      <c r="D339" s="70">
        <f t="shared" si="63"/>
        <v>1.0986115298417587</v>
      </c>
      <c r="E339" s="64"/>
      <c r="F339" s="62">
        <f t="shared" si="64"/>
        <v>182.96861152984175</v>
      </c>
      <c r="G339" s="63"/>
      <c r="I339" s="63"/>
      <c r="J339" s="63"/>
      <c r="K339" s="63"/>
      <c r="L339" s="63"/>
      <c r="M339" s="63"/>
      <c r="N339" s="63"/>
      <c r="O339" s="63"/>
      <c r="P339" s="63"/>
    </row>
    <row r="340" spans="1:18" s="62" customFormat="1" ht="12.75">
      <c r="A340" s="63" t="s">
        <v>976</v>
      </c>
      <c r="B340" s="254">
        <v>196.97</v>
      </c>
      <c r="C340" s="63"/>
      <c r="D340" s="70">
        <f t="shared" si="63"/>
        <v>1.1898252214929961</v>
      </c>
      <c r="E340" s="64"/>
      <c r="F340" s="62">
        <f t="shared" si="64"/>
        <v>198.15982522149301</v>
      </c>
      <c r="G340" s="63"/>
      <c r="I340" s="63"/>
      <c r="J340" s="63"/>
      <c r="K340" s="63"/>
      <c r="L340" s="63"/>
      <c r="M340" s="63"/>
      <c r="N340" s="63"/>
      <c r="O340" s="63"/>
      <c r="P340" s="63"/>
    </row>
    <row r="341" spans="1:18" s="62" customFormat="1" ht="12.75">
      <c r="A341" s="63" t="s">
        <v>990</v>
      </c>
      <c r="B341" s="254">
        <v>234.75</v>
      </c>
      <c r="C341" s="63"/>
      <c r="D341" s="70">
        <f t="shared" si="63"/>
        <v>1.4180406698760259</v>
      </c>
      <c r="E341" s="64"/>
      <c r="F341" s="62">
        <f t="shared" si="64"/>
        <v>236.16804066987604</v>
      </c>
      <c r="G341" s="63"/>
      <c r="I341" s="63"/>
      <c r="J341" s="63"/>
      <c r="K341" s="63"/>
      <c r="L341" s="63"/>
      <c r="M341" s="63"/>
      <c r="N341" s="63"/>
      <c r="O341" s="63"/>
      <c r="P341" s="63"/>
    </row>
    <row r="342" spans="1:18" s="62" customFormat="1" ht="12.75">
      <c r="A342" s="63" t="s">
        <v>991</v>
      </c>
      <c r="B342" s="254">
        <v>234.75</v>
      </c>
      <c r="C342" s="63"/>
      <c r="D342" s="70">
        <f t="shared" si="63"/>
        <v>1.4180406698760259</v>
      </c>
      <c r="E342" s="64"/>
      <c r="F342" s="62">
        <f t="shared" si="64"/>
        <v>236.16804066987604</v>
      </c>
      <c r="G342" s="63"/>
      <c r="I342" s="63"/>
      <c r="J342" s="63"/>
      <c r="K342" s="63"/>
      <c r="L342" s="63"/>
      <c r="M342" s="63"/>
      <c r="N342" s="63"/>
      <c r="O342" s="63"/>
      <c r="P342" s="63"/>
    </row>
    <row r="343" spans="1:18" s="62" customFormat="1" ht="12.75">
      <c r="A343" s="63" t="s">
        <v>992</v>
      </c>
      <c r="B343" s="254">
        <v>234.75</v>
      </c>
      <c r="C343" s="63"/>
      <c r="D343" s="70">
        <f t="shared" si="63"/>
        <v>1.4180406698760259</v>
      </c>
      <c r="E343" s="64"/>
      <c r="F343" s="62">
        <f t="shared" si="64"/>
        <v>236.16804066987604</v>
      </c>
      <c r="G343" s="63"/>
      <c r="I343" s="63"/>
      <c r="J343" s="63"/>
      <c r="K343" s="63"/>
      <c r="L343" s="63"/>
      <c r="M343" s="63"/>
      <c r="N343" s="63"/>
      <c r="O343" s="63"/>
      <c r="P343" s="63"/>
    </row>
    <row r="344" spans="1:18" s="62" customFormat="1" ht="12.75">
      <c r="A344" s="63"/>
      <c r="B344" s="64"/>
      <c r="C344" s="63"/>
      <c r="D344" s="70"/>
      <c r="E344" s="64"/>
      <c r="G344" s="63"/>
      <c r="I344" s="63"/>
      <c r="J344" s="63"/>
      <c r="K344" s="63"/>
      <c r="L344" s="63"/>
      <c r="M344" s="63"/>
      <c r="N344" s="63"/>
      <c r="O344" s="63"/>
      <c r="P344" s="63"/>
    </row>
    <row r="345" spans="1:18" s="62" customFormat="1" ht="12.75">
      <c r="A345" s="63" t="s">
        <v>984</v>
      </c>
      <c r="B345" s="254">
        <v>3.62</v>
      </c>
      <c r="C345" s="63"/>
      <c r="D345" s="70">
        <f>B345*$F$5</f>
        <v>2.1867123428972159E-2</v>
      </c>
      <c r="E345" s="64"/>
      <c r="F345" s="62">
        <f t="shared" ref="F345:F346" si="65">+B345+D345</f>
        <v>3.6418671234289723</v>
      </c>
      <c r="G345" s="63"/>
      <c r="I345" s="63"/>
      <c r="J345" s="63"/>
      <c r="K345" s="63"/>
      <c r="L345" s="63"/>
      <c r="M345" s="63"/>
      <c r="N345" s="63"/>
      <c r="O345" s="63"/>
      <c r="P345" s="63"/>
    </row>
    <row r="346" spans="1:18" s="62" customFormat="1" ht="12.75">
      <c r="A346" s="63" t="s">
        <v>985</v>
      </c>
      <c r="B346" s="254">
        <v>2.82</v>
      </c>
      <c r="C346" s="63"/>
      <c r="D346" s="70">
        <f>B346*$F$5</f>
        <v>1.7034609964005933E-2</v>
      </c>
      <c r="E346" s="64"/>
      <c r="F346" s="62">
        <f t="shared" si="65"/>
        <v>2.8370346099640056</v>
      </c>
      <c r="G346" s="63"/>
      <c r="I346" s="63"/>
      <c r="J346" s="63"/>
      <c r="K346" s="63"/>
      <c r="L346" s="63"/>
      <c r="M346" s="63"/>
      <c r="N346" s="63"/>
      <c r="O346" s="63"/>
      <c r="P346" s="63"/>
    </row>
    <row r="347" spans="1:18" s="62" customFormat="1" ht="12.75">
      <c r="A347" s="63"/>
      <c r="B347" s="64"/>
      <c r="C347" s="63"/>
      <c r="D347" s="70"/>
      <c r="E347" s="64"/>
      <c r="G347" s="63"/>
      <c r="I347" s="63"/>
      <c r="J347" s="63"/>
      <c r="K347" s="63"/>
      <c r="L347" s="63"/>
      <c r="M347" s="63"/>
      <c r="N347" s="63"/>
      <c r="O347" s="63"/>
      <c r="P347" s="63"/>
    </row>
    <row r="348" spans="1:18" s="62" customFormat="1" ht="12.75">
      <c r="A348" s="63"/>
      <c r="B348" s="64"/>
      <c r="C348" s="63"/>
      <c r="D348" s="70"/>
      <c r="E348" s="64"/>
      <c r="F348" s="64"/>
      <c r="I348" s="63"/>
      <c r="K348" s="63"/>
      <c r="L348" s="63"/>
      <c r="M348" s="63"/>
      <c r="N348" s="63"/>
      <c r="O348" s="63"/>
      <c r="P348" s="63"/>
      <c r="Q348" s="63"/>
      <c r="R348" s="63"/>
    </row>
    <row r="349" spans="1:18" s="62" customFormat="1" ht="12.75">
      <c r="A349" s="63"/>
      <c r="B349" s="64"/>
      <c r="C349" s="63"/>
      <c r="D349" s="70"/>
      <c r="E349" s="64"/>
      <c r="F349" s="64"/>
      <c r="I349" s="63"/>
      <c r="K349" s="63"/>
      <c r="L349" s="63"/>
      <c r="M349" s="63"/>
      <c r="N349" s="63"/>
      <c r="O349" s="63"/>
      <c r="P349" s="63"/>
      <c r="Q349" s="63"/>
      <c r="R349" s="63"/>
    </row>
    <row r="350" spans="1:18" s="62" customFormat="1" ht="12.75">
      <c r="A350" s="63"/>
      <c r="B350" s="64"/>
      <c r="C350" s="63"/>
      <c r="D350" s="70"/>
      <c r="E350" s="64"/>
      <c r="F350" s="64"/>
      <c r="I350" s="63"/>
      <c r="K350" s="63"/>
      <c r="L350" s="63"/>
      <c r="M350" s="63"/>
      <c r="N350" s="63"/>
      <c r="O350" s="63"/>
      <c r="P350" s="63"/>
      <c r="Q350" s="63"/>
      <c r="R350" s="63"/>
    </row>
    <row r="351" spans="1:18" s="62" customFormat="1" ht="12.75">
      <c r="A351" s="66"/>
      <c r="B351" s="64"/>
      <c r="C351" s="63"/>
      <c r="D351" s="70"/>
      <c r="E351" s="64"/>
      <c r="F351" s="64"/>
      <c r="I351" s="63"/>
      <c r="K351" s="63"/>
      <c r="L351" s="63"/>
      <c r="M351" s="63"/>
      <c r="N351" s="63"/>
      <c r="O351" s="63"/>
      <c r="P351" s="63"/>
      <c r="Q351" s="63"/>
      <c r="R351" s="63"/>
    </row>
    <row r="352" spans="1:18" s="62" customFormat="1" ht="12.75">
      <c r="A352" s="63"/>
      <c r="B352" s="64"/>
      <c r="C352" s="63"/>
      <c r="D352" s="70"/>
      <c r="E352" s="64"/>
      <c r="F352" s="64"/>
      <c r="I352" s="63"/>
      <c r="K352" s="63"/>
      <c r="L352" s="63"/>
      <c r="M352" s="63"/>
      <c r="N352" s="63"/>
      <c r="O352" s="63"/>
      <c r="P352" s="63"/>
      <c r="Q352" s="63"/>
      <c r="R352" s="63"/>
    </row>
    <row r="353" spans="1:1322" s="62" customFormat="1" ht="12.75">
      <c r="A353" s="63"/>
      <c r="B353" s="64"/>
      <c r="C353" s="63"/>
      <c r="D353" s="70"/>
      <c r="E353" s="64"/>
      <c r="F353" s="64"/>
      <c r="I353" s="63"/>
      <c r="K353" s="63"/>
      <c r="L353" s="63"/>
      <c r="M353" s="63"/>
      <c r="N353" s="63"/>
      <c r="O353" s="63"/>
      <c r="P353" s="63"/>
      <c r="Q353" s="63"/>
      <c r="R353" s="63"/>
    </row>
    <row r="354" spans="1:1322" s="62" customFormat="1" ht="12.75">
      <c r="A354" s="63"/>
      <c r="B354" s="64"/>
      <c r="C354" s="63"/>
      <c r="D354" s="70"/>
      <c r="E354" s="64"/>
      <c r="F354" s="64"/>
      <c r="I354" s="63"/>
      <c r="K354" s="63"/>
      <c r="L354" s="63"/>
      <c r="M354" s="63"/>
      <c r="N354" s="63"/>
      <c r="O354" s="63"/>
      <c r="P354" s="63"/>
      <c r="Q354" s="63"/>
      <c r="R354" s="63"/>
    </row>
    <row r="355" spans="1:1322" s="62" customFormat="1" ht="12.75">
      <c r="A355" s="63"/>
      <c r="B355" s="64"/>
      <c r="C355" s="63"/>
      <c r="D355" s="70"/>
      <c r="E355" s="64"/>
      <c r="F355" s="64"/>
      <c r="I355" s="63"/>
      <c r="K355" s="63"/>
      <c r="L355" s="63"/>
      <c r="M355" s="63"/>
      <c r="N355" s="63"/>
      <c r="O355" s="63"/>
      <c r="P355" s="63"/>
      <c r="Q355" s="63"/>
      <c r="R355" s="63"/>
    </row>
    <row r="356" spans="1:1322" s="62" customFormat="1" ht="12.75">
      <c r="A356" s="63"/>
      <c r="B356" s="64"/>
      <c r="C356" s="63"/>
      <c r="D356" s="70"/>
      <c r="E356" s="64"/>
      <c r="F356" s="64"/>
      <c r="I356" s="63"/>
      <c r="K356" s="63"/>
      <c r="L356" s="63"/>
      <c r="M356" s="63"/>
      <c r="N356" s="63"/>
      <c r="O356" s="63"/>
      <c r="P356" s="63"/>
      <c r="Q356" s="63"/>
      <c r="R356" s="63"/>
    </row>
    <row r="357" spans="1:1322" s="62" customFormat="1" ht="12.75">
      <c r="A357" s="63"/>
      <c r="B357" s="64"/>
      <c r="C357" s="63"/>
      <c r="D357" s="70"/>
      <c r="E357" s="64"/>
      <c r="F357" s="64"/>
      <c r="I357" s="63"/>
      <c r="K357" s="63"/>
      <c r="L357" s="63"/>
      <c r="M357" s="63"/>
      <c r="N357" s="63"/>
      <c r="O357" s="63"/>
      <c r="P357" s="63"/>
      <c r="Q357" s="63"/>
      <c r="R357" s="63"/>
    </row>
    <row r="358" spans="1:1322" s="62" customFormat="1" ht="12.75">
      <c r="A358" s="63"/>
      <c r="B358" s="64"/>
      <c r="C358" s="63"/>
      <c r="D358" s="70"/>
      <c r="E358" s="64"/>
      <c r="F358" s="64"/>
      <c r="I358" s="63"/>
      <c r="K358" s="63"/>
      <c r="L358" s="63"/>
      <c r="M358" s="63"/>
      <c r="N358" s="63"/>
      <c r="O358" s="63"/>
      <c r="P358" s="63"/>
      <c r="Q358" s="63"/>
      <c r="R358" s="63"/>
    </row>
    <row r="359" spans="1:1322" s="62" customFormat="1" ht="12.75">
      <c r="A359" s="63"/>
      <c r="C359" s="63"/>
      <c r="D359" s="70"/>
      <c r="E359" s="64"/>
      <c r="F359" s="64"/>
      <c r="I359" s="63"/>
      <c r="K359" s="63"/>
      <c r="L359" s="63"/>
      <c r="M359" s="63"/>
      <c r="N359" s="63"/>
      <c r="O359" s="63"/>
      <c r="P359" s="63"/>
      <c r="Q359" s="63"/>
      <c r="R359" s="63"/>
    </row>
    <row r="360" spans="1:1322" s="117" customFormat="1" ht="12.75">
      <c r="A360" s="63"/>
      <c r="B360" s="62"/>
      <c r="C360" s="63"/>
      <c r="D360" s="70"/>
      <c r="E360" s="64"/>
      <c r="F360" s="64"/>
      <c r="G360" s="62"/>
      <c r="H360" s="62"/>
      <c r="I360" s="63"/>
      <c r="J360" s="62"/>
      <c r="K360" s="63"/>
      <c r="L360" s="63"/>
      <c r="M360" s="63"/>
      <c r="N360" s="63"/>
      <c r="O360" s="63"/>
      <c r="P360" s="63"/>
      <c r="Q360" s="63"/>
      <c r="R360" s="63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62"/>
      <c r="CS360" s="62"/>
      <c r="CT360" s="62"/>
      <c r="CU360" s="62"/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2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  <c r="IB360" s="62"/>
      <c r="IC360" s="62"/>
      <c r="ID360" s="62"/>
      <c r="IE360" s="62"/>
      <c r="IF360" s="62"/>
      <c r="IG360" s="62"/>
      <c r="IH360" s="62"/>
      <c r="II360" s="62"/>
      <c r="IJ360" s="62"/>
      <c r="IK360" s="62"/>
      <c r="IL360" s="62"/>
      <c r="IM360" s="62"/>
      <c r="IN360" s="62"/>
      <c r="IO360" s="62"/>
      <c r="IP360" s="62"/>
      <c r="IQ360" s="62"/>
      <c r="IR360" s="62"/>
      <c r="IS360" s="62"/>
      <c r="IT360" s="62"/>
      <c r="IU360" s="62"/>
      <c r="IV360" s="62"/>
      <c r="IW360" s="62"/>
      <c r="IX360" s="62"/>
      <c r="IY360" s="62"/>
      <c r="IZ360" s="62"/>
      <c r="JA360" s="62"/>
      <c r="JB360" s="62"/>
      <c r="JC360" s="62"/>
      <c r="JD360" s="62"/>
      <c r="JE360" s="62"/>
      <c r="JF360" s="62"/>
      <c r="JG360" s="62"/>
      <c r="JH360" s="62"/>
      <c r="JI360" s="62"/>
      <c r="JJ360" s="62"/>
      <c r="JK360" s="62"/>
      <c r="JL360" s="62"/>
      <c r="JM360" s="62"/>
      <c r="JN360" s="62"/>
      <c r="JO360" s="62"/>
      <c r="JP360" s="62"/>
      <c r="JQ360" s="62"/>
      <c r="JR360" s="62"/>
      <c r="JS360" s="62"/>
      <c r="JT360" s="62"/>
      <c r="JU360" s="62"/>
      <c r="JV360" s="62"/>
      <c r="JW360" s="62"/>
      <c r="JX360" s="62"/>
      <c r="JY360" s="62"/>
      <c r="JZ360" s="62"/>
      <c r="KA360" s="62"/>
      <c r="KB360" s="62"/>
      <c r="KC360" s="62"/>
      <c r="KD360" s="62"/>
      <c r="KE360" s="62"/>
      <c r="KF360" s="62"/>
      <c r="KG360" s="62"/>
      <c r="KH360" s="62"/>
      <c r="KI360" s="62"/>
      <c r="KJ360" s="62"/>
      <c r="KK360" s="62"/>
      <c r="KL360" s="62"/>
      <c r="KM360" s="62"/>
      <c r="KN360" s="62"/>
      <c r="KO360" s="62"/>
      <c r="KP360" s="62"/>
      <c r="KQ360" s="62"/>
      <c r="KR360" s="62"/>
      <c r="KS360" s="62"/>
      <c r="KT360" s="62"/>
      <c r="KU360" s="62"/>
      <c r="KV360" s="62"/>
      <c r="KW360" s="62"/>
      <c r="KX360" s="62"/>
      <c r="KY360" s="62"/>
      <c r="KZ360" s="62"/>
      <c r="LA360" s="62"/>
      <c r="LB360" s="62"/>
      <c r="LC360" s="62"/>
      <c r="LD360" s="62"/>
      <c r="LE360" s="62"/>
      <c r="LF360" s="62"/>
      <c r="LG360" s="62"/>
      <c r="LH360" s="62"/>
      <c r="LI360" s="62"/>
      <c r="LJ360" s="62"/>
      <c r="LK360" s="62"/>
      <c r="LL360" s="62"/>
      <c r="LM360" s="62"/>
      <c r="LN360" s="62"/>
      <c r="LO360" s="62"/>
      <c r="LP360" s="62"/>
      <c r="LQ360" s="62"/>
      <c r="LR360" s="62"/>
      <c r="LS360" s="62"/>
      <c r="LT360" s="62"/>
      <c r="LU360" s="62"/>
      <c r="LV360" s="62"/>
      <c r="LW360" s="62"/>
      <c r="LX360" s="62"/>
      <c r="LY360" s="62"/>
      <c r="LZ360" s="62"/>
      <c r="MA360" s="62"/>
      <c r="MB360" s="62"/>
      <c r="MC360" s="62"/>
      <c r="MD360" s="62"/>
      <c r="ME360" s="62"/>
      <c r="MF360" s="62"/>
      <c r="MG360" s="62"/>
      <c r="MH360" s="62"/>
      <c r="MI360" s="62"/>
      <c r="MJ360" s="62"/>
      <c r="MK360" s="62"/>
      <c r="ML360" s="62"/>
      <c r="MM360" s="62"/>
      <c r="MN360" s="62"/>
      <c r="MO360" s="62"/>
      <c r="MP360" s="62"/>
      <c r="MQ360" s="62"/>
      <c r="MR360" s="62"/>
      <c r="MS360" s="62"/>
      <c r="MT360" s="62"/>
      <c r="MU360" s="62"/>
      <c r="MV360" s="62"/>
      <c r="MW360" s="62"/>
      <c r="MX360" s="62"/>
      <c r="MY360" s="62"/>
      <c r="MZ360" s="62"/>
      <c r="NA360" s="62"/>
      <c r="NB360" s="62"/>
      <c r="NC360" s="62"/>
      <c r="ND360" s="62"/>
      <c r="NE360" s="62"/>
      <c r="NF360" s="62"/>
      <c r="NG360" s="62"/>
      <c r="NH360" s="62"/>
      <c r="NI360" s="62"/>
      <c r="NJ360" s="62"/>
      <c r="NK360" s="62"/>
      <c r="NL360" s="62"/>
      <c r="NM360" s="62"/>
      <c r="NN360" s="62"/>
      <c r="NO360" s="62"/>
      <c r="NP360" s="62"/>
      <c r="NQ360" s="62"/>
      <c r="NR360" s="62"/>
      <c r="NS360" s="62"/>
      <c r="NT360" s="62"/>
      <c r="NU360" s="62"/>
      <c r="NV360" s="62"/>
      <c r="NW360" s="62"/>
      <c r="NX360" s="62"/>
      <c r="NY360" s="62"/>
      <c r="NZ360" s="62"/>
      <c r="OA360" s="62"/>
      <c r="OB360" s="62"/>
      <c r="OC360" s="62"/>
      <c r="OD360" s="62"/>
      <c r="OE360" s="62"/>
      <c r="OF360" s="62"/>
      <c r="OG360" s="62"/>
      <c r="OH360" s="62"/>
      <c r="OI360" s="62"/>
      <c r="OJ360" s="62"/>
      <c r="OK360" s="62"/>
      <c r="OL360" s="62"/>
      <c r="OM360" s="62"/>
      <c r="ON360" s="62"/>
      <c r="OO360" s="62"/>
      <c r="OP360" s="62"/>
      <c r="OQ360" s="62"/>
      <c r="OR360" s="62"/>
      <c r="OS360" s="62"/>
      <c r="OT360" s="62"/>
      <c r="OU360" s="62"/>
      <c r="OV360" s="62"/>
      <c r="OW360" s="62"/>
      <c r="OX360" s="62"/>
      <c r="OY360" s="62"/>
      <c r="OZ360" s="62"/>
      <c r="PA360" s="62"/>
      <c r="PB360" s="62"/>
      <c r="PC360" s="62"/>
      <c r="PD360" s="62"/>
      <c r="PE360" s="62"/>
      <c r="PF360" s="62"/>
      <c r="PG360" s="62"/>
      <c r="PH360" s="62"/>
      <c r="PI360" s="62"/>
      <c r="PJ360" s="62"/>
      <c r="PK360" s="62"/>
      <c r="PL360" s="62"/>
      <c r="PM360" s="62"/>
      <c r="PN360" s="62"/>
      <c r="PO360" s="62"/>
      <c r="PP360" s="62"/>
      <c r="PQ360" s="62"/>
      <c r="PR360" s="62"/>
      <c r="PS360" s="62"/>
      <c r="PT360" s="62"/>
      <c r="PU360" s="62"/>
      <c r="PV360" s="62"/>
      <c r="PW360" s="62"/>
      <c r="PX360" s="62"/>
      <c r="PY360" s="62"/>
      <c r="PZ360" s="62"/>
      <c r="QA360" s="62"/>
      <c r="QB360" s="62"/>
      <c r="QC360" s="62"/>
      <c r="QD360" s="62"/>
      <c r="QE360" s="62"/>
      <c r="QF360" s="62"/>
      <c r="QG360" s="62"/>
      <c r="QH360" s="62"/>
      <c r="QI360" s="62"/>
      <c r="QJ360" s="62"/>
      <c r="QK360" s="62"/>
      <c r="QL360" s="62"/>
      <c r="QM360" s="62"/>
      <c r="QN360" s="62"/>
      <c r="QO360" s="62"/>
      <c r="QP360" s="62"/>
      <c r="QQ360" s="62"/>
      <c r="QR360" s="62"/>
      <c r="QS360" s="62"/>
      <c r="QT360" s="62"/>
      <c r="QU360" s="62"/>
      <c r="QV360" s="62"/>
      <c r="QW360" s="62"/>
      <c r="QX360" s="62"/>
      <c r="QY360" s="62"/>
      <c r="QZ360" s="62"/>
      <c r="RA360" s="62"/>
      <c r="RB360" s="62"/>
      <c r="RC360" s="62"/>
      <c r="RD360" s="62"/>
      <c r="RE360" s="62"/>
      <c r="RF360" s="62"/>
      <c r="RG360" s="62"/>
      <c r="RH360" s="62"/>
      <c r="RI360" s="62"/>
      <c r="RJ360" s="62"/>
      <c r="RK360" s="62"/>
      <c r="RL360" s="62"/>
      <c r="RM360" s="62"/>
      <c r="RN360" s="62"/>
      <c r="RO360" s="62"/>
      <c r="RP360" s="62"/>
      <c r="RQ360" s="62"/>
      <c r="RR360" s="62"/>
      <c r="RS360" s="62"/>
      <c r="RT360" s="62"/>
      <c r="RU360" s="62"/>
      <c r="RV360" s="62"/>
      <c r="RW360" s="62"/>
      <c r="RX360" s="62"/>
      <c r="RY360" s="62"/>
      <c r="RZ360" s="62"/>
      <c r="SA360" s="62"/>
      <c r="SB360" s="62"/>
      <c r="SC360" s="62"/>
      <c r="SD360" s="62"/>
      <c r="SE360" s="62"/>
      <c r="SF360" s="62"/>
      <c r="SG360" s="62"/>
      <c r="SH360" s="62"/>
      <c r="SI360" s="62"/>
      <c r="SJ360" s="62"/>
      <c r="SK360" s="62"/>
      <c r="SL360" s="62"/>
      <c r="SM360" s="62"/>
      <c r="SN360" s="62"/>
      <c r="SO360" s="62"/>
      <c r="SP360" s="62"/>
      <c r="SQ360" s="62"/>
      <c r="SR360" s="62"/>
      <c r="SS360" s="62"/>
      <c r="ST360" s="62"/>
      <c r="SU360" s="62"/>
      <c r="SV360" s="62"/>
      <c r="SW360" s="62"/>
      <c r="SX360" s="62"/>
      <c r="SY360" s="62"/>
      <c r="SZ360" s="62"/>
      <c r="TA360" s="62"/>
      <c r="TB360" s="62"/>
      <c r="TC360" s="62"/>
      <c r="TD360" s="62"/>
      <c r="TE360" s="62"/>
      <c r="TF360" s="62"/>
      <c r="TG360" s="62"/>
      <c r="TH360" s="62"/>
      <c r="TI360" s="62"/>
      <c r="TJ360" s="62"/>
      <c r="TK360" s="62"/>
      <c r="TL360" s="62"/>
      <c r="TM360" s="62"/>
      <c r="TN360" s="62"/>
      <c r="TO360" s="62"/>
      <c r="TP360" s="62"/>
      <c r="TQ360" s="62"/>
      <c r="TR360" s="62"/>
      <c r="TS360" s="62"/>
      <c r="TT360" s="62"/>
      <c r="TU360" s="62"/>
      <c r="TV360" s="62"/>
      <c r="TW360" s="62"/>
      <c r="TX360" s="62"/>
      <c r="TY360" s="62"/>
      <c r="TZ360" s="62"/>
      <c r="UA360" s="62"/>
      <c r="UB360" s="62"/>
      <c r="UC360" s="62"/>
      <c r="UD360" s="62"/>
      <c r="UE360" s="62"/>
      <c r="UF360" s="62"/>
      <c r="UG360" s="62"/>
      <c r="UH360" s="62"/>
      <c r="UI360" s="62"/>
      <c r="UJ360" s="62"/>
      <c r="UK360" s="62"/>
      <c r="UL360" s="62"/>
      <c r="UM360" s="62"/>
      <c r="UN360" s="62"/>
      <c r="UO360" s="62"/>
      <c r="UP360" s="62"/>
      <c r="UQ360" s="62"/>
      <c r="UR360" s="62"/>
      <c r="US360" s="62"/>
      <c r="UT360" s="62"/>
      <c r="UU360" s="62"/>
      <c r="UV360" s="62"/>
      <c r="UW360" s="62"/>
      <c r="UX360" s="62"/>
      <c r="UY360" s="62"/>
      <c r="UZ360" s="62"/>
      <c r="VA360" s="62"/>
      <c r="VB360" s="62"/>
      <c r="VC360" s="62"/>
      <c r="VD360" s="62"/>
      <c r="VE360" s="62"/>
      <c r="VF360" s="62"/>
      <c r="VG360" s="62"/>
      <c r="VH360" s="62"/>
      <c r="VI360" s="62"/>
      <c r="VJ360" s="62"/>
      <c r="VK360" s="62"/>
      <c r="VL360" s="62"/>
      <c r="VM360" s="62"/>
      <c r="VN360" s="62"/>
      <c r="VO360" s="62"/>
      <c r="VP360" s="62"/>
      <c r="VQ360" s="62"/>
      <c r="VR360" s="62"/>
      <c r="VS360" s="62"/>
      <c r="VT360" s="62"/>
      <c r="VU360" s="62"/>
      <c r="VV360" s="62"/>
      <c r="VW360" s="62"/>
      <c r="VX360" s="62"/>
      <c r="VY360" s="62"/>
      <c r="VZ360" s="62"/>
      <c r="WA360" s="62"/>
      <c r="WB360" s="62"/>
      <c r="WC360" s="62"/>
      <c r="WD360" s="62"/>
      <c r="WE360" s="62"/>
      <c r="WF360" s="62"/>
      <c r="WG360" s="62"/>
      <c r="WH360" s="62"/>
      <c r="WI360" s="62"/>
      <c r="WJ360" s="62"/>
      <c r="WK360" s="62"/>
      <c r="WL360" s="62"/>
      <c r="WM360" s="62"/>
      <c r="WN360" s="62"/>
      <c r="WO360" s="62"/>
      <c r="WP360" s="62"/>
      <c r="WQ360" s="62"/>
      <c r="WR360" s="62"/>
      <c r="WS360" s="62"/>
      <c r="WT360" s="62"/>
      <c r="WU360" s="62"/>
      <c r="WV360" s="62"/>
      <c r="WW360" s="62"/>
      <c r="WX360" s="62"/>
      <c r="WY360" s="62"/>
      <c r="WZ360" s="62"/>
      <c r="XA360" s="62"/>
      <c r="XB360" s="62"/>
      <c r="XC360" s="62"/>
      <c r="XD360" s="62"/>
      <c r="XE360" s="62"/>
      <c r="XF360" s="62"/>
      <c r="XG360" s="62"/>
      <c r="XH360" s="62"/>
      <c r="XI360" s="62"/>
      <c r="XJ360" s="62"/>
      <c r="XK360" s="62"/>
      <c r="XL360" s="62"/>
      <c r="XM360" s="62"/>
      <c r="XN360" s="62"/>
      <c r="XO360" s="62"/>
      <c r="XP360" s="62"/>
      <c r="XQ360" s="62"/>
      <c r="XR360" s="62"/>
      <c r="XS360" s="62"/>
      <c r="XT360" s="62"/>
      <c r="XU360" s="62"/>
      <c r="XV360" s="62"/>
      <c r="XW360" s="62"/>
      <c r="XX360" s="62"/>
      <c r="XY360" s="62"/>
      <c r="XZ360" s="62"/>
      <c r="YA360" s="62"/>
      <c r="YB360" s="62"/>
      <c r="YC360" s="62"/>
      <c r="YD360" s="62"/>
      <c r="YE360" s="62"/>
      <c r="YF360" s="62"/>
      <c r="YG360" s="62"/>
      <c r="YH360" s="62"/>
      <c r="YI360" s="62"/>
      <c r="YJ360" s="62"/>
      <c r="YK360" s="62"/>
      <c r="YL360" s="62"/>
      <c r="YM360" s="62"/>
      <c r="YN360" s="62"/>
      <c r="YO360" s="62"/>
      <c r="YP360" s="62"/>
      <c r="YQ360" s="62"/>
      <c r="YR360" s="62"/>
      <c r="YS360" s="62"/>
      <c r="YT360" s="62"/>
      <c r="YU360" s="62"/>
      <c r="YV360" s="62"/>
      <c r="YW360" s="62"/>
      <c r="YX360" s="62"/>
      <c r="YY360" s="62"/>
      <c r="YZ360" s="62"/>
      <c r="ZA360" s="62"/>
      <c r="ZB360" s="62"/>
      <c r="ZC360" s="62"/>
      <c r="ZD360" s="62"/>
      <c r="ZE360" s="62"/>
      <c r="ZF360" s="62"/>
      <c r="ZG360" s="62"/>
      <c r="ZH360" s="62"/>
      <c r="ZI360" s="62"/>
      <c r="ZJ360" s="62"/>
      <c r="ZK360" s="62"/>
      <c r="ZL360" s="62"/>
      <c r="ZM360" s="62"/>
      <c r="ZN360" s="62"/>
      <c r="ZO360" s="62"/>
      <c r="ZP360" s="62"/>
      <c r="ZQ360" s="62"/>
      <c r="ZR360" s="62"/>
      <c r="ZS360" s="62"/>
      <c r="ZT360" s="62"/>
      <c r="ZU360" s="62"/>
      <c r="ZV360" s="62"/>
      <c r="ZW360" s="62"/>
      <c r="ZX360" s="62"/>
      <c r="ZY360" s="62"/>
      <c r="ZZ360" s="62"/>
      <c r="AAA360" s="62"/>
      <c r="AAB360" s="62"/>
      <c r="AAC360" s="62"/>
      <c r="AAD360" s="62"/>
      <c r="AAE360" s="62"/>
      <c r="AAF360" s="62"/>
      <c r="AAG360" s="62"/>
      <c r="AAH360" s="62"/>
      <c r="AAI360" s="62"/>
      <c r="AAJ360" s="62"/>
      <c r="AAK360" s="62"/>
      <c r="AAL360" s="62"/>
      <c r="AAM360" s="62"/>
      <c r="AAN360" s="62"/>
      <c r="AAO360" s="62"/>
      <c r="AAP360" s="62"/>
      <c r="AAQ360" s="62"/>
      <c r="AAR360" s="62"/>
      <c r="AAS360" s="62"/>
      <c r="AAT360" s="62"/>
      <c r="AAU360" s="62"/>
      <c r="AAV360" s="62"/>
      <c r="AAW360" s="62"/>
      <c r="AAX360" s="62"/>
      <c r="AAY360" s="62"/>
      <c r="AAZ360" s="62"/>
      <c r="ABA360" s="62"/>
      <c r="ABB360" s="62"/>
      <c r="ABC360" s="62"/>
      <c r="ABD360" s="62"/>
      <c r="ABE360" s="62"/>
      <c r="ABF360" s="62"/>
      <c r="ABG360" s="62"/>
      <c r="ABH360" s="62"/>
      <c r="ABI360" s="62"/>
      <c r="ABJ360" s="62"/>
      <c r="ABK360" s="62"/>
      <c r="ABL360" s="62"/>
      <c r="ABM360" s="62"/>
      <c r="ABN360" s="62"/>
      <c r="ABO360" s="62"/>
      <c r="ABP360" s="62"/>
      <c r="ABQ360" s="62"/>
      <c r="ABR360" s="62"/>
      <c r="ABS360" s="62"/>
      <c r="ABT360" s="62"/>
      <c r="ABU360" s="62"/>
      <c r="ABV360" s="62"/>
      <c r="ABW360" s="62"/>
      <c r="ABX360" s="62"/>
      <c r="ABY360" s="62"/>
      <c r="ABZ360" s="62"/>
      <c r="ACA360" s="62"/>
      <c r="ACB360" s="62"/>
      <c r="ACC360" s="62"/>
      <c r="ACD360" s="62"/>
      <c r="ACE360" s="62"/>
      <c r="ACF360" s="62"/>
      <c r="ACG360" s="62"/>
      <c r="ACH360" s="62"/>
      <c r="ACI360" s="62"/>
      <c r="ACJ360" s="62"/>
      <c r="ACK360" s="62"/>
      <c r="ACL360" s="62"/>
      <c r="ACM360" s="62"/>
      <c r="ACN360" s="62"/>
      <c r="ACO360" s="62"/>
      <c r="ACP360" s="62"/>
      <c r="ACQ360" s="62"/>
      <c r="ACR360" s="62"/>
      <c r="ACS360" s="62"/>
      <c r="ACT360" s="62"/>
      <c r="ACU360" s="62"/>
      <c r="ACV360" s="62"/>
      <c r="ACW360" s="62"/>
      <c r="ACX360" s="62"/>
      <c r="ACY360" s="62"/>
      <c r="ACZ360" s="62"/>
      <c r="ADA360" s="62"/>
      <c r="ADB360" s="62"/>
      <c r="ADC360" s="62"/>
      <c r="ADD360" s="62"/>
      <c r="ADE360" s="62"/>
      <c r="ADF360" s="62"/>
      <c r="ADG360" s="62"/>
      <c r="ADH360" s="62"/>
      <c r="ADI360" s="62"/>
      <c r="ADJ360" s="62"/>
      <c r="ADK360" s="62"/>
      <c r="ADL360" s="62"/>
      <c r="ADM360" s="62"/>
      <c r="ADN360" s="62"/>
      <c r="ADO360" s="62"/>
      <c r="ADP360" s="62"/>
      <c r="ADQ360" s="62"/>
      <c r="ADR360" s="62"/>
      <c r="ADS360" s="62"/>
      <c r="ADT360" s="62"/>
      <c r="ADU360" s="62"/>
      <c r="ADV360" s="62"/>
      <c r="ADW360" s="62"/>
      <c r="ADX360" s="62"/>
      <c r="ADY360" s="62"/>
      <c r="ADZ360" s="62"/>
      <c r="AEA360" s="62"/>
      <c r="AEB360" s="62"/>
      <c r="AEC360" s="62"/>
      <c r="AED360" s="62"/>
      <c r="AEE360" s="62"/>
      <c r="AEF360" s="62"/>
      <c r="AEG360" s="62"/>
      <c r="AEH360" s="62"/>
      <c r="AEI360" s="62"/>
      <c r="AEJ360" s="62"/>
      <c r="AEK360" s="62"/>
      <c r="AEL360" s="62"/>
      <c r="AEM360" s="62"/>
      <c r="AEN360" s="62"/>
      <c r="AEO360" s="62"/>
      <c r="AEP360" s="62"/>
      <c r="AEQ360" s="62"/>
      <c r="AER360" s="62"/>
      <c r="AES360" s="62"/>
      <c r="AET360" s="62"/>
      <c r="AEU360" s="62"/>
      <c r="AEV360" s="62"/>
      <c r="AEW360" s="62"/>
      <c r="AEX360" s="62"/>
      <c r="AEY360" s="62"/>
      <c r="AEZ360" s="62"/>
      <c r="AFA360" s="62"/>
      <c r="AFB360" s="62"/>
      <c r="AFC360" s="62"/>
      <c r="AFD360" s="62"/>
      <c r="AFE360" s="62"/>
      <c r="AFF360" s="62"/>
      <c r="AFG360" s="62"/>
      <c r="AFH360" s="62"/>
      <c r="AFI360" s="62"/>
      <c r="AFJ360" s="62"/>
      <c r="AFK360" s="62"/>
      <c r="AFL360" s="62"/>
      <c r="AFM360" s="62"/>
      <c r="AFN360" s="62"/>
      <c r="AFO360" s="62"/>
      <c r="AFP360" s="62"/>
      <c r="AFQ360" s="62"/>
      <c r="AFR360" s="62"/>
      <c r="AFS360" s="62"/>
      <c r="AFT360" s="62"/>
      <c r="AFU360" s="62"/>
      <c r="AFV360" s="62"/>
      <c r="AFW360" s="62"/>
      <c r="AFX360" s="62"/>
      <c r="AFY360" s="62"/>
      <c r="AFZ360" s="62"/>
      <c r="AGA360" s="62"/>
      <c r="AGB360" s="62"/>
      <c r="AGC360" s="62"/>
      <c r="AGD360" s="62"/>
      <c r="AGE360" s="62"/>
      <c r="AGF360" s="62"/>
      <c r="AGG360" s="62"/>
      <c r="AGH360" s="62"/>
      <c r="AGI360" s="62"/>
      <c r="AGJ360" s="62"/>
      <c r="AGK360" s="62"/>
      <c r="AGL360" s="62"/>
      <c r="AGM360" s="62"/>
      <c r="AGN360" s="62"/>
      <c r="AGO360" s="62"/>
      <c r="AGP360" s="62"/>
      <c r="AGQ360" s="62"/>
      <c r="AGR360" s="62"/>
      <c r="AGS360" s="62"/>
      <c r="AGT360" s="62"/>
      <c r="AGU360" s="62"/>
      <c r="AGV360" s="62"/>
      <c r="AGW360" s="62"/>
      <c r="AGX360" s="62"/>
      <c r="AGY360" s="62"/>
      <c r="AGZ360" s="62"/>
      <c r="AHA360" s="62"/>
      <c r="AHB360" s="62"/>
      <c r="AHC360" s="62"/>
      <c r="AHD360" s="62"/>
      <c r="AHE360" s="62"/>
      <c r="AHF360" s="62"/>
      <c r="AHG360" s="62"/>
      <c r="AHH360" s="62"/>
      <c r="AHI360" s="62"/>
      <c r="AHJ360" s="62"/>
      <c r="AHK360" s="62"/>
      <c r="AHL360" s="62"/>
      <c r="AHM360" s="62"/>
      <c r="AHN360" s="62"/>
      <c r="AHO360" s="62"/>
      <c r="AHP360" s="62"/>
      <c r="AHQ360" s="62"/>
      <c r="AHR360" s="62"/>
      <c r="AHS360" s="62"/>
      <c r="AHT360" s="62"/>
      <c r="AHU360" s="62"/>
      <c r="AHV360" s="62"/>
      <c r="AHW360" s="62"/>
      <c r="AHX360" s="62"/>
      <c r="AHY360" s="62"/>
      <c r="AHZ360" s="62"/>
      <c r="AIA360" s="62"/>
      <c r="AIB360" s="62"/>
      <c r="AIC360" s="62"/>
      <c r="AID360" s="62"/>
      <c r="AIE360" s="62"/>
      <c r="AIF360" s="62"/>
      <c r="AIG360" s="62"/>
      <c r="AIH360" s="62"/>
      <c r="AII360" s="62"/>
      <c r="AIJ360" s="62"/>
      <c r="AIK360" s="62"/>
      <c r="AIL360" s="62"/>
      <c r="AIM360" s="62"/>
      <c r="AIN360" s="62"/>
      <c r="AIO360" s="62"/>
      <c r="AIP360" s="62"/>
      <c r="AIQ360" s="62"/>
      <c r="AIR360" s="62"/>
      <c r="AIS360" s="62"/>
      <c r="AIT360" s="62"/>
      <c r="AIU360" s="62"/>
      <c r="AIV360" s="62"/>
      <c r="AIW360" s="62"/>
      <c r="AIX360" s="62"/>
      <c r="AIY360" s="62"/>
      <c r="AIZ360" s="62"/>
      <c r="AJA360" s="62"/>
      <c r="AJB360" s="62"/>
      <c r="AJC360" s="62"/>
      <c r="AJD360" s="62"/>
      <c r="AJE360" s="62"/>
      <c r="AJF360" s="62"/>
      <c r="AJG360" s="62"/>
      <c r="AJH360" s="62"/>
      <c r="AJI360" s="62"/>
      <c r="AJJ360" s="62"/>
      <c r="AJK360" s="62"/>
      <c r="AJL360" s="62"/>
      <c r="AJM360" s="62"/>
      <c r="AJN360" s="62"/>
      <c r="AJO360" s="62"/>
      <c r="AJP360" s="62"/>
      <c r="AJQ360" s="62"/>
      <c r="AJR360" s="62"/>
      <c r="AJS360" s="62"/>
      <c r="AJT360" s="62"/>
      <c r="AJU360" s="62"/>
      <c r="AJV360" s="62"/>
      <c r="AJW360" s="62"/>
      <c r="AJX360" s="62"/>
      <c r="AJY360" s="62"/>
      <c r="AJZ360" s="62"/>
      <c r="AKA360" s="62"/>
      <c r="AKB360" s="62"/>
      <c r="AKC360" s="62"/>
      <c r="AKD360" s="62"/>
      <c r="AKE360" s="62"/>
      <c r="AKF360" s="62"/>
      <c r="AKG360" s="62"/>
      <c r="AKH360" s="62"/>
      <c r="AKI360" s="62"/>
      <c r="AKJ360" s="62"/>
      <c r="AKK360" s="62"/>
      <c r="AKL360" s="62"/>
      <c r="AKM360" s="62"/>
      <c r="AKN360" s="62"/>
      <c r="AKO360" s="62"/>
      <c r="AKP360" s="62"/>
      <c r="AKQ360" s="62"/>
      <c r="AKR360" s="62"/>
      <c r="AKS360" s="62"/>
      <c r="AKT360" s="62"/>
      <c r="AKU360" s="62"/>
      <c r="AKV360" s="62"/>
      <c r="AKW360" s="62"/>
      <c r="AKX360" s="62"/>
      <c r="AKY360" s="62"/>
      <c r="AKZ360" s="62"/>
      <c r="ALA360" s="62"/>
      <c r="ALB360" s="62"/>
      <c r="ALC360" s="62"/>
      <c r="ALD360" s="62"/>
      <c r="ALE360" s="62"/>
      <c r="ALF360" s="62"/>
      <c r="ALG360" s="62"/>
      <c r="ALH360" s="62"/>
      <c r="ALI360" s="62"/>
      <c r="ALJ360" s="62"/>
      <c r="ALK360" s="62"/>
      <c r="ALL360" s="62"/>
      <c r="ALM360" s="62"/>
      <c r="ALN360" s="62"/>
      <c r="ALO360" s="62"/>
      <c r="ALP360" s="62"/>
      <c r="ALQ360" s="62"/>
      <c r="ALR360" s="62"/>
      <c r="ALS360" s="62"/>
      <c r="ALT360" s="62"/>
      <c r="ALU360" s="62"/>
      <c r="ALV360" s="62"/>
      <c r="ALW360" s="62"/>
      <c r="ALX360" s="62"/>
      <c r="ALY360" s="62"/>
      <c r="ALZ360" s="62"/>
      <c r="AMA360" s="62"/>
      <c r="AMB360" s="62"/>
      <c r="AMC360" s="62"/>
      <c r="AMD360" s="62"/>
      <c r="AME360" s="62"/>
      <c r="AMF360" s="62"/>
      <c r="AMG360" s="62"/>
      <c r="AMH360" s="62"/>
      <c r="AMI360" s="62"/>
      <c r="AMJ360" s="62"/>
      <c r="AMK360" s="62"/>
      <c r="AML360" s="62"/>
      <c r="AMM360" s="62"/>
      <c r="AMN360" s="62"/>
      <c r="AMO360" s="62"/>
      <c r="AMP360" s="62"/>
      <c r="AMQ360" s="62"/>
      <c r="AMR360" s="62"/>
      <c r="AMS360" s="62"/>
      <c r="AMT360" s="62"/>
      <c r="AMU360" s="62"/>
      <c r="AMV360" s="62"/>
      <c r="AMW360" s="62"/>
      <c r="AMX360" s="62"/>
      <c r="AMY360" s="62"/>
      <c r="AMZ360" s="62"/>
      <c r="ANA360" s="62"/>
      <c r="ANB360" s="62"/>
      <c r="ANC360" s="62"/>
      <c r="AND360" s="62"/>
      <c r="ANE360" s="62"/>
      <c r="ANF360" s="62"/>
      <c r="ANG360" s="62"/>
      <c r="ANH360" s="62"/>
      <c r="ANI360" s="62"/>
      <c r="ANJ360" s="62"/>
      <c r="ANK360" s="62"/>
      <c r="ANL360" s="62"/>
      <c r="ANM360" s="62"/>
      <c r="ANN360" s="62"/>
      <c r="ANO360" s="62"/>
      <c r="ANP360" s="62"/>
      <c r="ANQ360" s="62"/>
      <c r="ANR360" s="62"/>
      <c r="ANS360" s="62"/>
      <c r="ANT360" s="62"/>
      <c r="ANU360" s="62"/>
      <c r="ANV360" s="62"/>
      <c r="ANW360" s="62"/>
      <c r="ANX360" s="62"/>
      <c r="ANY360" s="62"/>
      <c r="ANZ360" s="62"/>
      <c r="AOA360" s="62"/>
      <c r="AOB360" s="62"/>
      <c r="AOC360" s="62"/>
      <c r="AOD360" s="62"/>
      <c r="AOE360" s="62"/>
      <c r="AOF360" s="62"/>
      <c r="AOG360" s="62"/>
      <c r="AOH360" s="62"/>
      <c r="AOI360" s="62"/>
      <c r="AOJ360" s="62"/>
      <c r="AOK360" s="62"/>
      <c r="AOL360" s="62"/>
      <c r="AOM360" s="62"/>
      <c r="AON360" s="62"/>
      <c r="AOO360" s="62"/>
      <c r="AOP360" s="62"/>
      <c r="AOQ360" s="62"/>
      <c r="AOR360" s="62"/>
      <c r="AOS360" s="62"/>
      <c r="AOT360" s="62"/>
      <c r="AOU360" s="62"/>
      <c r="AOV360" s="62"/>
      <c r="AOW360" s="62"/>
      <c r="AOX360" s="62"/>
      <c r="AOY360" s="62"/>
      <c r="AOZ360" s="62"/>
      <c r="APA360" s="62"/>
      <c r="APB360" s="62"/>
      <c r="APC360" s="62"/>
      <c r="APD360" s="62"/>
      <c r="APE360" s="62"/>
      <c r="APF360" s="62"/>
      <c r="APG360" s="62"/>
      <c r="APH360" s="62"/>
      <c r="API360" s="62"/>
      <c r="APJ360" s="62"/>
      <c r="APK360" s="62"/>
      <c r="APL360" s="62"/>
      <c r="APM360" s="62"/>
      <c r="APN360" s="62"/>
      <c r="APO360" s="62"/>
      <c r="APP360" s="62"/>
      <c r="APQ360" s="62"/>
      <c r="APR360" s="62"/>
      <c r="APS360" s="62"/>
      <c r="APT360" s="62"/>
      <c r="APU360" s="62"/>
      <c r="APV360" s="62"/>
      <c r="APW360" s="62"/>
      <c r="APX360" s="62"/>
      <c r="APY360" s="62"/>
      <c r="APZ360" s="62"/>
      <c r="AQA360" s="62"/>
      <c r="AQB360" s="62"/>
      <c r="AQC360" s="62"/>
      <c r="AQD360" s="62"/>
      <c r="AQE360" s="62"/>
      <c r="AQF360" s="62"/>
      <c r="AQG360" s="62"/>
      <c r="AQH360" s="62"/>
      <c r="AQI360" s="62"/>
      <c r="AQJ360" s="62"/>
      <c r="AQK360" s="62"/>
      <c r="AQL360" s="62"/>
      <c r="AQM360" s="62"/>
      <c r="AQN360" s="62"/>
      <c r="AQO360" s="62"/>
      <c r="AQP360" s="62"/>
      <c r="AQQ360" s="62"/>
      <c r="AQR360" s="62"/>
      <c r="AQS360" s="62"/>
      <c r="AQT360" s="62"/>
      <c r="AQU360" s="62"/>
      <c r="AQV360" s="62"/>
      <c r="AQW360" s="62"/>
      <c r="AQX360" s="62"/>
      <c r="AQY360" s="62"/>
      <c r="AQZ360" s="62"/>
      <c r="ARA360" s="62"/>
      <c r="ARB360" s="62"/>
      <c r="ARC360" s="62"/>
      <c r="ARD360" s="62"/>
      <c r="ARE360" s="62"/>
      <c r="ARF360" s="62"/>
      <c r="ARG360" s="62"/>
      <c r="ARH360" s="62"/>
      <c r="ARI360" s="62"/>
      <c r="ARJ360" s="62"/>
      <c r="ARK360" s="62"/>
      <c r="ARL360" s="62"/>
      <c r="ARM360" s="62"/>
      <c r="ARN360" s="62"/>
      <c r="ARO360" s="62"/>
      <c r="ARP360" s="62"/>
      <c r="ARQ360" s="62"/>
      <c r="ARR360" s="62"/>
      <c r="ARS360" s="62"/>
      <c r="ART360" s="62"/>
      <c r="ARU360" s="62"/>
      <c r="ARV360" s="62"/>
      <c r="ARW360" s="62"/>
      <c r="ARX360" s="62"/>
      <c r="ARY360" s="62"/>
      <c r="ARZ360" s="62"/>
      <c r="ASA360" s="62"/>
      <c r="ASB360" s="62"/>
      <c r="ASC360" s="62"/>
      <c r="ASD360" s="62"/>
      <c r="ASE360" s="62"/>
      <c r="ASF360" s="62"/>
      <c r="ASG360" s="62"/>
      <c r="ASH360" s="62"/>
      <c r="ASI360" s="62"/>
      <c r="ASJ360" s="62"/>
      <c r="ASK360" s="62"/>
      <c r="ASL360" s="62"/>
      <c r="ASM360" s="62"/>
      <c r="ASN360" s="62"/>
      <c r="ASO360" s="62"/>
      <c r="ASP360" s="62"/>
      <c r="ASQ360" s="62"/>
      <c r="ASR360" s="62"/>
      <c r="ASS360" s="62"/>
      <c r="AST360" s="62"/>
      <c r="ASU360" s="62"/>
      <c r="ASV360" s="62"/>
      <c r="ASW360" s="62"/>
      <c r="ASX360" s="62"/>
      <c r="ASY360" s="62"/>
      <c r="ASZ360" s="62"/>
      <c r="ATA360" s="62"/>
      <c r="ATB360" s="62"/>
      <c r="ATC360" s="62"/>
      <c r="ATD360" s="62"/>
      <c r="ATE360" s="62"/>
      <c r="ATF360" s="62"/>
      <c r="ATG360" s="62"/>
      <c r="ATH360" s="62"/>
      <c r="ATI360" s="62"/>
      <c r="ATJ360" s="62"/>
      <c r="ATK360" s="62"/>
      <c r="ATL360" s="62"/>
      <c r="ATM360" s="62"/>
      <c r="ATN360" s="62"/>
      <c r="ATO360" s="62"/>
      <c r="ATP360" s="62"/>
      <c r="ATQ360" s="62"/>
      <c r="ATR360" s="62"/>
      <c r="ATS360" s="62"/>
      <c r="ATT360" s="62"/>
      <c r="ATU360" s="62"/>
      <c r="ATV360" s="62"/>
      <c r="ATW360" s="62"/>
      <c r="ATX360" s="62"/>
      <c r="ATY360" s="62"/>
      <c r="ATZ360" s="62"/>
      <c r="AUA360" s="62"/>
      <c r="AUB360" s="62"/>
      <c r="AUC360" s="62"/>
      <c r="AUD360" s="62"/>
      <c r="AUE360" s="62"/>
      <c r="AUF360" s="62"/>
      <c r="AUG360" s="62"/>
      <c r="AUH360" s="62"/>
      <c r="AUI360" s="62"/>
      <c r="AUJ360" s="62"/>
      <c r="AUK360" s="62"/>
      <c r="AUL360" s="62"/>
      <c r="AUM360" s="62"/>
      <c r="AUN360" s="62"/>
      <c r="AUO360" s="62"/>
      <c r="AUP360" s="62"/>
      <c r="AUQ360" s="62"/>
      <c r="AUR360" s="62"/>
      <c r="AUS360" s="62"/>
      <c r="AUT360" s="62"/>
      <c r="AUU360" s="62"/>
      <c r="AUV360" s="62"/>
      <c r="AUW360" s="62"/>
      <c r="AUX360" s="62"/>
      <c r="AUY360" s="62"/>
      <c r="AUZ360" s="62"/>
      <c r="AVA360" s="62"/>
      <c r="AVB360" s="62"/>
      <c r="AVC360" s="62"/>
      <c r="AVD360" s="62"/>
      <c r="AVE360" s="62"/>
      <c r="AVF360" s="62"/>
      <c r="AVG360" s="62"/>
      <c r="AVH360" s="62"/>
      <c r="AVI360" s="62"/>
      <c r="AVJ360" s="62"/>
      <c r="AVK360" s="62"/>
      <c r="AVL360" s="62"/>
      <c r="AVM360" s="62"/>
      <c r="AVN360" s="62"/>
      <c r="AVO360" s="62"/>
      <c r="AVP360" s="62"/>
      <c r="AVQ360" s="62"/>
      <c r="AVR360" s="62"/>
      <c r="AVS360" s="62"/>
      <c r="AVT360" s="62"/>
      <c r="AVU360" s="62"/>
      <c r="AVV360" s="62"/>
      <c r="AVW360" s="62"/>
      <c r="AVX360" s="62"/>
      <c r="AVY360" s="62"/>
      <c r="AVZ360" s="62"/>
      <c r="AWA360" s="62"/>
      <c r="AWB360" s="62"/>
      <c r="AWC360" s="62"/>
      <c r="AWD360" s="62"/>
      <c r="AWE360" s="62"/>
      <c r="AWF360" s="62"/>
      <c r="AWG360" s="62"/>
      <c r="AWH360" s="62"/>
      <c r="AWI360" s="62"/>
      <c r="AWJ360" s="62"/>
      <c r="AWK360" s="62"/>
      <c r="AWL360" s="62"/>
      <c r="AWM360" s="62"/>
      <c r="AWN360" s="62"/>
      <c r="AWO360" s="62"/>
      <c r="AWP360" s="62"/>
      <c r="AWQ360" s="62"/>
      <c r="AWR360" s="62"/>
      <c r="AWS360" s="62"/>
      <c r="AWT360" s="62"/>
      <c r="AWU360" s="62"/>
      <c r="AWV360" s="62"/>
      <c r="AWW360" s="62"/>
      <c r="AWX360" s="62"/>
      <c r="AWY360" s="62"/>
      <c r="AWZ360" s="62"/>
      <c r="AXA360" s="62"/>
      <c r="AXB360" s="62"/>
      <c r="AXC360" s="62"/>
      <c r="AXD360" s="62"/>
      <c r="AXE360" s="62"/>
      <c r="AXF360" s="62"/>
      <c r="AXG360" s="62"/>
      <c r="AXH360" s="62"/>
      <c r="AXI360" s="62"/>
      <c r="AXJ360" s="62"/>
      <c r="AXK360" s="62"/>
      <c r="AXL360" s="62"/>
      <c r="AXM360" s="62"/>
      <c r="AXN360" s="62"/>
      <c r="AXO360" s="62"/>
      <c r="AXP360" s="62"/>
      <c r="AXQ360" s="62"/>
      <c r="AXR360" s="62"/>
      <c r="AXS360" s="62"/>
      <c r="AXT360" s="62"/>
      <c r="AXU360" s="62"/>
      <c r="AXV360" s="62"/>
    </row>
    <row r="361" spans="1:1322" s="117" customFormat="1" ht="12.75">
      <c r="A361" s="118"/>
      <c r="C361" s="119"/>
      <c r="D361" s="120"/>
      <c r="E361" s="121"/>
      <c r="F361" s="121"/>
      <c r="I361" s="119"/>
      <c r="K361" s="119"/>
      <c r="L361" s="119"/>
      <c r="M361" s="119"/>
      <c r="N361" s="119"/>
      <c r="O361" s="119"/>
      <c r="P361" s="119"/>
      <c r="Q361" s="119"/>
      <c r="R361" s="119"/>
    </row>
    <row r="362" spans="1:1322" s="119" customFormat="1" ht="12.75">
      <c r="A362" s="122"/>
      <c r="B362" s="117"/>
      <c r="D362" s="120"/>
      <c r="E362" s="121"/>
      <c r="F362" s="121"/>
      <c r="G362" s="117"/>
      <c r="H362" s="117"/>
      <c r="J362" s="117"/>
    </row>
    <row r="363" spans="1:1322" s="117" customFormat="1" ht="12.75">
      <c r="A363" s="119"/>
      <c r="C363" s="119"/>
      <c r="D363" s="120"/>
      <c r="E363" s="121"/>
      <c r="F363" s="121"/>
      <c r="I363" s="119"/>
      <c r="K363" s="119"/>
      <c r="L363" s="119"/>
      <c r="M363" s="119"/>
      <c r="N363" s="119"/>
      <c r="O363" s="119"/>
      <c r="P363" s="119"/>
      <c r="Q363" s="119"/>
      <c r="R363" s="119"/>
    </row>
    <row r="364" spans="1:1322" s="117" customFormat="1" ht="12.75">
      <c r="A364" s="119"/>
      <c r="C364" s="119"/>
      <c r="D364" s="120"/>
      <c r="E364" s="121"/>
      <c r="F364" s="121"/>
      <c r="I364" s="119"/>
      <c r="K364" s="119"/>
      <c r="L364" s="119"/>
      <c r="M364" s="119"/>
      <c r="N364" s="119"/>
      <c r="O364" s="119"/>
      <c r="P364" s="119"/>
      <c r="Q364" s="119"/>
      <c r="R364" s="119"/>
    </row>
    <row r="365" spans="1:1322" s="119" customFormat="1" ht="12.75">
      <c r="A365" s="122"/>
      <c r="B365" s="117"/>
      <c r="D365" s="120"/>
      <c r="E365" s="121"/>
      <c r="F365" s="121"/>
      <c r="G365" s="117"/>
      <c r="H365" s="117"/>
      <c r="J365" s="117"/>
    </row>
    <row r="367" spans="1:1322" s="119" customFormat="1" ht="12.75">
      <c r="B367" s="117" t="s">
        <v>907</v>
      </c>
      <c r="D367" s="120"/>
      <c r="E367" s="121"/>
      <c r="F367" s="121"/>
      <c r="G367" s="117"/>
      <c r="H367" s="117"/>
      <c r="J367" s="117"/>
    </row>
    <row r="368" spans="1:1322" s="119" customFormat="1" ht="12.75">
      <c r="A368" s="118"/>
      <c r="B368" s="117"/>
      <c r="D368" s="120"/>
      <c r="E368" s="121"/>
      <c r="F368" s="121"/>
      <c r="G368" s="117"/>
      <c r="H368" s="117"/>
      <c r="J368" s="117"/>
    </row>
    <row r="369" spans="1:18" s="119" customFormat="1" ht="12.75">
      <c r="A369" s="118"/>
      <c r="B369" s="117"/>
      <c r="D369" s="120"/>
      <c r="E369" s="121"/>
      <c r="F369" s="121"/>
      <c r="G369" s="117"/>
      <c r="H369" s="117"/>
      <c r="J369" s="117"/>
    </row>
    <row r="370" spans="1:18" s="119" customFormat="1" ht="12.75">
      <c r="A370" s="118"/>
      <c r="B370" s="117"/>
      <c r="D370" s="120"/>
      <c r="E370" s="121"/>
      <c r="F370" s="121"/>
      <c r="G370" s="117"/>
      <c r="H370" s="117"/>
      <c r="J370" s="117"/>
    </row>
    <row r="371" spans="1:18" s="119" customFormat="1" ht="12.75">
      <c r="A371" s="118"/>
      <c r="B371" s="117"/>
      <c r="D371" s="120"/>
      <c r="E371" s="121"/>
      <c r="F371" s="121"/>
      <c r="G371" s="117"/>
      <c r="H371" s="117"/>
      <c r="J371" s="117"/>
    </row>
    <row r="372" spans="1:18" s="119" customFormat="1" ht="12.75">
      <c r="A372" s="118"/>
      <c r="B372" s="117"/>
      <c r="D372" s="120"/>
      <c r="E372" s="121"/>
      <c r="F372" s="121"/>
      <c r="G372" s="117"/>
      <c r="H372" s="117"/>
      <c r="J372" s="117"/>
    </row>
    <row r="373" spans="1:18" s="119" customFormat="1" ht="12.75">
      <c r="A373" s="118"/>
      <c r="B373" s="117"/>
      <c r="D373" s="120"/>
      <c r="E373" s="121"/>
      <c r="F373" s="121"/>
      <c r="G373" s="117"/>
      <c r="H373" s="117"/>
      <c r="J373" s="117"/>
    </row>
    <row r="374" spans="1:18" s="119" customFormat="1" ht="12.75">
      <c r="A374" s="118"/>
      <c r="B374" s="117"/>
      <c r="D374" s="120"/>
      <c r="E374" s="121"/>
      <c r="F374" s="121"/>
      <c r="G374" s="117"/>
      <c r="H374" s="117"/>
      <c r="J374" s="117"/>
    </row>
    <row r="375" spans="1:18" s="119" customFormat="1" ht="12.75">
      <c r="A375" s="118"/>
      <c r="B375" s="117"/>
      <c r="D375" s="120"/>
      <c r="E375" s="121"/>
      <c r="F375" s="121"/>
      <c r="G375" s="117"/>
      <c r="H375" s="117"/>
      <c r="J375" s="117"/>
    </row>
    <row r="376" spans="1:18" s="119" customFormat="1" ht="12.75">
      <c r="A376" s="118"/>
      <c r="B376" s="117"/>
      <c r="D376" s="120"/>
      <c r="E376" s="121"/>
      <c r="F376" s="121"/>
      <c r="G376" s="117"/>
      <c r="H376" s="117"/>
      <c r="J376" s="117"/>
    </row>
    <row r="377" spans="1:18" s="119" customFormat="1" ht="12.75">
      <c r="A377" s="118"/>
      <c r="B377" s="117"/>
      <c r="D377" s="120"/>
      <c r="E377" s="121"/>
      <c r="F377" s="121"/>
      <c r="G377" s="117"/>
      <c r="H377" s="117"/>
      <c r="J377" s="117"/>
    </row>
    <row r="378" spans="1:18" s="119" customFormat="1" ht="12.75">
      <c r="A378" s="118"/>
      <c r="B378" s="117"/>
      <c r="D378" s="120"/>
      <c r="E378" s="121"/>
      <c r="F378" s="121"/>
      <c r="G378" s="117"/>
      <c r="H378" s="117"/>
      <c r="J378" s="117"/>
    </row>
    <row r="379" spans="1:18" s="119" customFormat="1" ht="12.75">
      <c r="A379" s="118"/>
      <c r="B379" s="117"/>
      <c r="D379" s="120"/>
      <c r="E379" s="121"/>
      <c r="F379" s="121"/>
      <c r="G379" s="117"/>
      <c r="H379" s="117"/>
      <c r="J379" s="117"/>
    </row>
    <row r="380" spans="1:18" s="119" customFormat="1" ht="12.75">
      <c r="A380" s="118"/>
      <c r="B380" s="117"/>
      <c r="D380" s="120"/>
      <c r="E380" s="121"/>
      <c r="F380" s="121"/>
      <c r="G380" s="117"/>
      <c r="H380" s="117"/>
      <c r="J380" s="117"/>
    </row>
    <row r="381" spans="1:18" s="119" customFormat="1" ht="12.75">
      <c r="A381" s="118"/>
      <c r="B381" s="117"/>
      <c r="D381" s="120"/>
      <c r="E381" s="121"/>
      <c r="F381" s="121"/>
      <c r="G381" s="117"/>
      <c r="H381" s="117"/>
      <c r="J381" s="117"/>
    </row>
    <row r="382" spans="1:18" s="117" customFormat="1" ht="12.75">
      <c r="A382" s="118"/>
      <c r="C382" s="119"/>
      <c r="D382" s="120"/>
      <c r="E382" s="121"/>
      <c r="F382" s="121"/>
      <c r="I382" s="119"/>
      <c r="K382" s="119"/>
      <c r="L382" s="119"/>
      <c r="M382" s="119"/>
      <c r="N382" s="119"/>
      <c r="O382" s="119"/>
      <c r="P382" s="119"/>
      <c r="Q382" s="119"/>
      <c r="R382" s="119"/>
    </row>
    <row r="383" spans="1:18" s="117" customFormat="1" ht="12.75">
      <c r="A383" s="123"/>
      <c r="C383" s="119"/>
      <c r="D383" s="120"/>
      <c r="E383" s="121"/>
      <c r="F383" s="121"/>
      <c r="I383" s="119"/>
      <c r="K383" s="119"/>
      <c r="L383" s="119"/>
      <c r="M383" s="119"/>
      <c r="N383" s="119"/>
      <c r="O383" s="119"/>
      <c r="P383" s="119"/>
      <c r="Q383" s="119"/>
      <c r="R383" s="119"/>
    </row>
    <row r="384" spans="1:18" s="117" customFormat="1" ht="12.75">
      <c r="A384" s="118"/>
      <c r="C384" s="119"/>
      <c r="D384" s="120"/>
      <c r="E384" s="121"/>
      <c r="F384" s="121"/>
      <c r="I384" s="119"/>
      <c r="K384" s="119"/>
      <c r="L384" s="119"/>
      <c r="M384" s="119"/>
      <c r="N384" s="119"/>
      <c r="O384" s="119"/>
      <c r="P384" s="119"/>
      <c r="Q384" s="119"/>
      <c r="R384" s="119"/>
    </row>
    <row r="385" spans="1:1760" s="117" customFormat="1" ht="12.75">
      <c r="A385" s="118"/>
      <c r="C385" s="119"/>
      <c r="D385" s="120"/>
      <c r="E385" s="121"/>
      <c r="F385" s="121"/>
      <c r="I385" s="119"/>
      <c r="K385" s="119"/>
      <c r="L385" s="119"/>
      <c r="M385" s="119"/>
      <c r="N385" s="119"/>
      <c r="O385" s="119"/>
      <c r="P385" s="119"/>
      <c r="Q385" s="119"/>
      <c r="R385" s="119"/>
    </row>
    <row r="386" spans="1:1760" s="117" customFormat="1" ht="12.75">
      <c r="A386" s="123"/>
      <c r="C386" s="119"/>
      <c r="D386" s="120"/>
      <c r="E386" s="121"/>
      <c r="F386" s="121"/>
      <c r="I386" s="119"/>
      <c r="K386" s="119"/>
      <c r="L386" s="119"/>
      <c r="M386" s="119"/>
      <c r="N386" s="119"/>
      <c r="O386" s="119"/>
      <c r="P386" s="119"/>
      <c r="Q386" s="119"/>
      <c r="R386" s="119"/>
    </row>
    <row r="387" spans="1:1760" s="117" customFormat="1" ht="12.75">
      <c r="A387" s="123"/>
      <c r="C387" s="119"/>
      <c r="D387" s="120"/>
      <c r="E387" s="121"/>
      <c r="F387" s="121"/>
      <c r="I387" s="119"/>
      <c r="K387" s="119"/>
      <c r="L387" s="119"/>
      <c r="M387" s="119"/>
      <c r="N387" s="119"/>
      <c r="O387" s="119"/>
      <c r="P387" s="119"/>
      <c r="Q387" s="119"/>
      <c r="R387" s="119"/>
    </row>
    <row r="388" spans="1:1760" s="117" customFormat="1" ht="12.75">
      <c r="A388" s="118"/>
      <c r="C388" s="119"/>
      <c r="D388" s="120"/>
      <c r="E388" s="121"/>
      <c r="F388" s="121"/>
      <c r="I388" s="119"/>
      <c r="K388" s="119"/>
      <c r="L388" s="119"/>
      <c r="M388" s="119"/>
      <c r="N388" s="119"/>
      <c r="O388" s="119"/>
      <c r="P388" s="119"/>
      <c r="Q388" s="119"/>
      <c r="R388" s="119"/>
    </row>
    <row r="389" spans="1:1760" s="117" customFormat="1" ht="12.75">
      <c r="A389" s="118"/>
      <c r="C389" s="119"/>
      <c r="D389" s="120"/>
      <c r="E389" s="121"/>
      <c r="F389" s="121"/>
      <c r="I389" s="119"/>
      <c r="K389" s="119"/>
      <c r="L389" s="119"/>
      <c r="M389" s="119"/>
      <c r="N389" s="119"/>
      <c r="O389" s="119"/>
      <c r="P389" s="119"/>
      <c r="Q389" s="119"/>
      <c r="R389" s="119"/>
    </row>
    <row r="390" spans="1:1760" s="117" customFormat="1" ht="12.75">
      <c r="A390" s="118"/>
      <c r="C390" s="119"/>
      <c r="D390" s="120"/>
      <c r="E390" s="121"/>
      <c r="F390" s="121"/>
      <c r="I390" s="119"/>
      <c r="K390" s="119"/>
      <c r="L390" s="119"/>
      <c r="M390" s="119"/>
      <c r="N390" s="119"/>
      <c r="O390" s="119"/>
      <c r="P390" s="119"/>
      <c r="Q390" s="119"/>
      <c r="R390" s="119"/>
    </row>
    <row r="391" spans="1:1760" s="117" customFormat="1" ht="12.75">
      <c r="A391" s="118"/>
      <c r="C391" s="119"/>
      <c r="D391" s="120"/>
      <c r="E391" s="121"/>
      <c r="F391" s="121"/>
      <c r="I391" s="119"/>
      <c r="K391" s="119"/>
      <c r="L391" s="119"/>
      <c r="M391" s="119"/>
      <c r="N391" s="119"/>
      <c r="O391" s="119"/>
      <c r="P391" s="119"/>
      <c r="Q391" s="119"/>
      <c r="R391" s="119"/>
    </row>
    <row r="392" spans="1:1760" s="117" customFormat="1" ht="12.75">
      <c r="A392" s="124"/>
      <c r="C392" s="119"/>
      <c r="D392" s="120"/>
      <c r="E392" s="121"/>
      <c r="F392" s="121"/>
      <c r="I392" s="119"/>
      <c r="K392" s="119"/>
      <c r="L392" s="119"/>
      <c r="M392" s="119"/>
      <c r="N392" s="119"/>
      <c r="O392" s="119"/>
      <c r="P392" s="119"/>
      <c r="Q392" s="119"/>
      <c r="R392" s="119"/>
    </row>
    <row r="393" spans="1:1760" s="117" customFormat="1" ht="12.75">
      <c r="A393" s="118"/>
      <c r="C393" s="119"/>
      <c r="D393" s="120"/>
      <c r="E393" s="121"/>
      <c r="F393" s="121"/>
      <c r="I393" s="119"/>
      <c r="K393" s="119"/>
      <c r="L393" s="119"/>
      <c r="M393" s="119"/>
      <c r="N393" s="119"/>
      <c r="O393" s="119"/>
      <c r="P393" s="119"/>
      <c r="Q393" s="119"/>
      <c r="R393" s="119"/>
    </row>
    <row r="394" spans="1:1760" s="117" customFormat="1" ht="12.75">
      <c r="A394" s="125"/>
      <c r="C394" s="119"/>
      <c r="D394" s="120"/>
      <c r="E394" s="121"/>
      <c r="F394" s="121"/>
      <c r="I394" s="119"/>
      <c r="K394" s="119"/>
      <c r="L394" s="119"/>
      <c r="M394" s="119"/>
      <c r="N394" s="119"/>
      <c r="O394" s="119"/>
      <c r="P394" s="119"/>
      <c r="Q394" s="119"/>
      <c r="R394" s="119"/>
    </row>
    <row r="395" spans="1:1760" s="110" customFormat="1" ht="12.75">
      <c r="A395" s="125"/>
      <c r="B395" s="117"/>
      <c r="C395" s="119"/>
      <c r="D395" s="120"/>
      <c r="E395" s="121"/>
      <c r="F395" s="121"/>
      <c r="G395" s="117"/>
      <c r="H395" s="117"/>
      <c r="I395" s="119"/>
      <c r="J395" s="117"/>
      <c r="K395" s="119"/>
      <c r="L395" s="119"/>
      <c r="M395" s="119"/>
      <c r="N395" s="119"/>
      <c r="O395" s="119"/>
      <c r="P395" s="119"/>
      <c r="Q395" s="119"/>
      <c r="R395" s="119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117"/>
      <c r="BR395" s="117"/>
      <c r="BS395" s="117"/>
      <c r="BT395" s="117"/>
      <c r="BU395" s="117"/>
      <c r="BV395" s="117"/>
      <c r="BW395" s="117"/>
      <c r="BX395" s="117"/>
      <c r="BY395" s="117"/>
      <c r="BZ395" s="117"/>
      <c r="CA395" s="117"/>
      <c r="CB395" s="117"/>
      <c r="CC395" s="117"/>
      <c r="CD395" s="117"/>
      <c r="CE395" s="117"/>
      <c r="CF395" s="117"/>
      <c r="CG395" s="117"/>
      <c r="CH395" s="117"/>
      <c r="CI395" s="117"/>
      <c r="CJ395" s="117"/>
      <c r="CK395" s="117"/>
      <c r="CL395" s="117"/>
      <c r="CM395" s="117"/>
      <c r="CN395" s="117"/>
      <c r="CO395" s="117"/>
      <c r="CP395" s="117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7"/>
      <c r="DE395" s="117"/>
      <c r="DF395" s="117"/>
      <c r="DG395" s="117"/>
      <c r="DH395" s="117"/>
      <c r="DI395" s="117"/>
      <c r="DJ395" s="117"/>
      <c r="DK395" s="117"/>
      <c r="DL395" s="117"/>
      <c r="DM395" s="117"/>
      <c r="DN395" s="117"/>
      <c r="DO395" s="117"/>
      <c r="DP395" s="117"/>
      <c r="DQ395" s="117"/>
      <c r="DR395" s="117"/>
      <c r="DS395" s="117"/>
      <c r="DT395" s="117"/>
      <c r="DU395" s="117"/>
      <c r="DV395" s="117"/>
      <c r="DW395" s="117"/>
      <c r="DX395" s="117"/>
      <c r="DY395" s="117"/>
      <c r="DZ395" s="117"/>
      <c r="EA395" s="117"/>
      <c r="EB395" s="117"/>
      <c r="EC395" s="117"/>
      <c r="ED395" s="117"/>
      <c r="EE395" s="117"/>
      <c r="EF395" s="117"/>
      <c r="EG395" s="117"/>
      <c r="EH395" s="117"/>
      <c r="EI395" s="117"/>
      <c r="EJ395" s="117"/>
      <c r="EK395" s="117"/>
      <c r="EL395" s="117"/>
      <c r="EM395" s="117"/>
      <c r="EN395" s="117"/>
      <c r="EO395" s="117"/>
      <c r="EP395" s="117"/>
      <c r="EQ395" s="117"/>
      <c r="ER395" s="117"/>
      <c r="ES395" s="117"/>
      <c r="ET395" s="117"/>
      <c r="EU395" s="117"/>
      <c r="EV395" s="117"/>
      <c r="EW395" s="117"/>
      <c r="EX395" s="117"/>
      <c r="EY395" s="117"/>
      <c r="EZ395" s="117"/>
      <c r="FA395" s="117"/>
      <c r="FB395" s="117"/>
      <c r="FC395" s="117"/>
      <c r="FD395" s="117"/>
      <c r="FE395" s="117"/>
      <c r="FF395" s="117"/>
      <c r="FG395" s="117"/>
      <c r="FH395" s="117"/>
      <c r="FI395" s="117"/>
      <c r="FJ395" s="117"/>
      <c r="FK395" s="117"/>
      <c r="FL395" s="117"/>
      <c r="FM395" s="117"/>
      <c r="FN395" s="117"/>
      <c r="FO395" s="117"/>
      <c r="FP395" s="117"/>
      <c r="FQ395" s="117"/>
      <c r="FR395" s="117"/>
      <c r="FS395" s="117"/>
      <c r="FT395" s="117"/>
      <c r="FU395" s="117"/>
      <c r="FV395" s="117"/>
      <c r="FW395" s="117"/>
      <c r="FX395" s="117"/>
      <c r="FY395" s="117"/>
      <c r="FZ395" s="117"/>
      <c r="GA395" s="117"/>
      <c r="GB395" s="117"/>
      <c r="GC395" s="117"/>
      <c r="GD395" s="117"/>
      <c r="GE395" s="117"/>
      <c r="GF395" s="117"/>
      <c r="GG395" s="117"/>
      <c r="GH395" s="117"/>
      <c r="GI395" s="117"/>
      <c r="GJ395" s="117"/>
      <c r="GK395" s="117"/>
      <c r="GL395" s="117"/>
      <c r="GM395" s="117"/>
      <c r="GN395" s="117"/>
      <c r="GO395" s="117"/>
      <c r="GP395" s="117"/>
      <c r="GQ395" s="117"/>
      <c r="GR395" s="117"/>
      <c r="GS395" s="117"/>
      <c r="GT395" s="117"/>
      <c r="GU395" s="117"/>
      <c r="GV395" s="117"/>
      <c r="GW395" s="117"/>
      <c r="GX395" s="117"/>
      <c r="GY395" s="117"/>
      <c r="GZ395" s="117"/>
      <c r="HA395" s="117"/>
      <c r="HB395" s="117"/>
      <c r="HC395" s="117"/>
      <c r="HD395" s="117"/>
      <c r="HE395" s="117"/>
      <c r="HF395" s="117"/>
      <c r="HG395" s="117"/>
      <c r="HH395" s="117"/>
      <c r="HI395" s="117"/>
      <c r="HJ395" s="117"/>
      <c r="HK395" s="117"/>
      <c r="HL395" s="117"/>
      <c r="HM395" s="117"/>
      <c r="HN395" s="117"/>
      <c r="HO395" s="117"/>
      <c r="HP395" s="117"/>
      <c r="HQ395" s="117"/>
      <c r="HR395" s="117"/>
      <c r="HS395" s="117"/>
      <c r="HT395" s="117"/>
      <c r="HU395" s="117"/>
      <c r="HV395" s="117"/>
      <c r="HW395" s="117"/>
      <c r="HX395" s="117"/>
      <c r="HY395" s="117"/>
      <c r="HZ395" s="117"/>
      <c r="IA395" s="117"/>
      <c r="IB395" s="117"/>
      <c r="IC395" s="117"/>
      <c r="ID395" s="117"/>
      <c r="IE395" s="117"/>
      <c r="IF395" s="117"/>
      <c r="IG395" s="117"/>
      <c r="IH395" s="117"/>
      <c r="II395" s="117"/>
      <c r="IJ395" s="117"/>
      <c r="IK395" s="117"/>
      <c r="IL395" s="117"/>
      <c r="IM395" s="117"/>
      <c r="IN395" s="117"/>
      <c r="IO395" s="117"/>
      <c r="IP395" s="117"/>
      <c r="IQ395" s="117"/>
      <c r="IR395" s="117"/>
      <c r="IS395" s="117"/>
      <c r="IT395" s="117"/>
      <c r="IU395" s="117"/>
      <c r="IV395" s="117"/>
      <c r="IW395" s="117"/>
      <c r="IX395" s="117"/>
      <c r="IY395" s="117"/>
      <c r="IZ395" s="117"/>
      <c r="JA395" s="117"/>
      <c r="JB395" s="117"/>
      <c r="JC395" s="117"/>
      <c r="JD395" s="117"/>
      <c r="JE395" s="117"/>
      <c r="JF395" s="117"/>
      <c r="JG395" s="117"/>
      <c r="JH395" s="117"/>
      <c r="JI395" s="117"/>
      <c r="JJ395" s="117"/>
      <c r="JK395" s="117"/>
      <c r="JL395" s="117"/>
      <c r="JM395" s="117"/>
      <c r="JN395" s="117"/>
      <c r="JO395" s="117"/>
      <c r="JP395" s="117"/>
      <c r="JQ395" s="117"/>
      <c r="JR395" s="117"/>
      <c r="JS395" s="117"/>
      <c r="JT395" s="117"/>
      <c r="JU395" s="117"/>
      <c r="JV395" s="117"/>
      <c r="JW395" s="117"/>
      <c r="JX395" s="117"/>
      <c r="JY395" s="117"/>
      <c r="JZ395" s="117"/>
      <c r="KA395" s="117"/>
      <c r="KB395" s="117"/>
      <c r="KC395" s="117"/>
      <c r="KD395" s="117"/>
      <c r="KE395" s="117"/>
      <c r="KF395" s="117"/>
      <c r="KG395" s="117"/>
      <c r="KH395" s="117"/>
      <c r="KI395" s="117"/>
      <c r="KJ395" s="117"/>
      <c r="KK395" s="117"/>
      <c r="KL395" s="117"/>
      <c r="KM395" s="117"/>
      <c r="KN395" s="117"/>
      <c r="KO395" s="117"/>
      <c r="KP395" s="117"/>
      <c r="KQ395" s="117"/>
      <c r="KR395" s="117"/>
      <c r="KS395" s="117"/>
      <c r="KT395" s="117"/>
      <c r="KU395" s="117"/>
      <c r="KV395" s="117"/>
      <c r="KW395" s="117"/>
      <c r="KX395" s="117"/>
      <c r="KY395" s="117"/>
      <c r="KZ395" s="117"/>
      <c r="LA395" s="117"/>
      <c r="LB395" s="117"/>
      <c r="LC395" s="117"/>
      <c r="LD395" s="117"/>
      <c r="LE395" s="117"/>
      <c r="LF395" s="117"/>
      <c r="LG395" s="117"/>
      <c r="LH395" s="117"/>
      <c r="LI395" s="117"/>
      <c r="LJ395" s="117"/>
      <c r="LK395" s="117"/>
      <c r="LL395" s="117"/>
      <c r="LM395" s="117"/>
      <c r="LN395" s="117"/>
      <c r="LO395" s="117"/>
      <c r="LP395" s="117"/>
      <c r="LQ395" s="117"/>
      <c r="LR395" s="117"/>
      <c r="LS395" s="117"/>
      <c r="LT395" s="117"/>
      <c r="LU395" s="117"/>
      <c r="LV395" s="117"/>
      <c r="LW395" s="117"/>
      <c r="LX395" s="117"/>
      <c r="LY395" s="117"/>
      <c r="LZ395" s="117"/>
      <c r="MA395" s="117"/>
      <c r="MB395" s="117"/>
      <c r="MC395" s="117"/>
      <c r="MD395" s="117"/>
      <c r="ME395" s="117"/>
      <c r="MF395" s="117"/>
      <c r="MG395" s="117"/>
      <c r="MH395" s="117"/>
      <c r="MI395" s="117"/>
      <c r="MJ395" s="117"/>
      <c r="MK395" s="117"/>
      <c r="ML395" s="117"/>
      <c r="MM395" s="117"/>
      <c r="MN395" s="117"/>
      <c r="MO395" s="117"/>
      <c r="MP395" s="117"/>
      <c r="MQ395" s="117"/>
      <c r="MR395" s="117"/>
      <c r="MS395" s="117"/>
      <c r="MT395" s="117"/>
      <c r="MU395" s="117"/>
      <c r="MV395" s="117"/>
      <c r="MW395" s="117"/>
      <c r="MX395" s="117"/>
      <c r="MY395" s="117"/>
      <c r="MZ395" s="117"/>
      <c r="NA395" s="117"/>
      <c r="NB395" s="117"/>
      <c r="NC395" s="117"/>
      <c r="ND395" s="117"/>
      <c r="NE395" s="117"/>
      <c r="NF395" s="117"/>
      <c r="NG395" s="117"/>
      <c r="NH395" s="117"/>
      <c r="NI395" s="117"/>
      <c r="NJ395" s="117"/>
      <c r="NK395" s="117"/>
      <c r="NL395" s="117"/>
      <c r="NM395" s="117"/>
      <c r="NN395" s="117"/>
      <c r="NO395" s="117"/>
      <c r="NP395" s="117"/>
      <c r="NQ395" s="117"/>
      <c r="NR395" s="117"/>
      <c r="NS395" s="117"/>
      <c r="NT395" s="117"/>
      <c r="NU395" s="117"/>
      <c r="NV395" s="117"/>
      <c r="NW395" s="117"/>
      <c r="NX395" s="117"/>
      <c r="NY395" s="117"/>
      <c r="NZ395" s="117"/>
      <c r="OA395" s="117"/>
      <c r="OB395" s="117"/>
      <c r="OC395" s="117"/>
      <c r="OD395" s="117"/>
      <c r="OE395" s="117"/>
      <c r="OF395" s="117"/>
      <c r="OG395" s="117"/>
      <c r="OH395" s="117"/>
      <c r="OI395" s="117"/>
      <c r="OJ395" s="117"/>
      <c r="OK395" s="117"/>
      <c r="OL395" s="117"/>
      <c r="OM395" s="117"/>
      <c r="ON395" s="117"/>
      <c r="OO395" s="117"/>
      <c r="OP395" s="117"/>
      <c r="OQ395" s="117"/>
      <c r="OR395" s="117"/>
      <c r="OS395" s="117"/>
      <c r="OT395" s="117"/>
      <c r="OU395" s="117"/>
      <c r="OV395" s="117"/>
      <c r="OW395" s="117"/>
      <c r="OX395" s="117"/>
      <c r="OY395" s="117"/>
      <c r="OZ395" s="117"/>
      <c r="PA395" s="117"/>
      <c r="PB395" s="117"/>
      <c r="PC395" s="117"/>
      <c r="PD395" s="117"/>
      <c r="PE395" s="117"/>
      <c r="PF395" s="117"/>
      <c r="PG395" s="117"/>
      <c r="PH395" s="117"/>
      <c r="PI395" s="117"/>
      <c r="PJ395" s="117"/>
      <c r="PK395" s="117"/>
      <c r="PL395" s="117"/>
      <c r="PM395" s="117"/>
      <c r="PN395" s="117"/>
      <c r="PO395" s="117"/>
      <c r="PP395" s="117"/>
      <c r="PQ395" s="117"/>
      <c r="PR395" s="117"/>
      <c r="PS395" s="117"/>
      <c r="PT395" s="117"/>
      <c r="PU395" s="117"/>
      <c r="PV395" s="117"/>
      <c r="PW395" s="117"/>
      <c r="PX395" s="117"/>
      <c r="PY395" s="117"/>
      <c r="PZ395" s="117"/>
      <c r="QA395" s="117"/>
      <c r="QB395" s="117"/>
      <c r="QC395" s="117"/>
      <c r="QD395" s="117"/>
      <c r="QE395" s="117"/>
      <c r="QF395" s="117"/>
      <c r="QG395" s="117"/>
      <c r="QH395" s="117"/>
      <c r="QI395" s="117"/>
      <c r="QJ395" s="117"/>
      <c r="QK395" s="117"/>
      <c r="QL395" s="117"/>
      <c r="QM395" s="117"/>
      <c r="QN395" s="117"/>
      <c r="QO395" s="117"/>
      <c r="QP395" s="117"/>
      <c r="QQ395" s="117"/>
      <c r="QR395" s="117"/>
      <c r="QS395" s="117"/>
      <c r="QT395" s="117"/>
      <c r="QU395" s="117"/>
      <c r="QV395" s="117"/>
      <c r="QW395" s="117"/>
      <c r="QX395" s="117"/>
      <c r="QY395" s="117"/>
      <c r="QZ395" s="117"/>
      <c r="RA395" s="117"/>
      <c r="RB395" s="117"/>
      <c r="RC395" s="117"/>
      <c r="RD395" s="117"/>
      <c r="RE395" s="117"/>
      <c r="RF395" s="117"/>
      <c r="RG395" s="117"/>
      <c r="RH395" s="117"/>
      <c r="RI395" s="117"/>
      <c r="RJ395" s="117"/>
      <c r="RK395" s="117"/>
      <c r="RL395" s="117"/>
      <c r="RM395" s="117"/>
      <c r="RN395" s="117"/>
      <c r="RO395" s="117"/>
      <c r="RP395" s="117"/>
      <c r="RQ395" s="117"/>
      <c r="RR395" s="117"/>
      <c r="RS395" s="117"/>
      <c r="RT395" s="117"/>
      <c r="RU395" s="117"/>
      <c r="RV395" s="117"/>
      <c r="RW395" s="117"/>
      <c r="RX395" s="117"/>
      <c r="RY395" s="117"/>
      <c r="RZ395" s="117"/>
      <c r="SA395" s="117"/>
      <c r="SB395" s="117"/>
      <c r="SC395" s="117"/>
      <c r="SD395" s="117"/>
      <c r="SE395" s="117"/>
      <c r="SF395" s="117"/>
      <c r="SG395" s="117"/>
      <c r="SH395" s="117"/>
      <c r="SI395" s="117"/>
      <c r="SJ395" s="117"/>
      <c r="SK395" s="117"/>
      <c r="SL395" s="117"/>
      <c r="SM395" s="117"/>
      <c r="SN395" s="117"/>
      <c r="SO395" s="117"/>
      <c r="SP395" s="117"/>
      <c r="SQ395" s="117"/>
      <c r="SR395" s="117"/>
      <c r="SS395" s="117"/>
      <c r="ST395" s="117"/>
      <c r="SU395" s="117"/>
      <c r="SV395" s="117"/>
      <c r="SW395" s="117"/>
      <c r="SX395" s="117"/>
      <c r="SY395" s="117"/>
      <c r="SZ395" s="117"/>
      <c r="TA395" s="117"/>
      <c r="TB395" s="117"/>
      <c r="TC395" s="117"/>
      <c r="TD395" s="117"/>
      <c r="TE395" s="117"/>
      <c r="TF395" s="117"/>
      <c r="TG395" s="117"/>
      <c r="TH395" s="117"/>
      <c r="TI395" s="117"/>
      <c r="TJ395" s="117"/>
      <c r="TK395" s="117"/>
      <c r="TL395" s="117"/>
      <c r="TM395" s="117"/>
      <c r="TN395" s="117"/>
      <c r="TO395" s="117"/>
      <c r="TP395" s="117"/>
      <c r="TQ395" s="117"/>
      <c r="TR395" s="117"/>
      <c r="TS395" s="117"/>
      <c r="TT395" s="117"/>
      <c r="TU395" s="117"/>
      <c r="TV395" s="117"/>
      <c r="TW395" s="117"/>
      <c r="TX395" s="117"/>
      <c r="TY395" s="117"/>
      <c r="TZ395" s="117"/>
      <c r="UA395" s="117"/>
      <c r="UB395" s="117"/>
      <c r="UC395" s="117"/>
      <c r="UD395" s="117"/>
      <c r="UE395" s="117"/>
      <c r="UF395" s="117"/>
      <c r="UG395" s="117"/>
      <c r="UH395" s="117"/>
      <c r="UI395" s="117"/>
      <c r="UJ395" s="117"/>
      <c r="UK395" s="117"/>
      <c r="UL395" s="117"/>
      <c r="UM395" s="117"/>
      <c r="UN395" s="117"/>
      <c r="UO395" s="117"/>
      <c r="UP395" s="117"/>
      <c r="UQ395" s="117"/>
      <c r="UR395" s="117"/>
      <c r="US395" s="117"/>
      <c r="UT395" s="117"/>
      <c r="UU395" s="117"/>
      <c r="UV395" s="117"/>
      <c r="UW395" s="117"/>
      <c r="UX395" s="117"/>
      <c r="UY395" s="117"/>
      <c r="UZ395" s="117"/>
      <c r="VA395" s="117"/>
      <c r="VB395" s="117"/>
      <c r="VC395" s="117"/>
      <c r="VD395" s="117"/>
      <c r="VE395" s="117"/>
      <c r="VF395" s="117"/>
      <c r="VG395" s="117"/>
      <c r="VH395" s="117"/>
      <c r="VI395" s="117"/>
      <c r="VJ395" s="117"/>
      <c r="VK395" s="117"/>
      <c r="VL395" s="117"/>
      <c r="VM395" s="117"/>
      <c r="VN395" s="117"/>
      <c r="VO395" s="117"/>
      <c r="VP395" s="117"/>
      <c r="VQ395" s="117"/>
      <c r="VR395" s="117"/>
      <c r="VS395" s="117"/>
      <c r="VT395" s="117"/>
      <c r="VU395" s="117"/>
      <c r="VV395" s="117"/>
      <c r="VW395" s="117"/>
      <c r="VX395" s="117"/>
      <c r="VY395" s="117"/>
      <c r="VZ395" s="117"/>
      <c r="WA395" s="117"/>
      <c r="WB395" s="117"/>
      <c r="WC395" s="117"/>
      <c r="WD395" s="117"/>
      <c r="WE395" s="117"/>
      <c r="WF395" s="117"/>
      <c r="WG395" s="117"/>
      <c r="WH395" s="117"/>
      <c r="WI395" s="117"/>
      <c r="WJ395" s="117"/>
      <c r="WK395" s="117"/>
      <c r="WL395" s="117"/>
      <c r="WM395" s="117"/>
      <c r="WN395" s="117"/>
      <c r="WO395" s="117"/>
      <c r="WP395" s="117"/>
      <c r="WQ395" s="117"/>
      <c r="WR395" s="117"/>
      <c r="WS395" s="117"/>
      <c r="WT395" s="117"/>
      <c r="WU395" s="117"/>
      <c r="WV395" s="117"/>
      <c r="WW395" s="117"/>
      <c r="WX395" s="117"/>
      <c r="WY395" s="117"/>
      <c r="WZ395" s="117"/>
      <c r="XA395" s="117"/>
      <c r="XB395" s="117"/>
      <c r="XC395" s="117"/>
      <c r="XD395" s="117"/>
      <c r="XE395" s="117"/>
      <c r="XF395" s="117"/>
      <c r="XG395" s="117"/>
      <c r="XH395" s="117"/>
      <c r="XI395" s="117"/>
      <c r="XJ395" s="117"/>
      <c r="XK395" s="117"/>
      <c r="XL395" s="117"/>
      <c r="XM395" s="117"/>
      <c r="XN395" s="117"/>
      <c r="XO395" s="117"/>
      <c r="XP395" s="117"/>
      <c r="XQ395" s="117"/>
      <c r="XR395" s="117"/>
      <c r="XS395" s="117"/>
      <c r="XT395" s="117"/>
      <c r="XU395" s="117"/>
      <c r="XV395" s="117"/>
      <c r="XW395" s="117"/>
      <c r="XX395" s="117"/>
      <c r="XY395" s="117"/>
      <c r="XZ395" s="117"/>
      <c r="YA395" s="117"/>
      <c r="YB395" s="117"/>
      <c r="YC395" s="117"/>
      <c r="YD395" s="117"/>
      <c r="YE395" s="117"/>
      <c r="YF395" s="117"/>
      <c r="YG395" s="117"/>
      <c r="YH395" s="117"/>
      <c r="YI395" s="117"/>
      <c r="YJ395" s="117"/>
      <c r="YK395" s="117"/>
      <c r="YL395" s="117"/>
      <c r="YM395" s="117"/>
      <c r="YN395" s="117"/>
      <c r="YO395" s="117"/>
      <c r="YP395" s="117"/>
      <c r="YQ395" s="117"/>
      <c r="YR395" s="117"/>
      <c r="YS395" s="117"/>
      <c r="YT395" s="117"/>
      <c r="YU395" s="117"/>
      <c r="YV395" s="117"/>
      <c r="YW395" s="117"/>
      <c r="YX395" s="117"/>
      <c r="YY395" s="117"/>
      <c r="YZ395" s="117"/>
      <c r="ZA395" s="117"/>
      <c r="ZB395" s="117"/>
      <c r="ZC395" s="117"/>
      <c r="ZD395" s="117"/>
      <c r="ZE395" s="117"/>
      <c r="ZF395" s="117"/>
      <c r="ZG395" s="117"/>
      <c r="ZH395" s="117"/>
      <c r="ZI395" s="117"/>
      <c r="ZJ395" s="117"/>
      <c r="ZK395" s="117"/>
      <c r="ZL395" s="117"/>
      <c r="ZM395" s="117"/>
      <c r="ZN395" s="117"/>
      <c r="ZO395" s="117"/>
      <c r="ZP395" s="117"/>
      <c r="ZQ395" s="117"/>
      <c r="ZR395" s="117"/>
      <c r="ZS395" s="117"/>
      <c r="ZT395" s="117"/>
      <c r="ZU395" s="117"/>
      <c r="ZV395" s="117"/>
      <c r="ZW395" s="117"/>
      <c r="ZX395" s="117"/>
      <c r="ZY395" s="117"/>
      <c r="ZZ395" s="117"/>
      <c r="AAA395" s="117"/>
      <c r="AAB395" s="117"/>
      <c r="AAC395" s="117"/>
      <c r="AAD395" s="117"/>
      <c r="AAE395" s="117"/>
      <c r="AAF395" s="117"/>
      <c r="AAG395" s="117"/>
      <c r="AAH395" s="117"/>
      <c r="AAI395" s="117"/>
      <c r="AAJ395" s="117"/>
      <c r="AAK395" s="117"/>
      <c r="AAL395" s="117"/>
      <c r="AAM395" s="117"/>
      <c r="AAN395" s="117"/>
      <c r="AAO395" s="117"/>
      <c r="AAP395" s="117"/>
      <c r="AAQ395" s="117"/>
      <c r="AAR395" s="117"/>
      <c r="AAS395" s="117"/>
      <c r="AAT395" s="117"/>
      <c r="AAU395" s="117"/>
      <c r="AAV395" s="117"/>
      <c r="AAW395" s="117"/>
      <c r="AAX395" s="117"/>
      <c r="AAY395" s="117"/>
      <c r="AAZ395" s="117"/>
      <c r="ABA395" s="117"/>
      <c r="ABB395" s="117"/>
      <c r="ABC395" s="117"/>
      <c r="ABD395" s="117"/>
      <c r="ABE395" s="117"/>
      <c r="ABF395" s="117"/>
      <c r="ABG395" s="117"/>
      <c r="ABH395" s="117"/>
      <c r="ABI395" s="117"/>
      <c r="ABJ395" s="117"/>
      <c r="ABK395" s="117"/>
      <c r="ABL395" s="117"/>
      <c r="ABM395" s="117"/>
      <c r="ABN395" s="117"/>
      <c r="ABO395" s="117"/>
      <c r="ABP395" s="117"/>
      <c r="ABQ395" s="117"/>
      <c r="ABR395" s="117"/>
      <c r="ABS395" s="117"/>
      <c r="ABT395" s="117"/>
      <c r="ABU395" s="117"/>
      <c r="ABV395" s="117"/>
      <c r="ABW395" s="117"/>
      <c r="ABX395" s="117"/>
      <c r="ABY395" s="117"/>
      <c r="ABZ395" s="117"/>
      <c r="ACA395" s="117"/>
      <c r="ACB395" s="117"/>
      <c r="ACC395" s="117"/>
      <c r="ACD395" s="117"/>
      <c r="ACE395" s="117"/>
      <c r="ACF395" s="117"/>
      <c r="ACG395" s="117"/>
      <c r="ACH395" s="117"/>
      <c r="ACI395" s="117"/>
      <c r="ACJ395" s="117"/>
      <c r="ACK395" s="117"/>
      <c r="ACL395" s="117"/>
      <c r="ACM395" s="117"/>
      <c r="ACN395" s="117"/>
      <c r="ACO395" s="117"/>
      <c r="ACP395" s="117"/>
      <c r="ACQ395" s="117"/>
      <c r="ACR395" s="117"/>
      <c r="ACS395" s="117"/>
      <c r="ACT395" s="117"/>
      <c r="ACU395" s="117"/>
      <c r="ACV395" s="117"/>
      <c r="ACW395" s="117"/>
      <c r="ACX395" s="117"/>
      <c r="ACY395" s="117"/>
      <c r="ACZ395" s="117"/>
      <c r="ADA395" s="117"/>
      <c r="ADB395" s="117"/>
      <c r="ADC395" s="117"/>
      <c r="ADD395" s="117"/>
      <c r="ADE395" s="117"/>
      <c r="ADF395" s="117"/>
      <c r="ADG395" s="117"/>
      <c r="ADH395" s="117"/>
      <c r="ADI395" s="117"/>
      <c r="ADJ395" s="117"/>
      <c r="ADK395" s="117"/>
      <c r="ADL395" s="117"/>
      <c r="ADM395" s="117"/>
      <c r="ADN395" s="117"/>
      <c r="ADO395" s="117"/>
      <c r="ADP395" s="117"/>
      <c r="ADQ395" s="117"/>
      <c r="ADR395" s="117"/>
      <c r="ADS395" s="117"/>
      <c r="ADT395" s="117"/>
      <c r="ADU395" s="117"/>
      <c r="ADV395" s="117"/>
      <c r="ADW395" s="117"/>
      <c r="ADX395" s="117"/>
      <c r="ADY395" s="117"/>
      <c r="ADZ395" s="117"/>
      <c r="AEA395" s="117"/>
      <c r="AEB395" s="117"/>
      <c r="AEC395" s="117"/>
      <c r="AED395" s="117"/>
      <c r="AEE395" s="117"/>
      <c r="AEF395" s="117"/>
      <c r="AEG395" s="117"/>
      <c r="AEH395" s="117"/>
      <c r="AEI395" s="117"/>
      <c r="AEJ395" s="117"/>
      <c r="AEK395" s="117"/>
      <c r="AEL395" s="117"/>
      <c r="AEM395" s="117"/>
      <c r="AEN395" s="117"/>
      <c r="AEO395" s="117"/>
      <c r="AEP395" s="117"/>
      <c r="AEQ395" s="117"/>
      <c r="AER395" s="117"/>
      <c r="AES395" s="117"/>
      <c r="AET395" s="117"/>
      <c r="AEU395" s="117"/>
      <c r="AEV395" s="117"/>
      <c r="AEW395" s="117"/>
      <c r="AEX395" s="117"/>
      <c r="AEY395" s="117"/>
      <c r="AEZ395" s="117"/>
      <c r="AFA395" s="117"/>
      <c r="AFB395" s="117"/>
      <c r="AFC395" s="117"/>
      <c r="AFD395" s="117"/>
      <c r="AFE395" s="117"/>
      <c r="AFF395" s="117"/>
      <c r="AFG395" s="117"/>
      <c r="AFH395" s="117"/>
      <c r="AFI395" s="117"/>
      <c r="AFJ395" s="117"/>
      <c r="AFK395" s="117"/>
      <c r="AFL395" s="117"/>
      <c r="AFM395" s="117"/>
      <c r="AFN395" s="117"/>
      <c r="AFO395" s="117"/>
      <c r="AFP395" s="117"/>
      <c r="AFQ395" s="117"/>
      <c r="AFR395" s="117"/>
      <c r="AFS395" s="117"/>
      <c r="AFT395" s="117"/>
      <c r="AFU395" s="117"/>
      <c r="AFV395" s="117"/>
      <c r="AFW395" s="117"/>
      <c r="AFX395" s="117"/>
      <c r="AFY395" s="117"/>
      <c r="AFZ395" s="117"/>
      <c r="AGA395" s="117"/>
      <c r="AGB395" s="117"/>
      <c r="AGC395" s="117"/>
      <c r="AGD395" s="117"/>
      <c r="AGE395" s="117"/>
      <c r="AGF395" s="117"/>
      <c r="AGG395" s="117"/>
      <c r="AGH395" s="117"/>
      <c r="AGI395" s="117"/>
      <c r="AGJ395" s="117"/>
      <c r="AGK395" s="117"/>
      <c r="AGL395" s="117"/>
      <c r="AGM395" s="117"/>
      <c r="AGN395" s="117"/>
      <c r="AGO395" s="117"/>
      <c r="AGP395" s="117"/>
      <c r="AGQ395" s="117"/>
      <c r="AGR395" s="117"/>
      <c r="AGS395" s="117"/>
      <c r="AGT395" s="117"/>
      <c r="AGU395" s="117"/>
      <c r="AGV395" s="117"/>
      <c r="AGW395" s="117"/>
      <c r="AGX395" s="117"/>
      <c r="AGY395" s="117"/>
      <c r="AGZ395" s="117"/>
      <c r="AHA395" s="117"/>
      <c r="AHB395" s="117"/>
      <c r="AHC395" s="117"/>
      <c r="AHD395" s="117"/>
      <c r="AHE395" s="117"/>
      <c r="AHF395" s="117"/>
      <c r="AHG395" s="117"/>
      <c r="AHH395" s="117"/>
      <c r="AHI395" s="117"/>
      <c r="AHJ395" s="117"/>
      <c r="AHK395" s="117"/>
      <c r="AHL395" s="117"/>
      <c r="AHM395" s="117"/>
      <c r="AHN395" s="117"/>
      <c r="AHO395" s="117"/>
      <c r="AHP395" s="117"/>
      <c r="AHQ395" s="117"/>
      <c r="AHR395" s="117"/>
      <c r="AHS395" s="117"/>
      <c r="AHT395" s="117"/>
      <c r="AHU395" s="117"/>
      <c r="AHV395" s="117"/>
      <c r="AHW395" s="117"/>
      <c r="AHX395" s="117"/>
      <c r="AHY395" s="117"/>
      <c r="AHZ395" s="117"/>
      <c r="AIA395" s="117"/>
      <c r="AIB395" s="117"/>
      <c r="AIC395" s="117"/>
      <c r="AID395" s="117"/>
      <c r="AIE395" s="117"/>
      <c r="AIF395" s="117"/>
      <c r="AIG395" s="117"/>
      <c r="AIH395" s="117"/>
      <c r="AII395" s="117"/>
      <c r="AIJ395" s="117"/>
      <c r="AIK395" s="117"/>
      <c r="AIL395" s="117"/>
      <c r="AIM395" s="117"/>
      <c r="AIN395" s="117"/>
      <c r="AIO395" s="117"/>
      <c r="AIP395" s="117"/>
      <c r="AIQ395" s="117"/>
      <c r="AIR395" s="117"/>
      <c r="AIS395" s="117"/>
      <c r="AIT395" s="117"/>
      <c r="AIU395" s="117"/>
      <c r="AIV395" s="117"/>
      <c r="AIW395" s="117"/>
      <c r="AIX395" s="117"/>
      <c r="AIY395" s="117"/>
      <c r="AIZ395" s="117"/>
      <c r="AJA395" s="117"/>
      <c r="AJB395" s="117"/>
      <c r="AJC395" s="117"/>
      <c r="AJD395" s="117"/>
      <c r="AJE395" s="117"/>
      <c r="AJF395" s="117"/>
      <c r="AJG395" s="117"/>
      <c r="AJH395" s="117"/>
      <c r="AJI395" s="117"/>
      <c r="AJJ395" s="117"/>
      <c r="AJK395" s="117"/>
      <c r="AJL395" s="117"/>
      <c r="AJM395" s="117"/>
      <c r="AJN395" s="117"/>
      <c r="AJO395" s="117"/>
      <c r="AJP395" s="117"/>
      <c r="AJQ395" s="117"/>
      <c r="AJR395" s="117"/>
      <c r="AJS395" s="117"/>
      <c r="AJT395" s="117"/>
      <c r="AJU395" s="117"/>
      <c r="AJV395" s="117"/>
      <c r="AJW395" s="117"/>
      <c r="AJX395" s="117"/>
      <c r="AJY395" s="117"/>
      <c r="AJZ395" s="117"/>
      <c r="AKA395" s="117"/>
      <c r="AKB395" s="117"/>
      <c r="AKC395" s="117"/>
      <c r="AKD395" s="117"/>
      <c r="AKE395" s="117"/>
      <c r="AKF395" s="117"/>
      <c r="AKG395" s="117"/>
      <c r="AKH395" s="117"/>
      <c r="AKI395" s="117"/>
      <c r="AKJ395" s="117"/>
      <c r="AKK395" s="117"/>
      <c r="AKL395" s="117"/>
      <c r="AKM395" s="117"/>
      <c r="AKN395" s="117"/>
      <c r="AKO395" s="117"/>
      <c r="AKP395" s="117"/>
      <c r="AKQ395" s="117"/>
      <c r="AKR395" s="117"/>
      <c r="AKS395" s="117"/>
      <c r="AKT395" s="117"/>
      <c r="AKU395" s="117"/>
      <c r="AKV395" s="117"/>
      <c r="AKW395" s="117"/>
      <c r="AKX395" s="117"/>
      <c r="AKY395" s="117"/>
      <c r="AKZ395" s="117"/>
      <c r="ALA395" s="117"/>
      <c r="ALB395" s="117"/>
      <c r="ALC395" s="117"/>
      <c r="ALD395" s="117"/>
      <c r="ALE395" s="117"/>
      <c r="ALF395" s="117"/>
      <c r="ALG395" s="117"/>
      <c r="ALH395" s="117"/>
      <c r="ALI395" s="117"/>
      <c r="ALJ395" s="117"/>
      <c r="ALK395" s="117"/>
      <c r="ALL395" s="117"/>
      <c r="ALM395" s="117"/>
      <c r="ALN395" s="117"/>
      <c r="ALO395" s="117"/>
      <c r="ALP395" s="117"/>
      <c r="ALQ395" s="117"/>
      <c r="ALR395" s="117"/>
      <c r="ALS395" s="117"/>
      <c r="ALT395" s="117"/>
      <c r="ALU395" s="117"/>
      <c r="ALV395" s="117"/>
      <c r="ALW395" s="117"/>
      <c r="ALX395" s="117"/>
      <c r="ALY395" s="117"/>
      <c r="ALZ395" s="117"/>
      <c r="AMA395" s="117"/>
      <c r="AMB395" s="117"/>
      <c r="AMC395" s="117"/>
      <c r="AMD395" s="117"/>
      <c r="AME395" s="117"/>
      <c r="AMF395" s="117"/>
      <c r="AMG395" s="117"/>
      <c r="AMH395" s="117"/>
      <c r="AMI395" s="117"/>
      <c r="AMJ395" s="117"/>
      <c r="AMK395" s="117"/>
      <c r="AML395" s="117"/>
      <c r="AMM395" s="117"/>
      <c r="AMN395" s="117"/>
      <c r="AMO395" s="117"/>
      <c r="AMP395" s="117"/>
      <c r="AMQ395" s="117"/>
      <c r="AMR395" s="117"/>
      <c r="AMS395" s="117"/>
      <c r="AMT395" s="117"/>
      <c r="AMU395" s="117"/>
      <c r="AMV395" s="117"/>
      <c r="AMW395" s="117"/>
      <c r="AMX395" s="117"/>
      <c r="AMY395" s="117"/>
      <c r="AMZ395" s="117"/>
      <c r="ANA395" s="117"/>
      <c r="ANB395" s="117"/>
      <c r="ANC395" s="117"/>
      <c r="AND395" s="117"/>
      <c r="ANE395" s="117"/>
      <c r="ANF395" s="117"/>
      <c r="ANG395" s="117"/>
      <c r="ANH395" s="117"/>
      <c r="ANI395" s="117"/>
      <c r="ANJ395" s="117"/>
      <c r="ANK395" s="117"/>
      <c r="ANL395" s="117"/>
      <c r="ANM395" s="117"/>
      <c r="ANN395" s="117"/>
      <c r="ANO395" s="117"/>
      <c r="ANP395" s="117"/>
      <c r="ANQ395" s="117"/>
      <c r="ANR395" s="117"/>
      <c r="ANS395" s="117"/>
      <c r="ANT395" s="117"/>
      <c r="ANU395" s="117"/>
      <c r="ANV395" s="117"/>
      <c r="ANW395" s="117"/>
      <c r="ANX395" s="117"/>
      <c r="ANY395" s="117"/>
      <c r="ANZ395" s="117"/>
      <c r="AOA395" s="117"/>
      <c r="AOB395" s="117"/>
      <c r="AOC395" s="117"/>
      <c r="AOD395" s="117"/>
      <c r="AOE395" s="117"/>
      <c r="AOF395" s="117"/>
      <c r="AOG395" s="117"/>
      <c r="AOH395" s="117"/>
      <c r="AOI395" s="117"/>
      <c r="AOJ395" s="117"/>
      <c r="AOK395" s="117"/>
      <c r="AOL395" s="117"/>
      <c r="AOM395" s="117"/>
      <c r="AON395" s="117"/>
      <c r="AOO395" s="117"/>
      <c r="AOP395" s="117"/>
      <c r="AOQ395" s="117"/>
      <c r="AOR395" s="117"/>
      <c r="AOS395" s="117"/>
      <c r="AOT395" s="117"/>
      <c r="AOU395" s="117"/>
      <c r="AOV395" s="117"/>
      <c r="AOW395" s="117"/>
      <c r="AOX395" s="117"/>
      <c r="AOY395" s="117"/>
      <c r="AOZ395" s="117"/>
      <c r="APA395" s="117"/>
      <c r="APB395" s="117"/>
      <c r="APC395" s="117"/>
      <c r="APD395" s="117"/>
      <c r="APE395" s="117"/>
      <c r="APF395" s="117"/>
      <c r="APG395" s="117"/>
      <c r="APH395" s="117"/>
      <c r="API395" s="117"/>
      <c r="APJ395" s="117"/>
      <c r="APK395" s="117"/>
      <c r="APL395" s="117"/>
      <c r="APM395" s="117"/>
      <c r="APN395" s="117"/>
      <c r="APO395" s="117"/>
      <c r="APP395" s="117"/>
      <c r="APQ395" s="117"/>
      <c r="APR395" s="117"/>
      <c r="APS395" s="117"/>
      <c r="APT395" s="117"/>
      <c r="APU395" s="117"/>
      <c r="APV395" s="117"/>
      <c r="APW395" s="117"/>
      <c r="APX395" s="117"/>
      <c r="APY395" s="117"/>
      <c r="APZ395" s="117"/>
      <c r="AQA395" s="117"/>
      <c r="AQB395" s="117"/>
      <c r="AQC395" s="117"/>
      <c r="AQD395" s="117"/>
      <c r="AQE395" s="117"/>
      <c r="AQF395" s="117"/>
      <c r="AQG395" s="117"/>
      <c r="AQH395" s="117"/>
      <c r="AQI395" s="117"/>
      <c r="AQJ395" s="117"/>
      <c r="AQK395" s="117"/>
      <c r="AQL395" s="117"/>
      <c r="AQM395" s="117"/>
      <c r="AQN395" s="117"/>
      <c r="AQO395" s="117"/>
      <c r="AQP395" s="117"/>
      <c r="AQQ395" s="117"/>
      <c r="AQR395" s="117"/>
      <c r="AQS395" s="117"/>
      <c r="AQT395" s="117"/>
      <c r="AQU395" s="117"/>
      <c r="AQV395" s="117"/>
      <c r="AQW395" s="117"/>
      <c r="AQX395" s="117"/>
      <c r="AQY395" s="117"/>
      <c r="AQZ395" s="117"/>
      <c r="ARA395" s="117"/>
      <c r="ARB395" s="117"/>
      <c r="ARC395" s="117"/>
      <c r="ARD395" s="117"/>
      <c r="ARE395" s="117"/>
      <c r="ARF395" s="117"/>
      <c r="ARG395" s="117"/>
      <c r="ARH395" s="117"/>
      <c r="ARI395" s="117"/>
      <c r="ARJ395" s="117"/>
      <c r="ARK395" s="117"/>
      <c r="ARL395" s="117"/>
      <c r="ARM395" s="117"/>
      <c r="ARN395" s="117"/>
      <c r="ARO395" s="117"/>
      <c r="ARP395" s="117"/>
      <c r="ARQ395" s="117"/>
      <c r="ARR395" s="117"/>
      <c r="ARS395" s="117"/>
      <c r="ART395" s="117"/>
      <c r="ARU395" s="117"/>
      <c r="ARV395" s="117"/>
      <c r="ARW395" s="117"/>
      <c r="ARX395" s="117"/>
      <c r="ARY395" s="117"/>
      <c r="ARZ395" s="117"/>
      <c r="ASA395" s="117"/>
      <c r="ASB395" s="117"/>
      <c r="ASC395" s="117"/>
      <c r="ASD395" s="117"/>
      <c r="ASE395" s="117"/>
      <c r="ASF395" s="117"/>
      <c r="ASG395" s="117"/>
      <c r="ASH395" s="117"/>
      <c r="ASI395" s="117"/>
      <c r="ASJ395" s="117"/>
      <c r="ASK395" s="117"/>
      <c r="ASL395" s="117"/>
      <c r="ASM395" s="117"/>
      <c r="ASN395" s="117"/>
      <c r="ASO395" s="117"/>
      <c r="ASP395" s="117"/>
      <c r="ASQ395" s="117"/>
      <c r="ASR395" s="117"/>
      <c r="ASS395" s="117"/>
      <c r="AST395" s="117"/>
      <c r="ASU395" s="117"/>
      <c r="ASV395" s="117"/>
      <c r="ASW395" s="117"/>
      <c r="ASX395" s="117"/>
      <c r="ASY395" s="117"/>
      <c r="ASZ395" s="117"/>
      <c r="ATA395" s="117"/>
      <c r="ATB395" s="117"/>
      <c r="ATC395" s="117"/>
      <c r="ATD395" s="117"/>
      <c r="ATE395" s="117"/>
      <c r="ATF395" s="117"/>
      <c r="ATG395" s="117"/>
      <c r="ATH395" s="117"/>
      <c r="ATI395" s="117"/>
      <c r="ATJ395" s="117"/>
      <c r="ATK395" s="117"/>
      <c r="ATL395" s="117"/>
      <c r="ATM395" s="117"/>
      <c r="ATN395" s="117"/>
      <c r="ATO395" s="117"/>
      <c r="ATP395" s="117"/>
      <c r="ATQ395" s="117"/>
      <c r="ATR395" s="117"/>
      <c r="ATS395" s="117"/>
      <c r="ATT395" s="117"/>
      <c r="ATU395" s="117"/>
      <c r="ATV395" s="117"/>
      <c r="ATW395" s="117"/>
      <c r="ATX395" s="117"/>
      <c r="ATY395" s="117"/>
      <c r="ATZ395" s="117"/>
      <c r="AUA395" s="117"/>
      <c r="AUB395" s="117"/>
      <c r="AUC395" s="117"/>
      <c r="AUD395" s="117"/>
      <c r="AUE395" s="117"/>
      <c r="AUF395" s="117"/>
      <c r="AUG395" s="117"/>
      <c r="AUH395" s="117"/>
      <c r="AUI395" s="117"/>
      <c r="AUJ395" s="117"/>
      <c r="AUK395" s="117"/>
      <c r="AUL395" s="117"/>
      <c r="AUM395" s="117"/>
      <c r="AUN395" s="117"/>
      <c r="AUO395" s="117"/>
      <c r="AUP395" s="117"/>
      <c r="AUQ395" s="117"/>
      <c r="AUR395" s="117"/>
      <c r="AUS395" s="117"/>
      <c r="AUT395" s="117"/>
      <c r="AUU395" s="117"/>
      <c r="AUV395" s="117"/>
      <c r="AUW395" s="117"/>
      <c r="AUX395" s="117"/>
      <c r="AUY395" s="117"/>
      <c r="AUZ395" s="117"/>
      <c r="AVA395" s="117"/>
      <c r="AVB395" s="117"/>
      <c r="AVC395" s="117"/>
      <c r="AVD395" s="117"/>
      <c r="AVE395" s="117"/>
      <c r="AVF395" s="117"/>
      <c r="AVG395" s="117"/>
      <c r="AVH395" s="117"/>
      <c r="AVI395" s="117"/>
      <c r="AVJ395" s="117"/>
      <c r="AVK395" s="117"/>
      <c r="AVL395" s="117"/>
      <c r="AVM395" s="117"/>
      <c r="AVN395" s="117"/>
      <c r="AVO395" s="117"/>
      <c r="AVP395" s="117"/>
      <c r="AVQ395" s="117"/>
      <c r="AVR395" s="117"/>
      <c r="AVS395" s="117"/>
      <c r="AVT395" s="117"/>
      <c r="AVU395" s="117"/>
      <c r="AVV395" s="117"/>
      <c r="AVW395" s="117"/>
      <c r="AVX395" s="117"/>
      <c r="AVY395" s="117"/>
      <c r="AVZ395" s="117"/>
      <c r="AWA395" s="117"/>
      <c r="AWB395" s="117"/>
      <c r="AWC395" s="117"/>
      <c r="AWD395" s="117"/>
      <c r="AWE395" s="117"/>
      <c r="AWF395" s="117"/>
      <c r="AWG395" s="117"/>
      <c r="AWH395" s="117"/>
      <c r="AWI395" s="117"/>
      <c r="AWJ395" s="117"/>
      <c r="AWK395" s="117"/>
      <c r="AWL395" s="117"/>
      <c r="AWM395" s="117"/>
      <c r="AWN395" s="117"/>
      <c r="AWO395" s="117"/>
      <c r="AWP395" s="117"/>
      <c r="AWQ395" s="117"/>
      <c r="AWR395" s="117"/>
      <c r="AWS395" s="117"/>
      <c r="AWT395" s="117"/>
      <c r="AWU395" s="117"/>
      <c r="AWV395" s="117"/>
      <c r="AWW395" s="117"/>
      <c r="AWX395" s="117"/>
      <c r="AWY395" s="117"/>
      <c r="AWZ395" s="117"/>
      <c r="AXA395" s="117"/>
      <c r="AXB395" s="117"/>
      <c r="AXC395" s="117"/>
      <c r="AXD395" s="117"/>
      <c r="AXE395" s="117"/>
      <c r="AXF395" s="117"/>
      <c r="AXG395" s="117"/>
      <c r="AXH395" s="117"/>
      <c r="AXI395" s="117"/>
      <c r="AXJ395" s="117"/>
      <c r="AXK395" s="117"/>
      <c r="AXL395" s="117"/>
      <c r="AXM395" s="117"/>
      <c r="AXN395" s="117"/>
      <c r="AXO395" s="117"/>
      <c r="AXP395" s="117"/>
      <c r="AXQ395" s="117"/>
      <c r="AXR395" s="117"/>
      <c r="AXS395" s="117"/>
      <c r="AXT395" s="117"/>
      <c r="AXU395" s="117"/>
      <c r="AXV395" s="117"/>
      <c r="AXW395" s="117"/>
      <c r="AXX395" s="117"/>
      <c r="AXY395" s="117"/>
      <c r="AXZ395" s="117"/>
      <c r="AYA395" s="117"/>
      <c r="AYB395" s="117"/>
      <c r="AYC395" s="117"/>
      <c r="AYD395" s="117"/>
      <c r="AYE395" s="117"/>
      <c r="AYF395" s="117"/>
      <c r="AYG395" s="117"/>
      <c r="AYH395" s="117"/>
      <c r="AYI395" s="117"/>
      <c r="AYJ395" s="117"/>
      <c r="AYK395" s="117"/>
      <c r="AYL395" s="117"/>
      <c r="AYM395" s="117"/>
      <c r="AYN395" s="117"/>
      <c r="AYO395" s="117"/>
      <c r="AYP395" s="117"/>
      <c r="AYQ395" s="117"/>
      <c r="AYR395" s="117"/>
      <c r="AYS395" s="117"/>
      <c r="AYT395" s="117"/>
      <c r="AYU395" s="117"/>
      <c r="AYV395" s="117"/>
      <c r="AYW395" s="117"/>
      <c r="AYX395" s="117"/>
      <c r="AYY395" s="117"/>
      <c r="AYZ395" s="117"/>
      <c r="AZA395" s="117"/>
      <c r="AZB395" s="117"/>
      <c r="AZC395" s="117"/>
      <c r="AZD395" s="117"/>
      <c r="AZE395" s="117"/>
      <c r="AZF395" s="117"/>
      <c r="AZG395" s="117"/>
      <c r="AZH395" s="117"/>
      <c r="AZI395" s="117"/>
      <c r="AZJ395" s="117"/>
      <c r="AZK395" s="117"/>
      <c r="AZL395" s="117"/>
      <c r="AZM395" s="117"/>
      <c r="AZN395" s="117"/>
      <c r="AZO395" s="117"/>
      <c r="AZP395" s="117"/>
      <c r="AZQ395" s="117"/>
      <c r="AZR395" s="117"/>
      <c r="AZS395" s="117"/>
      <c r="AZT395" s="117"/>
      <c r="AZU395" s="117"/>
      <c r="AZV395" s="117"/>
      <c r="AZW395" s="117"/>
      <c r="AZX395" s="117"/>
      <c r="AZY395" s="117"/>
      <c r="AZZ395" s="117"/>
      <c r="BAA395" s="117"/>
      <c r="BAB395" s="117"/>
      <c r="BAC395" s="117"/>
      <c r="BAD395" s="117"/>
      <c r="BAE395" s="117"/>
      <c r="BAF395" s="117"/>
      <c r="BAG395" s="117"/>
      <c r="BAH395" s="117"/>
      <c r="BAI395" s="117"/>
      <c r="BAJ395" s="117"/>
      <c r="BAK395" s="117"/>
      <c r="BAL395" s="117"/>
      <c r="BAM395" s="117"/>
      <c r="BAN395" s="117"/>
      <c r="BAO395" s="117"/>
      <c r="BAP395" s="117"/>
      <c r="BAQ395" s="117"/>
      <c r="BAR395" s="117"/>
      <c r="BAS395" s="117"/>
      <c r="BAT395" s="117"/>
      <c r="BAU395" s="117"/>
      <c r="BAV395" s="117"/>
      <c r="BAW395" s="117"/>
      <c r="BAX395" s="117"/>
      <c r="BAY395" s="117"/>
      <c r="BAZ395" s="117"/>
      <c r="BBA395" s="117"/>
      <c r="BBB395" s="117"/>
      <c r="BBC395" s="117"/>
      <c r="BBD395" s="117"/>
      <c r="BBE395" s="117"/>
      <c r="BBF395" s="117"/>
      <c r="BBG395" s="117"/>
      <c r="BBH395" s="117"/>
      <c r="BBI395" s="117"/>
      <c r="BBJ395" s="117"/>
      <c r="BBK395" s="117"/>
      <c r="BBL395" s="117"/>
      <c r="BBM395" s="117"/>
      <c r="BBN395" s="117"/>
      <c r="BBO395" s="117"/>
      <c r="BBP395" s="117"/>
      <c r="BBQ395" s="117"/>
      <c r="BBR395" s="117"/>
      <c r="BBS395" s="117"/>
      <c r="BBT395" s="117"/>
      <c r="BBU395" s="117"/>
      <c r="BBV395" s="117"/>
      <c r="BBW395" s="117"/>
      <c r="BBX395" s="117"/>
      <c r="BBY395" s="117"/>
      <c r="BBZ395" s="117"/>
      <c r="BCA395" s="117"/>
      <c r="BCB395" s="117"/>
      <c r="BCC395" s="117"/>
      <c r="BCD395" s="117"/>
      <c r="BCE395" s="117"/>
      <c r="BCF395" s="117"/>
      <c r="BCG395" s="117"/>
      <c r="BCH395" s="117"/>
      <c r="BCI395" s="117"/>
      <c r="BCJ395" s="117"/>
      <c r="BCK395" s="117"/>
      <c r="BCL395" s="117"/>
      <c r="BCM395" s="117"/>
      <c r="BCN395" s="117"/>
      <c r="BCO395" s="117"/>
      <c r="BCP395" s="117"/>
      <c r="BCQ395" s="117"/>
      <c r="BCR395" s="117"/>
      <c r="BCS395" s="117"/>
      <c r="BCT395" s="117"/>
      <c r="BCU395" s="117"/>
      <c r="BCV395" s="117"/>
      <c r="BCW395" s="117"/>
      <c r="BCX395" s="117"/>
      <c r="BCY395" s="117"/>
      <c r="BCZ395" s="117"/>
      <c r="BDA395" s="117"/>
      <c r="BDB395" s="117"/>
      <c r="BDC395" s="117"/>
      <c r="BDD395" s="117"/>
      <c r="BDE395" s="117"/>
      <c r="BDF395" s="117"/>
      <c r="BDG395" s="117"/>
      <c r="BDH395" s="117"/>
      <c r="BDI395" s="117"/>
      <c r="BDJ395" s="117"/>
      <c r="BDK395" s="117"/>
      <c r="BDL395" s="117"/>
      <c r="BDM395" s="117"/>
      <c r="BDN395" s="117"/>
      <c r="BDO395" s="117"/>
      <c r="BDP395" s="117"/>
      <c r="BDQ395" s="117"/>
      <c r="BDR395" s="117"/>
      <c r="BDS395" s="117"/>
      <c r="BDT395" s="117"/>
      <c r="BDU395" s="117"/>
      <c r="BDV395" s="117"/>
      <c r="BDW395" s="117"/>
      <c r="BDX395" s="117"/>
      <c r="BDY395" s="117"/>
      <c r="BDZ395" s="117"/>
      <c r="BEA395" s="117"/>
      <c r="BEB395" s="117"/>
      <c r="BEC395" s="117"/>
      <c r="BED395" s="117"/>
      <c r="BEE395" s="117"/>
      <c r="BEF395" s="117"/>
      <c r="BEG395" s="117"/>
      <c r="BEH395" s="117"/>
      <c r="BEI395" s="117"/>
      <c r="BEJ395" s="117"/>
      <c r="BEK395" s="117"/>
      <c r="BEL395" s="117"/>
      <c r="BEM395" s="117"/>
      <c r="BEN395" s="117"/>
      <c r="BEO395" s="117"/>
      <c r="BEP395" s="117"/>
      <c r="BEQ395" s="117"/>
      <c r="BER395" s="117"/>
      <c r="BES395" s="117"/>
      <c r="BET395" s="117"/>
      <c r="BEU395" s="117"/>
      <c r="BEV395" s="117"/>
      <c r="BEW395" s="117"/>
      <c r="BEX395" s="117"/>
      <c r="BEY395" s="117"/>
      <c r="BEZ395" s="117"/>
      <c r="BFA395" s="117"/>
      <c r="BFB395" s="117"/>
      <c r="BFC395" s="117"/>
      <c r="BFD395" s="117"/>
      <c r="BFE395" s="117"/>
      <c r="BFF395" s="117"/>
      <c r="BFG395" s="117"/>
      <c r="BFH395" s="117"/>
      <c r="BFI395" s="117"/>
      <c r="BFJ395" s="117"/>
      <c r="BFK395" s="117"/>
      <c r="BFL395" s="117"/>
      <c r="BFM395" s="117"/>
      <c r="BFN395" s="117"/>
      <c r="BFO395" s="117"/>
      <c r="BFP395" s="117"/>
      <c r="BFQ395" s="117"/>
      <c r="BFR395" s="117"/>
      <c r="BFS395" s="117"/>
      <c r="BFT395" s="117"/>
      <c r="BFU395" s="117"/>
      <c r="BFV395" s="117"/>
      <c r="BFW395" s="117"/>
      <c r="BFX395" s="117"/>
      <c r="BFY395" s="117"/>
      <c r="BFZ395" s="117"/>
      <c r="BGA395" s="117"/>
      <c r="BGB395" s="117"/>
      <c r="BGC395" s="117"/>
      <c r="BGD395" s="117"/>
      <c r="BGE395" s="117"/>
      <c r="BGF395" s="117"/>
      <c r="BGG395" s="117"/>
      <c r="BGH395" s="117"/>
      <c r="BGI395" s="117"/>
      <c r="BGJ395" s="117"/>
      <c r="BGK395" s="117"/>
      <c r="BGL395" s="117"/>
      <c r="BGM395" s="117"/>
      <c r="BGN395" s="117"/>
      <c r="BGO395" s="117"/>
      <c r="BGP395" s="117"/>
      <c r="BGQ395" s="117"/>
      <c r="BGR395" s="117"/>
      <c r="BGS395" s="117"/>
      <c r="BGT395" s="117"/>
      <c r="BGU395" s="117"/>
      <c r="BGV395" s="117"/>
      <c r="BGW395" s="117"/>
      <c r="BGX395" s="117"/>
      <c r="BGY395" s="117"/>
      <c r="BGZ395" s="117"/>
      <c r="BHA395" s="117"/>
      <c r="BHB395" s="117"/>
      <c r="BHC395" s="117"/>
      <c r="BHD395" s="117"/>
      <c r="BHE395" s="117"/>
      <c r="BHF395" s="117"/>
      <c r="BHG395" s="117"/>
      <c r="BHH395" s="117"/>
      <c r="BHI395" s="117"/>
      <c r="BHJ395" s="117"/>
      <c r="BHK395" s="117"/>
      <c r="BHL395" s="117"/>
      <c r="BHM395" s="117"/>
      <c r="BHN395" s="117"/>
      <c r="BHO395" s="117"/>
      <c r="BHP395" s="117"/>
      <c r="BHQ395" s="117"/>
      <c r="BHR395" s="117"/>
      <c r="BHS395" s="117"/>
      <c r="BHT395" s="117"/>
      <c r="BHU395" s="117"/>
      <c r="BHV395" s="117"/>
      <c r="BHW395" s="117"/>
      <c r="BHX395" s="117"/>
      <c r="BHY395" s="117"/>
      <c r="BHZ395" s="117"/>
      <c r="BIA395" s="117"/>
      <c r="BIB395" s="117"/>
      <c r="BIC395" s="117"/>
      <c r="BID395" s="117"/>
      <c r="BIE395" s="117"/>
      <c r="BIF395" s="117"/>
      <c r="BIG395" s="117"/>
      <c r="BIH395" s="117"/>
      <c r="BII395" s="117"/>
      <c r="BIJ395" s="117"/>
      <c r="BIK395" s="117"/>
      <c r="BIL395" s="117"/>
      <c r="BIM395" s="117"/>
      <c r="BIN395" s="117"/>
      <c r="BIO395" s="117"/>
      <c r="BIP395" s="117"/>
      <c r="BIQ395" s="117"/>
      <c r="BIR395" s="117"/>
      <c r="BIS395" s="117"/>
      <c r="BIT395" s="117"/>
      <c r="BIU395" s="117"/>
      <c r="BIV395" s="117"/>
      <c r="BIW395" s="117"/>
      <c r="BIX395" s="117"/>
      <c r="BIY395" s="117"/>
      <c r="BIZ395" s="117"/>
      <c r="BJA395" s="117"/>
      <c r="BJB395" s="117"/>
      <c r="BJC395" s="117"/>
      <c r="BJD395" s="117"/>
      <c r="BJE395" s="117"/>
      <c r="BJF395" s="117"/>
      <c r="BJG395" s="117"/>
      <c r="BJH395" s="117"/>
      <c r="BJI395" s="117"/>
      <c r="BJJ395" s="117"/>
      <c r="BJK395" s="117"/>
      <c r="BJL395" s="117"/>
      <c r="BJM395" s="117"/>
      <c r="BJN395" s="117"/>
      <c r="BJO395" s="117"/>
      <c r="BJP395" s="117"/>
      <c r="BJQ395" s="117"/>
      <c r="BJR395" s="117"/>
      <c r="BJS395" s="117"/>
      <c r="BJT395" s="117"/>
      <c r="BJU395" s="117"/>
      <c r="BJV395" s="117"/>
      <c r="BJW395" s="117"/>
      <c r="BJX395" s="117"/>
      <c r="BJY395" s="117"/>
      <c r="BJZ395" s="117"/>
      <c r="BKA395" s="117"/>
      <c r="BKB395" s="117"/>
      <c r="BKC395" s="117"/>
      <c r="BKD395" s="117"/>
      <c r="BKE395" s="117"/>
      <c r="BKF395" s="117"/>
      <c r="BKG395" s="117"/>
      <c r="BKH395" s="117"/>
      <c r="BKI395" s="117"/>
      <c r="BKJ395" s="117"/>
      <c r="BKK395" s="117"/>
      <c r="BKL395" s="117"/>
      <c r="BKM395" s="117"/>
      <c r="BKN395" s="117"/>
      <c r="BKO395" s="117"/>
      <c r="BKP395" s="117"/>
      <c r="BKQ395" s="117"/>
      <c r="BKR395" s="117"/>
      <c r="BKS395" s="117"/>
      <c r="BKT395" s="117"/>
      <c r="BKU395" s="117"/>
      <c r="BKV395" s="117"/>
      <c r="BKW395" s="117"/>
      <c r="BKX395" s="117"/>
      <c r="BKY395" s="117"/>
      <c r="BKZ395" s="117"/>
      <c r="BLA395" s="117"/>
      <c r="BLB395" s="117"/>
      <c r="BLC395" s="117"/>
      <c r="BLD395" s="117"/>
      <c r="BLE395" s="117"/>
      <c r="BLF395" s="117"/>
      <c r="BLG395" s="117"/>
      <c r="BLH395" s="117"/>
      <c r="BLI395" s="117"/>
      <c r="BLJ395" s="117"/>
      <c r="BLK395" s="117"/>
      <c r="BLL395" s="117"/>
      <c r="BLM395" s="117"/>
      <c r="BLN395" s="117"/>
      <c r="BLO395" s="117"/>
      <c r="BLP395" s="117"/>
      <c r="BLQ395" s="117"/>
      <c r="BLR395" s="117"/>
      <c r="BLS395" s="117"/>
      <c r="BLT395" s="117"/>
      <c r="BLU395" s="117"/>
      <c r="BLV395" s="117"/>
      <c r="BLW395" s="117"/>
      <c r="BLX395" s="117"/>
      <c r="BLY395" s="117"/>
      <c r="BLZ395" s="117"/>
      <c r="BMA395" s="117"/>
      <c r="BMB395" s="117"/>
      <c r="BMC395" s="117"/>
      <c r="BMD395" s="117"/>
      <c r="BME395" s="117"/>
      <c r="BMF395" s="117"/>
      <c r="BMG395" s="117"/>
      <c r="BMH395" s="117"/>
      <c r="BMI395" s="117"/>
      <c r="BMJ395" s="117"/>
      <c r="BMK395" s="117"/>
      <c r="BML395" s="117"/>
      <c r="BMM395" s="117"/>
      <c r="BMN395" s="117"/>
      <c r="BMO395" s="117"/>
      <c r="BMP395" s="117"/>
      <c r="BMQ395" s="117"/>
      <c r="BMR395" s="117"/>
      <c r="BMS395" s="117"/>
      <c r="BMT395" s="117"/>
      <c r="BMU395" s="117"/>
      <c r="BMV395" s="117"/>
      <c r="BMW395" s="117"/>
      <c r="BMX395" s="117"/>
      <c r="BMY395" s="117"/>
      <c r="BMZ395" s="117"/>
      <c r="BNA395" s="117"/>
      <c r="BNB395" s="117"/>
      <c r="BNC395" s="117"/>
      <c r="BND395" s="117"/>
      <c r="BNE395" s="117"/>
      <c r="BNF395" s="117"/>
      <c r="BNG395" s="117"/>
      <c r="BNH395" s="117"/>
      <c r="BNI395" s="117"/>
      <c r="BNJ395" s="117"/>
      <c r="BNK395" s="117"/>
      <c r="BNL395" s="117"/>
      <c r="BNM395" s="117"/>
      <c r="BNN395" s="117"/>
      <c r="BNO395" s="117"/>
      <c r="BNP395" s="117"/>
      <c r="BNQ395" s="117"/>
      <c r="BNR395" s="117"/>
      <c r="BNS395" s="117"/>
      <c r="BNT395" s="117"/>
      <c r="BNU395" s="117"/>
      <c r="BNV395" s="117"/>
      <c r="BNW395" s="117"/>
      <c r="BNX395" s="117"/>
      <c r="BNY395" s="117"/>
      <c r="BNZ395" s="117"/>
      <c r="BOA395" s="117"/>
      <c r="BOB395" s="117"/>
      <c r="BOC395" s="117"/>
      <c r="BOD395" s="117"/>
      <c r="BOE395" s="117"/>
      <c r="BOF395" s="117"/>
      <c r="BOG395" s="117"/>
      <c r="BOH395" s="117"/>
      <c r="BOI395" s="117"/>
      <c r="BOJ395" s="117"/>
      <c r="BOK395" s="117"/>
      <c r="BOL395" s="117"/>
      <c r="BOM395" s="117"/>
      <c r="BON395" s="117"/>
      <c r="BOO395" s="117"/>
      <c r="BOP395" s="117"/>
      <c r="BOQ395" s="117"/>
      <c r="BOR395" s="117"/>
    </row>
    <row r="396" spans="1:1760" s="110" customFormat="1" ht="11.25">
      <c r="A396" s="126"/>
      <c r="C396" s="109"/>
      <c r="D396" s="111"/>
      <c r="E396" s="112"/>
      <c r="F396" s="112"/>
      <c r="I396" s="109"/>
      <c r="K396" s="109"/>
      <c r="L396" s="109"/>
      <c r="M396" s="109"/>
      <c r="N396" s="109"/>
      <c r="O396" s="109"/>
      <c r="P396" s="109"/>
      <c r="Q396" s="109"/>
      <c r="R396" s="109"/>
    </row>
    <row r="397" spans="1:1760" s="110" customFormat="1" ht="11.25">
      <c r="A397" s="127"/>
      <c r="C397" s="109"/>
      <c r="D397" s="111"/>
      <c r="E397" s="112"/>
      <c r="F397" s="112"/>
      <c r="I397" s="109"/>
      <c r="K397" s="109"/>
      <c r="L397" s="109"/>
      <c r="M397" s="109"/>
      <c r="N397" s="109"/>
      <c r="O397" s="109"/>
      <c r="P397" s="109"/>
      <c r="Q397" s="109"/>
      <c r="R397" s="109"/>
    </row>
    <row r="398" spans="1:1760" s="110" customFormat="1" ht="11.25">
      <c r="A398" s="128"/>
      <c r="C398" s="109"/>
      <c r="D398" s="111"/>
      <c r="E398" s="112"/>
      <c r="F398" s="112"/>
      <c r="I398" s="109"/>
      <c r="K398" s="109"/>
      <c r="L398" s="109"/>
      <c r="M398" s="109"/>
      <c r="N398" s="109"/>
      <c r="O398" s="109"/>
      <c r="P398" s="109"/>
      <c r="Q398" s="109"/>
      <c r="R398" s="109"/>
    </row>
    <row r="399" spans="1:1760" s="110" customFormat="1" ht="11.25">
      <c r="A399" s="129"/>
      <c r="C399" s="109"/>
      <c r="D399" s="111"/>
      <c r="E399" s="112"/>
      <c r="F399" s="112"/>
      <c r="I399" s="109"/>
      <c r="K399" s="109"/>
      <c r="L399" s="109"/>
      <c r="M399" s="109"/>
      <c r="N399" s="109"/>
      <c r="O399" s="109"/>
      <c r="P399" s="109"/>
      <c r="Q399" s="109"/>
      <c r="R399" s="109"/>
    </row>
    <row r="400" spans="1:1760" s="110" customFormat="1" ht="11.25">
      <c r="A400" s="126"/>
      <c r="C400" s="109"/>
      <c r="D400" s="111"/>
      <c r="E400" s="112"/>
      <c r="F400" s="112"/>
      <c r="I400" s="109"/>
      <c r="K400" s="109"/>
      <c r="L400" s="109"/>
      <c r="M400" s="109"/>
      <c r="N400" s="109"/>
      <c r="O400" s="109"/>
      <c r="P400" s="109"/>
      <c r="Q400" s="109"/>
      <c r="R400" s="109"/>
    </row>
    <row r="401" spans="1:18" s="110" customFormat="1" ht="11.25">
      <c r="A401" s="126"/>
      <c r="C401" s="109"/>
      <c r="D401" s="111"/>
      <c r="E401" s="112"/>
      <c r="F401" s="112"/>
      <c r="I401" s="109"/>
      <c r="K401" s="109"/>
      <c r="L401" s="109"/>
      <c r="M401" s="109"/>
      <c r="N401" s="109"/>
      <c r="O401" s="109"/>
      <c r="P401" s="109"/>
      <c r="Q401" s="109"/>
      <c r="R401" s="109"/>
    </row>
    <row r="402" spans="1:18" s="110" customFormat="1" ht="11.25">
      <c r="A402" s="126"/>
      <c r="C402" s="109"/>
      <c r="D402" s="111"/>
      <c r="E402" s="112"/>
      <c r="F402" s="112"/>
      <c r="I402" s="109"/>
      <c r="K402" s="109"/>
      <c r="L402" s="109"/>
      <c r="M402" s="109"/>
      <c r="N402" s="109"/>
      <c r="O402" s="109"/>
      <c r="P402" s="109"/>
      <c r="Q402" s="109"/>
      <c r="R402" s="109"/>
    </row>
    <row r="403" spans="1:18" s="110" customFormat="1" ht="11.25">
      <c r="A403" s="126"/>
      <c r="C403" s="109"/>
      <c r="D403" s="111"/>
      <c r="E403" s="112"/>
      <c r="F403" s="112"/>
      <c r="I403" s="109"/>
      <c r="K403" s="109"/>
      <c r="L403" s="109"/>
      <c r="M403" s="109"/>
      <c r="N403" s="109"/>
      <c r="O403" s="109"/>
      <c r="P403" s="109"/>
      <c r="Q403" s="109"/>
      <c r="R403" s="109"/>
    </row>
    <row r="404" spans="1:18" s="110" customFormat="1" ht="11.25">
      <c r="A404" s="126"/>
      <c r="C404" s="109"/>
      <c r="D404" s="111"/>
      <c r="E404" s="112"/>
      <c r="F404" s="112"/>
      <c r="I404" s="109"/>
      <c r="K404" s="109"/>
      <c r="L404" s="109"/>
      <c r="M404" s="109"/>
      <c r="N404" s="109"/>
      <c r="O404" s="109"/>
      <c r="P404" s="109"/>
      <c r="Q404" s="109"/>
      <c r="R404" s="109"/>
    </row>
    <row r="405" spans="1:18" s="110" customFormat="1" ht="11.25">
      <c r="A405" s="126"/>
      <c r="C405" s="109"/>
      <c r="D405" s="111"/>
      <c r="E405" s="112"/>
      <c r="F405" s="112"/>
      <c r="I405" s="109"/>
      <c r="K405" s="109"/>
      <c r="L405" s="109"/>
      <c r="M405" s="109"/>
      <c r="N405" s="109"/>
      <c r="O405" s="109"/>
      <c r="P405" s="109"/>
      <c r="Q405" s="109"/>
      <c r="R405" s="109"/>
    </row>
    <row r="406" spans="1:18" s="110" customFormat="1" ht="11.25">
      <c r="A406" s="126"/>
      <c r="C406" s="109"/>
      <c r="D406" s="111"/>
      <c r="E406" s="112"/>
      <c r="F406" s="112"/>
      <c r="I406" s="109"/>
      <c r="K406" s="109"/>
      <c r="L406" s="109"/>
      <c r="M406" s="109"/>
      <c r="N406" s="109"/>
      <c r="O406" s="109"/>
      <c r="P406" s="109"/>
      <c r="Q406" s="109"/>
      <c r="R406" s="109"/>
    </row>
    <row r="407" spans="1:18" s="110" customFormat="1" ht="11.25">
      <c r="A407" s="126"/>
      <c r="C407" s="109"/>
      <c r="D407" s="111"/>
      <c r="E407" s="112"/>
      <c r="F407" s="112"/>
      <c r="I407" s="109"/>
      <c r="K407" s="109"/>
      <c r="L407" s="109"/>
      <c r="M407" s="109"/>
      <c r="N407" s="109"/>
      <c r="O407" s="109"/>
      <c r="P407" s="109"/>
      <c r="Q407" s="109"/>
      <c r="R407" s="109"/>
    </row>
    <row r="408" spans="1:18" s="110" customFormat="1" ht="11.25">
      <c r="A408" s="126"/>
      <c r="C408" s="109"/>
      <c r="D408" s="111"/>
      <c r="E408" s="112"/>
      <c r="F408" s="112"/>
      <c r="I408" s="109"/>
      <c r="K408" s="109"/>
      <c r="L408" s="109"/>
      <c r="M408" s="109"/>
      <c r="N408" s="109"/>
      <c r="O408" s="109"/>
      <c r="P408" s="109"/>
      <c r="Q408" s="109"/>
      <c r="R408" s="109"/>
    </row>
    <row r="409" spans="1:18" s="110" customFormat="1" ht="11.25">
      <c r="A409" s="126"/>
      <c r="C409" s="109"/>
      <c r="D409" s="111"/>
      <c r="E409" s="112"/>
      <c r="F409" s="112"/>
      <c r="I409" s="109"/>
      <c r="K409" s="109"/>
      <c r="L409" s="109"/>
      <c r="M409" s="109"/>
      <c r="N409" s="109"/>
      <c r="O409" s="109"/>
      <c r="P409" s="109"/>
      <c r="Q409" s="109"/>
      <c r="R409" s="109"/>
    </row>
    <row r="410" spans="1:18" s="110" customFormat="1" ht="11.25">
      <c r="A410" s="126"/>
      <c r="C410" s="109"/>
      <c r="D410" s="111"/>
      <c r="E410" s="112"/>
      <c r="F410" s="112"/>
      <c r="I410" s="109"/>
      <c r="K410" s="109"/>
      <c r="L410" s="109"/>
      <c r="M410" s="109"/>
      <c r="N410" s="109"/>
      <c r="O410" s="109"/>
      <c r="P410" s="109"/>
      <c r="Q410" s="109"/>
      <c r="R410" s="109"/>
    </row>
    <row r="411" spans="1:18" s="110" customFormat="1" ht="11.25">
      <c r="A411" s="126"/>
      <c r="C411" s="109"/>
      <c r="D411" s="111"/>
      <c r="E411" s="112"/>
      <c r="F411" s="112"/>
      <c r="I411" s="109"/>
      <c r="K411" s="109"/>
      <c r="L411" s="109"/>
      <c r="M411" s="109"/>
      <c r="N411" s="109"/>
      <c r="O411" s="109"/>
      <c r="P411" s="109"/>
      <c r="Q411" s="109"/>
      <c r="R411" s="109"/>
    </row>
    <row r="412" spans="1:18" s="110" customFormat="1" ht="11.25">
      <c r="A412" s="126"/>
      <c r="C412" s="109"/>
      <c r="D412" s="111"/>
      <c r="E412" s="112"/>
      <c r="F412" s="112"/>
      <c r="I412" s="109"/>
      <c r="K412" s="109"/>
      <c r="L412" s="109"/>
      <c r="M412" s="109"/>
      <c r="N412" s="109"/>
      <c r="O412" s="109"/>
      <c r="P412" s="109"/>
      <c r="Q412" s="109"/>
      <c r="R412" s="109"/>
    </row>
    <row r="413" spans="1:18" s="110" customFormat="1" ht="11.25">
      <c r="A413" s="126"/>
      <c r="C413" s="109"/>
      <c r="D413" s="111"/>
      <c r="E413" s="112"/>
      <c r="F413" s="112"/>
      <c r="I413" s="109"/>
      <c r="K413" s="109"/>
      <c r="L413" s="109"/>
      <c r="M413" s="109"/>
      <c r="N413" s="109"/>
      <c r="O413" s="109"/>
      <c r="P413" s="109"/>
      <c r="Q413" s="109"/>
      <c r="R413" s="109"/>
    </row>
    <row r="414" spans="1:18" s="110" customFormat="1" ht="11.25">
      <c r="A414" s="126"/>
      <c r="C414" s="109"/>
      <c r="D414" s="111"/>
      <c r="E414" s="112"/>
      <c r="F414" s="112"/>
      <c r="I414" s="109"/>
      <c r="K414" s="109"/>
      <c r="L414" s="109"/>
      <c r="M414" s="109"/>
      <c r="N414" s="109"/>
      <c r="O414" s="109"/>
      <c r="P414" s="109"/>
      <c r="Q414" s="109"/>
      <c r="R414" s="109"/>
    </row>
    <row r="415" spans="1:18" s="110" customFormat="1" ht="11.25">
      <c r="A415" s="126"/>
      <c r="C415" s="109"/>
      <c r="D415" s="111"/>
      <c r="E415" s="112"/>
      <c r="F415" s="112"/>
      <c r="I415" s="109"/>
      <c r="K415" s="109"/>
      <c r="L415" s="109"/>
      <c r="M415" s="109"/>
      <c r="N415" s="109"/>
      <c r="O415" s="109"/>
      <c r="P415" s="109"/>
      <c r="Q415" s="109"/>
      <c r="R415" s="109"/>
    </row>
    <row r="416" spans="1:18" s="110" customFormat="1" ht="11.25">
      <c r="A416" s="126"/>
      <c r="C416" s="109"/>
      <c r="D416" s="111"/>
      <c r="E416" s="112"/>
      <c r="F416" s="112"/>
      <c r="I416" s="109"/>
      <c r="K416" s="109"/>
      <c r="L416" s="109"/>
      <c r="M416" s="109"/>
      <c r="N416" s="109"/>
      <c r="O416" s="109"/>
      <c r="P416" s="109"/>
      <c r="Q416" s="109"/>
      <c r="R416" s="109"/>
    </row>
    <row r="417" spans="1:18" s="110" customFormat="1" ht="11.25">
      <c r="A417" s="126"/>
      <c r="C417" s="109"/>
      <c r="D417" s="111"/>
      <c r="E417" s="112"/>
      <c r="F417" s="112"/>
      <c r="I417" s="109"/>
      <c r="K417" s="109"/>
      <c r="L417" s="109"/>
      <c r="M417" s="109"/>
      <c r="N417" s="109"/>
      <c r="O417" s="109"/>
      <c r="P417" s="109"/>
      <c r="Q417" s="109"/>
      <c r="R417" s="109"/>
    </row>
    <row r="418" spans="1:18" s="110" customFormat="1" ht="11.25">
      <c r="A418" s="126"/>
      <c r="C418" s="109"/>
      <c r="D418" s="111"/>
      <c r="E418" s="112"/>
      <c r="F418" s="112"/>
      <c r="I418" s="109"/>
      <c r="K418" s="109"/>
      <c r="L418" s="109"/>
      <c r="M418" s="109"/>
      <c r="N418" s="109"/>
      <c r="O418" s="109"/>
      <c r="P418" s="109"/>
      <c r="Q418" s="109"/>
      <c r="R418" s="109"/>
    </row>
    <row r="419" spans="1:18" s="110" customFormat="1" ht="11.25">
      <c r="A419" s="126"/>
      <c r="C419" s="109"/>
      <c r="D419" s="111"/>
      <c r="E419" s="112"/>
      <c r="F419" s="112"/>
      <c r="I419" s="109"/>
      <c r="K419" s="109"/>
      <c r="L419" s="109"/>
      <c r="M419" s="109"/>
      <c r="N419" s="109"/>
      <c r="O419" s="109"/>
      <c r="P419" s="109"/>
      <c r="Q419" s="109"/>
      <c r="R419" s="109"/>
    </row>
    <row r="420" spans="1:18" s="110" customFormat="1" ht="11.25">
      <c r="A420" s="126"/>
      <c r="C420" s="109"/>
      <c r="D420" s="111"/>
      <c r="E420" s="112"/>
      <c r="F420" s="112"/>
      <c r="I420" s="109"/>
      <c r="K420" s="109"/>
      <c r="L420" s="109"/>
      <c r="M420" s="109"/>
      <c r="N420" s="109"/>
      <c r="O420" s="109"/>
      <c r="P420" s="109"/>
      <c r="Q420" s="109"/>
      <c r="R420" s="109"/>
    </row>
    <row r="421" spans="1:18" s="110" customFormat="1" ht="11.25">
      <c r="A421" s="126"/>
      <c r="C421" s="109"/>
      <c r="D421" s="111"/>
      <c r="E421" s="112"/>
      <c r="F421" s="112"/>
      <c r="I421" s="109"/>
      <c r="K421" s="109"/>
      <c r="L421" s="109"/>
      <c r="M421" s="109"/>
      <c r="N421" s="109"/>
      <c r="O421" s="109"/>
      <c r="P421" s="109"/>
      <c r="Q421" s="109"/>
      <c r="R421" s="109"/>
    </row>
    <row r="422" spans="1:18" s="110" customFormat="1" ht="11.25">
      <c r="A422" s="126"/>
      <c r="C422" s="109"/>
      <c r="D422" s="111"/>
      <c r="E422" s="112"/>
      <c r="F422" s="112"/>
      <c r="I422" s="109"/>
      <c r="K422" s="109"/>
      <c r="L422" s="109"/>
      <c r="M422" s="109"/>
      <c r="N422" s="109"/>
      <c r="O422" s="109"/>
      <c r="P422" s="109"/>
      <c r="Q422" s="109"/>
      <c r="R422" s="109"/>
    </row>
    <row r="423" spans="1:18" s="110" customFormat="1" ht="11.25">
      <c r="A423" s="126"/>
      <c r="C423" s="109"/>
      <c r="D423" s="111"/>
      <c r="E423" s="112"/>
      <c r="F423" s="112"/>
      <c r="I423" s="109"/>
      <c r="K423" s="109"/>
      <c r="L423" s="109"/>
      <c r="M423" s="109"/>
      <c r="N423" s="109"/>
      <c r="O423" s="109"/>
      <c r="P423" s="109"/>
      <c r="Q423" s="109"/>
      <c r="R423" s="109"/>
    </row>
    <row r="424" spans="1:18" s="110" customFormat="1" ht="11.25">
      <c r="A424" s="126"/>
      <c r="C424" s="109"/>
      <c r="D424" s="111"/>
      <c r="E424" s="112"/>
      <c r="F424" s="112"/>
      <c r="I424" s="109"/>
      <c r="K424" s="109"/>
      <c r="L424" s="109"/>
      <c r="M424" s="109"/>
      <c r="N424" s="109"/>
      <c r="O424" s="109"/>
      <c r="P424" s="109"/>
      <c r="Q424" s="109"/>
      <c r="R424" s="109"/>
    </row>
    <row r="425" spans="1:18" s="110" customFormat="1" ht="11.25">
      <c r="A425" s="126"/>
      <c r="C425" s="109"/>
      <c r="D425" s="111"/>
      <c r="E425" s="112"/>
      <c r="F425" s="112"/>
      <c r="I425" s="109"/>
      <c r="K425" s="109"/>
      <c r="L425" s="109"/>
      <c r="M425" s="109"/>
      <c r="N425" s="109"/>
      <c r="O425" s="109"/>
      <c r="P425" s="109"/>
      <c r="Q425" s="109"/>
      <c r="R425" s="109"/>
    </row>
    <row r="426" spans="1:18" s="110" customFormat="1" ht="11.25">
      <c r="A426" s="126"/>
      <c r="C426" s="109"/>
      <c r="D426" s="111"/>
      <c r="E426" s="112"/>
      <c r="F426" s="112"/>
      <c r="I426" s="109"/>
      <c r="K426" s="109"/>
      <c r="L426" s="109"/>
      <c r="M426" s="109"/>
      <c r="N426" s="109"/>
      <c r="O426" s="109"/>
      <c r="P426" s="109"/>
      <c r="Q426" s="109"/>
      <c r="R426" s="109"/>
    </row>
    <row r="427" spans="1:18" s="110" customFormat="1" ht="11.25">
      <c r="A427" s="126"/>
      <c r="C427" s="109"/>
      <c r="D427" s="111"/>
      <c r="E427" s="112"/>
      <c r="F427" s="112"/>
      <c r="I427" s="109"/>
      <c r="K427" s="109"/>
      <c r="L427" s="109"/>
      <c r="M427" s="109"/>
      <c r="N427" s="109"/>
      <c r="O427" s="109"/>
      <c r="P427" s="109"/>
      <c r="Q427" s="109"/>
      <c r="R427" s="109"/>
    </row>
    <row r="428" spans="1:18" s="110" customFormat="1" ht="11.25">
      <c r="A428" s="126"/>
      <c r="C428" s="109"/>
      <c r="D428" s="111"/>
      <c r="E428" s="112"/>
      <c r="F428" s="112"/>
      <c r="I428" s="109"/>
      <c r="K428" s="109"/>
      <c r="L428" s="109"/>
      <c r="M428" s="109"/>
      <c r="N428" s="109"/>
      <c r="O428" s="109"/>
      <c r="P428" s="109"/>
      <c r="Q428" s="109"/>
      <c r="R428" s="109"/>
    </row>
    <row r="429" spans="1:18" s="110" customFormat="1" ht="11.25">
      <c r="A429" s="126"/>
      <c r="C429" s="109"/>
      <c r="D429" s="111"/>
      <c r="E429" s="112"/>
      <c r="F429" s="112"/>
      <c r="I429" s="109"/>
      <c r="K429" s="109"/>
      <c r="L429" s="109"/>
      <c r="M429" s="109"/>
      <c r="N429" s="109"/>
      <c r="O429" s="109"/>
      <c r="P429" s="109"/>
      <c r="Q429" s="109"/>
      <c r="R429" s="109"/>
    </row>
    <row r="430" spans="1:18" s="110" customFormat="1" ht="11.25">
      <c r="A430" s="126"/>
      <c r="C430" s="109"/>
      <c r="D430" s="111"/>
      <c r="E430" s="112"/>
      <c r="F430" s="112"/>
      <c r="I430" s="109"/>
      <c r="K430" s="109"/>
      <c r="L430" s="109"/>
      <c r="M430" s="109"/>
      <c r="N430" s="109"/>
      <c r="O430" s="109"/>
      <c r="P430" s="109"/>
      <c r="Q430" s="109"/>
      <c r="R430" s="109"/>
    </row>
    <row r="431" spans="1:18" s="110" customFormat="1" ht="11.25">
      <c r="A431" s="126"/>
      <c r="C431" s="109"/>
      <c r="D431" s="111"/>
      <c r="E431" s="112"/>
      <c r="F431" s="112"/>
      <c r="I431" s="109"/>
      <c r="K431" s="109"/>
      <c r="L431" s="109"/>
      <c r="M431" s="109"/>
      <c r="N431" s="109"/>
      <c r="O431" s="109"/>
      <c r="P431" s="109"/>
      <c r="Q431" s="109"/>
      <c r="R431" s="109"/>
    </row>
    <row r="432" spans="1:18" s="110" customFormat="1" ht="11.25">
      <c r="A432" s="126"/>
      <c r="C432" s="109"/>
      <c r="D432" s="111"/>
      <c r="E432" s="112"/>
      <c r="F432" s="112"/>
      <c r="I432" s="109"/>
      <c r="K432" s="109"/>
      <c r="L432" s="109"/>
      <c r="M432" s="109"/>
      <c r="N432" s="109"/>
      <c r="O432" s="109"/>
      <c r="P432" s="109"/>
      <c r="Q432" s="109"/>
      <c r="R432" s="109"/>
    </row>
    <row r="433" spans="1:18" s="110" customFormat="1" ht="11.25">
      <c r="A433" s="126"/>
      <c r="C433" s="109"/>
      <c r="D433" s="111"/>
      <c r="E433" s="112"/>
      <c r="F433" s="112"/>
      <c r="I433" s="109"/>
      <c r="K433" s="109"/>
      <c r="L433" s="109"/>
      <c r="M433" s="109"/>
      <c r="N433" s="109"/>
      <c r="O433" s="109"/>
      <c r="P433" s="109"/>
      <c r="Q433" s="109"/>
      <c r="R433" s="109"/>
    </row>
    <row r="434" spans="1:18" s="110" customFormat="1" ht="11.25">
      <c r="A434" s="126"/>
      <c r="C434" s="109"/>
      <c r="D434" s="111"/>
      <c r="E434" s="112"/>
      <c r="F434" s="112"/>
      <c r="I434" s="109"/>
      <c r="K434" s="109"/>
      <c r="L434" s="109"/>
      <c r="M434" s="109"/>
      <c r="N434" s="109"/>
      <c r="O434" s="109"/>
      <c r="P434" s="109"/>
      <c r="Q434" s="109"/>
      <c r="R434" s="109"/>
    </row>
    <row r="435" spans="1:18" s="110" customFormat="1" ht="11.25">
      <c r="A435" s="126"/>
      <c r="C435" s="109"/>
      <c r="D435" s="111"/>
      <c r="E435" s="112"/>
      <c r="F435" s="112"/>
      <c r="I435" s="109"/>
      <c r="K435" s="109"/>
      <c r="L435" s="109"/>
      <c r="M435" s="109"/>
      <c r="N435" s="109"/>
      <c r="O435" s="109"/>
      <c r="P435" s="109"/>
      <c r="Q435" s="109"/>
      <c r="R435" s="109"/>
    </row>
    <row r="436" spans="1:18" s="110" customFormat="1" ht="11.25">
      <c r="A436" s="126"/>
      <c r="C436" s="109"/>
      <c r="D436" s="111"/>
      <c r="E436" s="112"/>
      <c r="F436" s="112"/>
      <c r="I436" s="109"/>
      <c r="K436" s="109"/>
      <c r="L436" s="109"/>
      <c r="M436" s="109"/>
      <c r="N436" s="109"/>
      <c r="O436" s="109"/>
      <c r="P436" s="109"/>
      <c r="Q436" s="109"/>
      <c r="R436" s="109"/>
    </row>
    <row r="437" spans="1:18" s="110" customFormat="1" ht="11.25">
      <c r="A437" s="126"/>
      <c r="C437" s="109"/>
      <c r="D437" s="111"/>
      <c r="E437" s="112"/>
      <c r="F437" s="112"/>
      <c r="I437" s="109"/>
      <c r="K437" s="109"/>
      <c r="L437" s="109"/>
      <c r="M437" s="109"/>
      <c r="N437" s="109"/>
      <c r="O437" s="109"/>
      <c r="P437" s="109"/>
      <c r="Q437" s="109"/>
      <c r="R437" s="109"/>
    </row>
    <row r="438" spans="1:18" s="110" customFormat="1" ht="11.25">
      <c r="A438" s="126"/>
      <c r="C438" s="109"/>
      <c r="D438" s="111"/>
      <c r="E438" s="112"/>
      <c r="F438" s="112"/>
      <c r="I438" s="109"/>
      <c r="K438" s="109"/>
      <c r="L438" s="109"/>
      <c r="M438" s="109"/>
      <c r="N438" s="109"/>
      <c r="O438" s="109"/>
      <c r="P438" s="109"/>
      <c r="Q438" s="109"/>
      <c r="R438" s="109"/>
    </row>
    <row r="439" spans="1:18" s="110" customFormat="1" ht="11.25">
      <c r="A439" s="126"/>
      <c r="C439" s="109"/>
      <c r="D439" s="111"/>
      <c r="E439" s="112"/>
      <c r="F439" s="112"/>
      <c r="I439" s="109"/>
      <c r="K439" s="109"/>
      <c r="L439" s="109"/>
      <c r="M439" s="109"/>
      <c r="N439" s="109"/>
      <c r="O439" s="109"/>
      <c r="P439" s="109"/>
      <c r="Q439" s="109"/>
      <c r="R439" s="109"/>
    </row>
    <row r="440" spans="1:18" s="110" customFormat="1" ht="11.25">
      <c r="A440" s="126"/>
      <c r="C440" s="109"/>
      <c r="D440" s="111"/>
      <c r="E440" s="112"/>
      <c r="F440" s="112"/>
      <c r="I440" s="109"/>
      <c r="K440" s="109"/>
      <c r="L440" s="109"/>
      <c r="M440" s="109"/>
      <c r="N440" s="109"/>
      <c r="O440" s="109"/>
      <c r="P440" s="109"/>
      <c r="Q440" s="109"/>
      <c r="R440" s="109"/>
    </row>
    <row r="441" spans="1:18" s="110" customFormat="1" ht="11.25">
      <c r="A441" s="126"/>
      <c r="C441" s="109"/>
      <c r="D441" s="111"/>
      <c r="E441" s="112"/>
      <c r="F441" s="112"/>
      <c r="I441" s="109"/>
      <c r="K441" s="109"/>
      <c r="L441" s="109"/>
      <c r="M441" s="109"/>
      <c r="N441" s="109"/>
      <c r="O441" s="109"/>
      <c r="P441" s="109"/>
      <c r="Q441" s="109"/>
      <c r="R441" s="109"/>
    </row>
    <row r="442" spans="1:18" s="110" customFormat="1" ht="11.25">
      <c r="A442" s="126"/>
      <c r="C442" s="109"/>
      <c r="D442" s="111"/>
      <c r="E442" s="112"/>
      <c r="F442" s="112"/>
      <c r="I442" s="109"/>
      <c r="K442" s="109"/>
      <c r="L442" s="109"/>
      <c r="M442" s="109"/>
      <c r="N442" s="109"/>
      <c r="O442" s="109"/>
      <c r="P442" s="109"/>
      <c r="Q442" s="109"/>
      <c r="R442" s="109"/>
    </row>
    <row r="443" spans="1:18" s="110" customFormat="1" ht="11.25">
      <c r="A443" s="126"/>
      <c r="C443" s="109"/>
      <c r="D443" s="111"/>
      <c r="E443" s="112"/>
      <c r="F443" s="112"/>
      <c r="I443" s="109"/>
      <c r="K443" s="109"/>
      <c r="L443" s="109"/>
      <c r="M443" s="109"/>
      <c r="N443" s="109"/>
      <c r="O443" s="109"/>
      <c r="P443" s="109"/>
      <c r="Q443" s="109"/>
      <c r="R443" s="109"/>
    </row>
    <row r="444" spans="1:18" s="110" customFormat="1" ht="11.25">
      <c r="A444" s="126"/>
      <c r="C444" s="109"/>
      <c r="D444" s="111"/>
      <c r="E444" s="112"/>
      <c r="F444" s="112"/>
      <c r="I444" s="109"/>
      <c r="K444" s="109"/>
      <c r="L444" s="109"/>
      <c r="M444" s="109"/>
      <c r="N444" s="109"/>
      <c r="O444" s="109"/>
      <c r="P444" s="109"/>
      <c r="Q444" s="109"/>
      <c r="R444" s="109"/>
    </row>
    <row r="445" spans="1:18" s="110" customFormat="1" ht="11.25">
      <c r="A445" s="126"/>
      <c r="C445" s="109"/>
      <c r="D445" s="111"/>
      <c r="E445" s="112"/>
      <c r="F445" s="112"/>
      <c r="I445" s="109"/>
      <c r="K445" s="109"/>
      <c r="L445" s="109"/>
      <c r="M445" s="109"/>
      <c r="N445" s="109"/>
      <c r="O445" s="109"/>
      <c r="P445" s="109"/>
      <c r="Q445" s="109"/>
      <c r="R445" s="109"/>
    </row>
    <row r="446" spans="1:18" s="110" customFormat="1" ht="11.25">
      <c r="A446" s="126"/>
      <c r="C446" s="109"/>
      <c r="D446" s="111"/>
      <c r="E446" s="112"/>
      <c r="F446" s="112"/>
      <c r="I446" s="109"/>
      <c r="K446" s="109"/>
      <c r="L446" s="109"/>
      <c r="M446" s="109"/>
      <c r="N446" s="109"/>
      <c r="O446" s="109"/>
      <c r="P446" s="109"/>
      <c r="Q446" s="109"/>
      <c r="R446" s="109"/>
    </row>
    <row r="447" spans="1:18" s="110" customFormat="1" ht="11.25">
      <c r="A447" s="126"/>
      <c r="C447" s="109"/>
      <c r="D447" s="111"/>
      <c r="E447" s="112"/>
      <c r="F447" s="112"/>
      <c r="I447" s="109"/>
      <c r="K447" s="109"/>
      <c r="L447" s="109"/>
      <c r="M447" s="109"/>
      <c r="N447" s="109"/>
      <c r="O447" s="109"/>
      <c r="P447" s="109"/>
      <c r="Q447" s="109"/>
      <c r="R447" s="109"/>
    </row>
    <row r="448" spans="1:18" s="110" customFormat="1" ht="11.25">
      <c r="A448" s="126"/>
      <c r="C448" s="109"/>
      <c r="D448" s="111"/>
      <c r="E448" s="112"/>
      <c r="F448" s="112"/>
      <c r="I448" s="109"/>
      <c r="K448" s="109"/>
      <c r="L448" s="109"/>
      <c r="M448" s="109"/>
      <c r="N448" s="109"/>
      <c r="O448" s="109"/>
      <c r="P448" s="109"/>
      <c r="Q448" s="109"/>
      <c r="R448" s="109"/>
    </row>
    <row r="449" spans="1:18" s="110" customFormat="1" ht="11.25">
      <c r="A449" s="126"/>
      <c r="C449" s="109"/>
      <c r="D449" s="111"/>
      <c r="E449" s="112"/>
      <c r="F449" s="112"/>
      <c r="I449" s="109"/>
      <c r="K449" s="109"/>
      <c r="L449" s="109"/>
      <c r="M449" s="109"/>
      <c r="N449" s="109"/>
      <c r="O449" s="109"/>
      <c r="P449" s="109"/>
      <c r="Q449" s="109"/>
      <c r="R449" s="109"/>
    </row>
    <row r="450" spans="1:18" s="110" customFormat="1" ht="11.25">
      <c r="A450" s="126"/>
      <c r="C450" s="109"/>
      <c r="D450" s="111"/>
      <c r="E450" s="112"/>
      <c r="F450" s="112"/>
      <c r="I450" s="109"/>
      <c r="K450" s="109"/>
      <c r="L450" s="109"/>
      <c r="M450" s="109"/>
      <c r="N450" s="109"/>
      <c r="O450" s="109"/>
      <c r="P450" s="109"/>
      <c r="Q450" s="109"/>
      <c r="R450" s="109"/>
    </row>
    <row r="451" spans="1:18" s="110" customFormat="1" ht="11.25">
      <c r="A451" s="126"/>
      <c r="C451" s="109"/>
      <c r="D451" s="111"/>
      <c r="E451" s="112"/>
      <c r="F451" s="112"/>
      <c r="I451" s="109"/>
      <c r="K451" s="109"/>
      <c r="L451" s="109"/>
      <c r="M451" s="109"/>
      <c r="N451" s="109"/>
      <c r="O451" s="109"/>
      <c r="P451" s="109"/>
      <c r="Q451" s="109"/>
      <c r="R451" s="109"/>
    </row>
    <row r="452" spans="1:18" s="110" customFormat="1" ht="11.25">
      <c r="A452" s="126"/>
      <c r="C452" s="109"/>
      <c r="D452" s="111"/>
      <c r="E452" s="112"/>
      <c r="F452" s="112"/>
      <c r="I452" s="109"/>
      <c r="K452" s="109"/>
      <c r="L452" s="109"/>
      <c r="M452" s="109"/>
      <c r="N452" s="109"/>
      <c r="O452" s="109"/>
      <c r="P452" s="109"/>
      <c r="Q452" s="109"/>
      <c r="R452" s="109"/>
    </row>
    <row r="453" spans="1:18" s="110" customFormat="1" ht="11.25">
      <c r="A453" s="126"/>
      <c r="C453" s="109"/>
      <c r="D453" s="111"/>
      <c r="E453" s="112"/>
      <c r="F453" s="112"/>
      <c r="I453" s="109"/>
      <c r="K453" s="109"/>
      <c r="L453" s="109"/>
      <c r="M453" s="109"/>
      <c r="N453" s="109"/>
      <c r="O453" s="109"/>
      <c r="P453" s="109"/>
      <c r="Q453" s="109"/>
      <c r="R453" s="109"/>
    </row>
    <row r="454" spans="1:18" s="110" customFormat="1" ht="11.25">
      <c r="A454" s="126"/>
      <c r="C454" s="109"/>
      <c r="D454" s="111"/>
      <c r="E454" s="112"/>
      <c r="F454" s="112"/>
      <c r="I454" s="109"/>
      <c r="K454" s="109"/>
      <c r="L454" s="109"/>
      <c r="M454" s="109"/>
      <c r="N454" s="109"/>
      <c r="O454" s="109"/>
      <c r="P454" s="109"/>
      <c r="Q454" s="109"/>
      <c r="R454" s="109"/>
    </row>
    <row r="455" spans="1:18" s="110" customFormat="1" ht="11.25">
      <c r="A455" s="126"/>
      <c r="C455" s="109"/>
      <c r="D455" s="111"/>
      <c r="E455" s="112"/>
      <c r="F455" s="112"/>
      <c r="I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s="110" customFormat="1" ht="11.25">
      <c r="A456" s="126"/>
      <c r="C456" s="109"/>
      <c r="D456" s="111"/>
      <c r="E456" s="112"/>
      <c r="F456" s="112"/>
      <c r="I456" s="109"/>
      <c r="K456" s="109"/>
      <c r="L456" s="109"/>
      <c r="M456" s="109"/>
      <c r="N456" s="109"/>
      <c r="O456" s="109"/>
      <c r="P456" s="109"/>
      <c r="Q456" s="109"/>
      <c r="R456" s="109"/>
    </row>
    <row r="457" spans="1:18" s="110" customFormat="1" ht="11.25">
      <c r="A457" s="126"/>
      <c r="C457" s="109"/>
      <c r="D457" s="111"/>
      <c r="E457" s="112"/>
      <c r="F457" s="112"/>
      <c r="I457" s="109"/>
      <c r="K457" s="109"/>
      <c r="L457" s="109"/>
      <c r="M457" s="109"/>
      <c r="N457" s="109"/>
      <c r="O457" s="109"/>
      <c r="P457" s="109"/>
      <c r="Q457" s="109"/>
      <c r="R457" s="109"/>
    </row>
    <row r="458" spans="1:18" s="110" customFormat="1" ht="11.25">
      <c r="A458" s="126"/>
      <c r="C458" s="109"/>
      <c r="D458" s="111"/>
      <c r="E458" s="112"/>
      <c r="F458" s="112"/>
      <c r="I458" s="109"/>
      <c r="K458" s="109"/>
      <c r="L458" s="109"/>
      <c r="M458" s="109"/>
      <c r="N458" s="109"/>
      <c r="O458" s="109"/>
      <c r="P458" s="109"/>
      <c r="Q458" s="109"/>
      <c r="R458" s="109"/>
    </row>
    <row r="459" spans="1:18" s="110" customFormat="1" ht="11.25">
      <c r="A459" s="126"/>
      <c r="C459" s="109"/>
      <c r="D459" s="111"/>
      <c r="E459" s="112"/>
      <c r="F459" s="112"/>
      <c r="I459" s="109"/>
      <c r="K459" s="109"/>
      <c r="L459" s="109"/>
      <c r="M459" s="109"/>
      <c r="N459" s="109"/>
      <c r="O459" s="109"/>
      <c r="P459" s="109"/>
      <c r="Q459" s="109"/>
      <c r="R459" s="109"/>
    </row>
    <row r="460" spans="1:18" s="110" customFormat="1" ht="11.25">
      <c r="A460" s="126"/>
      <c r="C460" s="109"/>
      <c r="D460" s="111"/>
      <c r="E460" s="112"/>
      <c r="F460" s="112"/>
      <c r="I460" s="109"/>
      <c r="K460" s="109"/>
      <c r="L460" s="109"/>
      <c r="M460" s="109"/>
      <c r="N460" s="109"/>
      <c r="O460" s="109"/>
      <c r="P460" s="109"/>
      <c r="Q460" s="109"/>
      <c r="R460" s="109"/>
    </row>
    <row r="461" spans="1:18" s="110" customFormat="1" ht="11.25">
      <c r="A461" s="126"/>
      <c r="C461" s="109"/>
      <c r="D461" s="111"/>
      <c r="E461" s="112"/>
      <c r="F461" s="112"/>
      <c r="I461" s="109"/>
      <c r="K461" s="109"/>
      <c r="L461" s="109"/>
      <c r="M461" s="109"/>
      <c r="N461" s="109"/>
      <c r="O461" s="109"/>
      <c r="P461" s="109"/>
      <c r="Q461" s="109"/>
      <c r="R461" s="109"/>
    </row>
    <row r="462" spans="1:18" s="110" customFormat="1" ht="11.25">
      <c r="A462" s="129"/>
      <c r="C462" s="109"/>
      <c r="D462" s="111"/>
      <c r="E462" s="112"/>
      <c r="F462" s="112"/>
      <c r="I462" s="109"/>
      <c r="K462" s="109"/>
      <c r="L462" s="109"/>
      <c r="M462" s="109"/>
      <c r="N462" s="109"/>
      <c r="O462" s="109"/>
      <c r="P462" s="109"/>
      <c r="Q462" s="109"/>
      <c r="R462" s="109"/>
    </row>
    <row r="463" spans="1:18" s="110" customFormat="1" ht="11.25">
      <c r="A463" s="126"/>
      <c r="C463" s="109"/>
      <c r="D463" s="111"/>
      <c r="E463" s="112"/>
      <c r="F463" s="112"/>
      <c r="I463" s="109"/>
      <c r="K463" s="109"/>
      <c r="L463" s="109"/>
      <c r="M463" s="109"/>
      <c r="N463" s="109"/>
      <c r="O463" s="109"/>
      <c r="P463" s="109"/>
      <c r="Q463" s="109"/>
      <c r="R463" s="109"/>
    </row>
    <row r="464" spans="1:18" s="110" customFormat="1" ht="11.25">
      <c r="A464" s="126"/>
      <c r="C464" s="109"/>
      <c r="D464" s="111"/>
      <c r="E464" s="112"/>
      <c r="F464" s="112"/>
      <c r="I464" s="109"/>
      <c r="K464" s="109"/>
      <c r="L464" s="109"/>
      <c r="M464" s="109"/>
      <c r="N464" s="109"/>
      <c r="O464" s="109"/>
      <c r="P464" s="109"/>
      <c r="Q464" s="109"/>
      <c r="R464" s="109"/>
    </row>
    <row r="465" spans="1:18" s="110" customFormat="1" ht="11.25">
      <c r="A465" s="129"/>
      <c r="C465" s="109"/>
      <c r="D465" s="111"/>
      <c r="E465" s="112"/>
      <c r="F465" s="112"/>
      <c r="I465" s="109"/>
      <c r="K465" s="109"/>
      <c r="L465" s="109"/>
      <c r="M465" s="109"/>
      <c r="N465" s="109"/>
      <c r="O465" s="109"/>
      <c r="P465" s="109"/>
      <c r="Q465" s="109"/>
      <c r="R465" s="109"/>
    </row>
    <row r="466" spans="1:18" s="110" customFormat="1" ht="11.25">
      <c r="A466" s="129"/>
      <c r="C466" s="109"/>
      <c r="D466" s="111"/>
      <c r="E466" s="112"/>
      <c r="F466" s="112"/>
      <c r="I466" s="109"/>
      <c r="K466" s="109"/>
      <c r="L466" s="109"/>
      <c r="M466" s="109"/>
      <c r="N466" s="109"/>
      <c r="O466" s="109"/>
      <c r="P466" s="109"/>
      <c r="Q466" s="109"/>
      <c r="R466" s="109"/>
    </row>
    <row r="467" spans="1:18" s="110" customFormat="1" ht="11.25">
      <c r="A467" s="126"/>
      <c r="C467" s="109"/>
      <c r="D467" s="111"/>
      <c r="E467" s="112"/>
      <c r="F467" s="112"/>
      <c r="I467" s="109"/>
      <c r="K467" s="109"/>
      <c r="L467" s="109"/>
      <c r="M467" s="109"/>
      <c r="N467" s="109"/>
      <c r="O467" s="109"/>
      <c r="P467" s="109"/>
      <c r="Q467" s="109"/>
      <c r="R467" s="109"/>
    </row>
    <row r="468" spans="1:18" s="110" customFormat="1" ht="11.25">
      <c r="A468" s="126"/>
      <c r="C468" s="109"/>
      <c r="D468" s="111"/>
      <c r="E468" s="112"/>
      <c r="F468" s="112"/>
      <c r="I468" s="109"/>
      <c r="K468" s="109"/>
      <c r="L468" s="109"/>
      <c r="M468" s="109"/>
      <c r="N468" s="109"/>
      <c r="O468" s="109"/>
      <c r="P468" s="109"/>
      <c r="Q468" s="109"/>
      <c r="R468" s="109"/>
    </row>
    <row r="469" spans="1:18" s="110" customFormat="1" ht="11.25">
      <c r="A469" s="126"/>
      <c r="C469" s="109"/>
      <c r="D469" s="111"/>
      <c r="E469" s="112"/>
      <c r="F469" s="112"/>
      <c r="I469" s="109"/>
      <c r="K469" s="109"/>
      <c r="L469" s="109"/>
      <c r="M469" s="109"/>
      <c r="N469" s="109"/>
      <c r="O469" s="109"/>
      <c r="P469" s="109"/>
      <c r="Q469" s="109"/>
      <c r="R469" s="109"/>
    </row>
    <row r="470" spans="1:18" s="110" customFormat="1" ht="11.25">
      <c r="A470" s="126"/>
      <c r="C470" s="109"/>
      <c r="D470" s="111"/>
      <c r="E470" s="112"/>
      <c r="F470" s="112"/>
      <c r="I470" s="109"/>
      <c r="K470" s="109"/>
      <c r="L470" s="109"/>
      <c r="M470" s="109"/>
      <c r="N470" s="109"/>
      <c r="O470" s="109"/>
      <c r="P470" s="109"/>
      <c r="Q470" s="109"/>
      <c r="R470" s="109"/>
    </row>
    <row r="471" spans="1:18" s="110" customFormat="1" ht="11.25">
      <c r="A471" s="130"/>
      <c r="C471" s="109"/>
      <c r="D471" s="111"/>
      <c r="E471" s="112"/>
      <c r="F471" s="112"/>
      <c r="I471" s="109"/>
      <c r="K471" s="109"/>
      <c r="L471" s="109"/>
      <c r="M471" s="109"/>
      <c r="N471" s="109"/>
      <c r="O471" s="109"/>
      <c r="P471" s="109"/>
      <c r="Q471" s="109"/>
      <c r="R471" s="109"/>
    </row>
    <row r="472" spans="1:18" s="110" customFormat="1" ht="11.25">
      <c r="A472" s="126"/>
      <c r="C472" s="109"/>
      <c r="D472" s="111"/>
      <c r="E472" s="112"/>
      <c r="F472" s="112"/>
      <c r="I472" s="109"/>
      <c r="K472" s="109"/>
      <c r="L472" s="109"/>
      <c r="M472" s="109"/>
      <c r="N472" s="109"/>
      <c r="O472" s="109"/>
      <c r="P472" s="109"/>
      <c r="Q472" s="109"/>
      <c r="R472" s="109"/>
    </row>
    <row r="473" spans="1:18" s="110" customFormat="1" ht="11.25">
      <c r="A473" s="127"/>
      <c r="C473" s="109"/>
      <c r="D473" s="111"/>
      <c r="E473" s="112"/>
      <c r="F473" s="112"/>
      <c r="I473" s="109"/>
      <c r="K473" s="109"/>
      <c r="L473" s="109"/>
      <c r="M473" s="109"/>
      <c r="N473" s="109"/>
      <c r="O473" s="109"/>
      <c r="P473" s="109"/>
      <c r="Q473" s="109"/>
      <c r="R473" s="109"/>
    </row>
    <row r="474" spans="1:18" s="110" customFormat="1" ht="11.25">
      <c r="A474" s="127"/>
      <c r="C474" s="109"/>
      <c r="D474" s="111"/>
      <c r="E474" s="112"/>
      <c r="F474" s="112"/>
      <c r="I474" s="109"/>
      <c r="K474" s="109"/>
      <c r="L474" s="109"/>
      <c r="M474" s="109"/>
      <c r="N474" s="109"/>
      <c r="O474" s="109"/>
      <c r="P474" s="109"/>
      <c r="Q474" s="109"/>
      <c r="R474" s="109"/>
    </row>
    <row r="475" spans="1:18" s="110" customFormat="1" ht="11.25">
      <c r="A475" s="126"/>
      <c r="C475" s="109"/>
      <c r="D475" s="111"/>
      <c r="E475" s="112"/>
      <c r="F475" s="112"/>
      <c r="I475" s="109"/>
      <c r="K475" s="109"/>
      <c r="L475" s="109"/>
      <c r="M475" s="109"/>
      <c r="N475" s="109"/>
      <c r="O475" s="109"/>
      <c r="P475" s="109"/>
      <c r="Q475" s="109"/>
      <c r="R475" s="109"/>
    </row>
    <row r="476" spans="1:18" s="110" customFormat="1" ht="11.25">
      <c r="A476" s="127"/>
      <c r="C476" s="109"/>
      <c r="D476" s="111"/>
      <c r="E476" s="112"/>
      <c r="F476" s="112"/>
      <c r="I476" s="109"/>
      <c r="K476" s="109"/>
      <c r="L476" s="109"/>
      <c r="M476" s="109"/>
      <c r="N476" s="109"/>
      <c r="O476" s="109"/>
      <c r="P476" s="109"/>
      <c r="Q476" s="109"/>
      <c r="R476" s="109"/>
    </row>
    <row r="477" spans="1:18" s="110" customFormat="1" ht="11.25">
      <c r="A477" s="128"/>
      <c r="C477" s="109"/>
      <c r="D477" s="111"/>
      <c r="E477" s="112"/>
      <c r="F477" s="112"/>
      <c r="I477" s="109"/>
      <c r="K477" s="109"/>
      <c r="L477" s="109"/>
      <c r="M477" s="109"/>
      <c r="N477" s="109"/>
      <c r="O477" s="109"/>
      <c r="P477" s="109"/>
      <c r="Q477" s="109"/>
      <c r="R477" s="109"/>
    </row>
    <row r="478" spans="1:18" s="110" customFormat="1" ht="11.25">
      <c r="A478" s="128"/>
      <c r="C478" s="109"/>
      <c r="D478" s="111"/>
      <c r="E478" s="112"/>
      <c r="F478" s="112"/>
      <c r="I478" s="109"/>
      <c r="K478" s="109"/>
      <c r="L478" s="109"/>
      <c r="M478" s="109"/>
      <c r="N478" s="109"/>
      <c r="O478" s="109"/>
      <c r="P478" s="109"/>
      <c r="Q478" s="109"/>
      <c r="R478" s="109"/>
    </row>
    <row r="479" spans="1:18" s="110" customFormat="1" ht="11.25">
      <c r="A479" s="126"/>
      <c r="C479" s="109"/>
      <c r="D479" s="111"/>
      <c r="E479" s="112"/>
      <c r="F479" s="112"/>
      <c r="I479" s="109"/>
      <c r="K479" s="109"/>
      <c r="L479" s="109"/>
      <c r="M479" s="109"/>
      <c r="N479" s="109"/>
      <c r="O479" s="109"/>
      <c r="P479" s="109"/>
      <c r="Q479" s="109"/>
      <c r="R479" s="109"/>
    </row>
    <row r="480" spans="1:18" s="110" customFormat="1" ht="11.25">
      <c r="A480" s="131"/>
      <c r="C480" s="109"/>
      <c r="D480" s="111"/>
      <c r="E480" s="112"/>
      <c r="F480" s="112"/>
      <c r="I480" s="109"/>
      <c r="K480" s="109"/>
      <c r="L480" s="109"/>
      <c r="M480" s="109"/>
      <c r="N480" s="109"/>
      <c r="O480" s="109"/>
      <c r="P480" s="109"/>
      <c r="Q480" s="109"/>
      <c r="R480" s="109"/>
    </row>
    <row r="481" spans="1:18" s="110" customFormat="1" ht="11.25">
      <c r="A481" s="131"/>
      <c r="C481" s="109"/>
      <c r="D481" s="111"/>
      <c r="E481" s="112"/>
      <c r="F481" s="112"/>
      <c r="I481" s="109"/>
      <c r="K481" s="109"/>
      <c r="L481" s="109"/>
      <c r="M481" s="109"/>
      <c r="N481" s="109"/>
      <c r="O481" s="109"/>
      <c r="P481" s="109"/>
      <c r="Q481" s="109"/>
      <c r="R481" s="109"/>
    </row>
    <row r="482" spans="1:18" s="110" customFormat="1" ht="11.25">
      <c r="A482" s="129"/>
      <c r="C482" s="109"/>
      <c r="D482" s="111"/>
      <c r="E482" s="112"/>
      <c r="F482" s="112"/>
      <c r="I482" s="109"/>
      <c r="K482" s="109"/>
      <c r="L482" s="109"/>
      <c r="M482" s="109"/>
      <c r="N482" s="109"/>
      <c r="O482" s="109"/>
      <c r="P482" s="109"/>
      <c r="Q482" s="109"/>
      <c r="R482" s="109"/>
    </row>
    <row r="483" spans="1:18" s="110" customFormat="1" ht="11.25">
      <c r="A483" s="130"/>
      <c r="C483" s="109"/>
      <c r="D483" s="111"/>
      <c r="E483" s="112"/>
      <c r="F483" s="112"/>
      <c r="I483" s="109"/>
      <c r="K483" s="109"/>
      <c r="L483" s="109"/>
      <c r="M483" s="109"/>
      <c r="N483" s="109"/>
      <c r="O483" s="109"/>
      <c r="P483" s="109"/>
      <c r="Q483" s="109"/>
      <c r="R483" s="109"/>
    </row>
    <row r="484" spans="1:18" s="110" customFormat="1" ht="11.25">
      <c r="A484" s="126"/>
      <c r="C484" s="109"/>
      <c r="D484" s="111"/>
      <c r="E484" s="112"/>
      <c r="F484" s="112"/>
      <c r="I484" s="109"/>
      <c r="K484" s="109"/>
      <c r="L484" s="109"/>
      <c r="M484" s="109"/>
      <c r="N484" s="109"/>
      <c r="O484" s="109"/>
      <c r="P484" s="109"/>
      <c r="Q484" s="109"/>
      <c r="R484" s="109"/>
    </row>
    <row r="485" spans="1:18" s="110" customFormat="1" ht="11.25">
      <c r="A485" s="127"/>
      <c r="C485" s="109"/>
      <c r="D485" s="111"/>
      <c r="E485" s="112"/>
      <c r="F485" s="112"/>
      <c r="I485" s="109"/>
      <c r="K485" s="109"/>
      <c r="L485" s="109"/>
      <c r="M485" s="109"/>
      <c r="N485" s="109"/>
      <c r="O485" s="109"/>
      <c r="P485" s="109"/>
      <c r="Q485" s="109"/>
      <c r="R485" s="109"/>
    </row>
    <row r="486" spans="1:18" s="110" customFormat="1" ht="11.25">
      <c r="A486" s="127"/>
      <c r="C486" s="109"/>
      <c r="D486" s="111"/>
      <c r="E486" s="112"/>
      <c r="F486" s="112"/>
      <c r="I486" s="109"/>
      <c r="K486" s="109"/>
      <c r="L486" s="109"/>
      <c r="M486" s="109"/>
      <c r="N486" s="109"/>
      <c r="O486" s="109"/>
      <c r="P486" s="109"/>
      <c r="Q486" s="109"/>
      <c r="R486" s="109"/>
    </row>
    <row r="487" spans="1:18" s="110" customFormat="1" ht="11.25">
      <c r="A487" s="126"/>
      <c r="C487" s="109"/>
      <c r="D487" s="111"/>
      <c r="E487" s="112"/>
      <c r="F487" s="112"/>
      <c r="I487" s="109"/>
      <c r="K487" s="109"/>
      <c r="L487" s="109"/>
      <c r="M487" s="109"/>
      <c r="N487" s="109"/>
      <c r="O487" s="109"/>
      <c r="P487" s="109"/>
      <c r="Q487" s="109"/>
      <c r="R487" s="109"/>
    </row>
    <row r="488" spans="1:18" s="110" customFormat="1" ht="11.25">
      <c r="A488" s="126"/>
      <c r="C488" s="109"/>
      <c r="D488" s="111"/>
      <c r="E488" s="112"/>
      <c r="F488" s="112"/>
      <c r="I488" s="109"/>
      <c r="K488" s="109"/>
      <c r="L488" s="109"/>
      <c r="M488" s="109"/>
      <c r="N488" s="109"/>
      <c r="O488" s="109"/>
      <c r="P488" s="109"/>
      <c r="Q488" s="109"/>
      <c r="R488" s="109"/>
    </row>
    <row r="489" spans="1:18" s="110" customFormat="1" ht="11.25">
      <c r="A489" s="126"/>
      <c r="C489" s="109"/>
      <c r="D489" s="111"/>
      <c r="E489" s="112"/>
      <c r="F489" s="112"/>
      <c r="I489" s="109"/>
      <c r="K489" s="109"/>
      <c r="L489" s="109"/>
      <c r="M489" s="109"/>
      <c r="N489" s="109"/>
      <c r="O489" s="109"/>
      <c r="P489" s="109"/>
      <c r="Q489" s="109"/>
      <c r="R489" s="109"/>
    </row>
    <row r="490" spans="1:18" s="110" customFormat="1" ht="11.25">
      <c r="A490" s="131"/>
      <c r="C490" s="109"/>
      <c r="D490" s="111"/>
      <c r="E490" s="112"/>
      <c r="F490" s="112"/>
      <c r="I490" s="109"/>
      <c r="K490" s="109"/>
      <c r="L490" s="109"/>
      <c r="M490" s="109"/>
      <c r="N490" s="109"/>
      <c r="O490" s="109"/>
      <c r="P490" s="109"/>
      <c r="Q490" s="109"/>
      <c r="R490" s="109"/>
    </row>
    <row r="491" spans="1:18" s="110" customFormat="1" ht="11.25">
      <c r="A491" s="132"/>
      <c r="C491" s="109"/>
      <c r="D491" s="111"/>
      <c r="E491" s="112"/>
      <c r="F491" s="112"/>
      <c r="I491" s="109"/>
      <c r="K491" s="109"/>
      <c r="L491" s="109"/>
      <c r="M491" s="109"/>
      <c r="N491" s="109"/>
      <c r="O491" s="109"/>
      <c r="P491" s="109"/>
      <c r="Q491" s="109"/>
      <c r="R491" s="109"/>
    </row>
    <row r="492" spans="1:18" s="110" customFormat="1" ht="11.25">
      <c r="A492" s="132"/>
      <c r="C492" s="109"/>
      <c r="D492" s="111"/>
      <c r="E492" s="112"/>
      <c r="F492" s="112"/>
      <c r="I492" s="109"/>
      <c r="K492" s="109"/>
      <c r="L492" s="109"/>
      <c r="M492" s="109"/>
      <c r="N492" s="109"/>
      <c r="O492" s="109"/>
      <c r="P492" s="109"/>
      <c r="Q492" s="109"/>
      <c r="R492" s="109"/>
    </row>
    <row r="493" spans="1:18" s="110" customFormat="1" ht="11.25">
      <c r="A493" s="131"/>
      <c r="C493" s="109"/>
      <c r="D493" s="111"/>
      <c r="E493" s="112"/>
      <c r="F493" s="112"/>
      <c r="I493" s="109"/>
      <c r="K493" s="109"/>
      <c r="L493" s="109"/>
      <c r="M493" s="109"/>
      <c r="N493" s="109"/>
      <c r="O493" s="109"/>
      <c r="P493" s="109"/>
      <c r="Q493" s="109"/>
      <c r="R493" s="109"/>
    </row>
    <row r="494" spans="1:18" ht="11.25">
      <c r="A494" s="132"/>
    </row>
    <row r="495" spans="1:18" ht="11.25">
      <c r="A495" s="132"/>
    </row>
  </sheetData>
  <pageMargins left="0.7" right="0.7" top="0.75" bottom="0.75" header="0.3" footer="0.3"/>
  <pageSetup scale="53" fitToHeight="4" orientation="portrait" errors="blank" r:id="rId1"/>
  <headerFooter alignWithMargins="0">
    <oddHeader>&amp;R&amp;F
&amp;A
&amp;P</oddHeader>
    <oddFooter>&amp;L&amp;F - &amp;A&amp;RPage &amp;P of &amp;N</oddFooter>
  </headerFooter>
  <rowBreaks count="2" manualBreakCount="2">
    <brk id="203" max="6" man="1"/>
    <brk id="22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showGridLines="0" view="pageBreakPreview" zoomScaleNormal="85" zoomScaleSheetLayoutView="100" workbookViewId="0">
      <pane ySplit="6" topLeftCell="A7" activePane="bottomLeft" state="frozen"/>
      <selection activeCell="D322" sqref="D322"/>
      <selection pane="bottomLeft" activeCell="D322" sqref="D322"/>
    </sheetView>
  </sheetViews>
  <sheetFormatPr defaultColWidth="9.140625" defaultRowHeight="12.75" outlineLevelRow="1"/>
  <cols>
    <col min="1" max="1" width="3.7109375" style="133" customWidth="1"/>
    <col min="2" max="2" width="40.7109375" style="133" customWidth="1"/>
    <col min="3" max="3" width="14.28515625" style="133" customWidth="1"/>
    <col min="4" max="4" width="14.5703125" style="133" bestFit="1" customWidth="1"/>
    <col min="5" max="5" width="9.28515625" style="133" bestFit="1" customWidth="1"/>
    <col min="6" max="6" width="14.42578125" style="133" customWidth="1"/>
    <col min="7" max="7" width="14.5703125" style="133" bestFit="1" customWidth="1"/>
    <col min="8" max="8" width="9.140625" style="133" customWidth="1"/>
    <col min="9" max="16384" width="9.140625" style="133"/>
  </cols>
  <sheetData>
    <row r="1" spans="1:14">
      <c r="B1" s="134"/>
      <c r="C1" s="439" t="s">
        <v>1063</v>
      </c>
      <c r="D1" s="439"/>
      <c r="E1" s="439"/>
      <c r="F1" s="439"/>
      <c r="G1" s="439"/>
    </row>
    <row r="2" spans="1:14">
      <c r="B2" s="136" t="str">
        <f>+'[39]Master IS (C)'!B1</f>
        <v>Yakima Waste Systems, Inc. G-98</v>
      </c>
      <c r="C2" s="137"/>
      <c r="E2" s="135"/>
    </row>
    <row r="3" spans="1:14">
      <c r="B3" s="136" t="s">
        <v>993</v>
      </c>
      <c r="C3" s="138"/>
      <c r="E3" s="135"/>
    </row>
    <row r="4" spans="1:14">
      <c r="B4" s="136" t="str">
        <f>+'[39]Master IS (C)'!B3</f>
        <v>Test Year Ended December 31, 2020</v>
      </c>
      <c r="C4" s="138"/>
      <c r="E4" s="135"/>
    </row>
    <row r="5" spans="1:14" ht="13.5" thickBot="1">
      <c r="B5" s="139"/>
      <c r="C5" s="140"/>
      <c r="D5" s="141"/>
      <c r="E5" s="135"/>
    </row>
    <row r="6" spans="1:14" s="147" customFormat="1" ht="27" customHeight="1" thickBot="1">
      <c r="A6" s="142"/>
      <c r="B6" s="143" t="s">
        <v>994</v>
      </c>
      <c r="C6" s="144" t="s">
        <v>995</v>
      </c>
      <c r="D6" s="144" t="s">
        <v>996</v>
      </c>
      <c r="E6" s="144" t="s">
        <v>828</v>
      </c>
      <c r="F6" s="145"/>
      <c r="G6" s="145"/>
      <c r="H6" s="145"/>
      <c r="I6" s="145"/>
      <c r="J6" s="146"/>
    </row>
    <row r="7" spans="1:14">
      <c r="A7" s="148"/>
      <c r="B7" s="149"/>
      <c r="C7" s="150"/>
      <c r="D7" s="150"/>
      <c r="E7" s="149"/>
      <c r="F7" s="151"/>
      <c r="G7" s="151"/>
      <c r="H7" s="151"/>
      <c r="I7" s="151"/>
      <c r="J7" s="152"/>
    </row>
    <row r="8" spans="1:14">
      <c r="A8" s="153" t="s">
        <v>997</v>
      </c>
      <c r="B8" s="154"/>
      <c r="C8" s="154"/>
      <c r="D8" s="154"/>
      <c r="E8" s="154"/>
      <c r="F8" s="154"/>
      <c r="G8" s="155"/>
      <c r="H8" s="155"/>
      <c r="I8" s="155"/>
      <c r="J8" s="156"/>
    </row>
    <row r="9" spans="1:14" ht="15" customHeight="1">
      <c r="A9" s="157"/>
      <c r="B9" s="158" t="s">
        <v>998</v>
      </c>
      <c r="C9" s="159"/>
      <c r="D9" s="159"/>
      <c r="E9" s="159"/>
      <c r="F9" s="160"/>
      <c r="G9" s="161"/>
      <c r="H9" s="161"/>
      <c r="I9" s="161"/>
      <c r="J9" s="162"/>
    </row>
    <row r="10" spans="1:14">
      <c r="A10" s="157"/>
      <c r="B10" s="163" t="s">
        <v>999</v>
      </c>
      <c r="C10" s="164">
        <v>12684.224288347426</v>
      </c>
      <c r="D10" s="164">
        <v>8588.0969364410812</v>
      </c>
      <c r="E10" s="165">
        <v>21272.321224788509</v>
      </c>
      <c r="F10" s="166"/>
      <c r="G10" s="167"/>
      <c r="J10" s="168"/>
      <c r="L10" s="169">
        <f>(C10+C11)/C53</f>
        <v>23.369043866436062</v>
      </c>
      <c r="M10" s="169">
        <f>(D10+D11)/D53</f>
        <v>32.465676349745827</v>
      </c>
      <c r="N10" s="170"/>
    </row>
    <row r="11" spans="1:14">
      <c r="A11" s="157"/>
      <c r="B11" s="163" t="s">
        <v>1000</v>
      </c>
      <c r="C11" s="164">
        <v>8581.6056301093886</v>
      </c>
      <c r="D11" s="164">
        <v>1589.8925992042346</v>
      </c>
      <c r="E11" s="165">
        <v>10171.498229313624</v>
      </c>
      <c r="F11" s="166"/>
      <c r="G11" s="167"/>
      <c r="J11" s="168"/>
    </row>
    <row r="12" spans="1:14">
      <c r="A12" s="157"/>
      <c r="B12" s="163" t="s">
        <v>1001</v>
      </c>
      <c r="C12" s="164">
        <v>3053.8152774404225</v>
      </c>
      <c r="D12" s="164">
        <v>0</v>
      </c>
      <c r="E12" s="165">
        <v>3053.8152774404225</v>
      </c>
      <c r="F12" s="166"/>
      <c r="G12" s="167"/>
      <c r="J12" s="168"/>
      <c r="L12" s="133">
        <f>C12/2/C54</f>
        <v>41.833085992334553</v>
      </c>
    </row>
    <row r="13" spans="1:14">
      <c r="A13" s="157"/>
      <c r="B13" s="163" t="s">
        <v>1002</v>
      </c>
      <c r="C13" s="164">
        <v>0</v>
      </c>
      <c r="D13" s="164">
        <v>0</v>
      </c>
      <c r="E13" s="165">
        <v>0</v>
      </c>
      <c r="F13" s="166"/>
      <c r="G13" s="167"/>
      <c r="J13" s="168"/>
    </row>
    <row r="14" spans="1:14">
      <c r="A14" s="157"/>
      <c r="B14" s="163" t="s">
        <v>1003</v>
      </c>
      <c r="C14" s="164">
        <v>0</v>
      </c>
      <c r="D14" s="164">
        <v>872.96333790667211</v>
      </c>
      <c r="E14" s="165">
        <v>872.96333790667211</v>
      </c>
      <c r="F14" s="166"/>
      <c r="G14" s="167"/>
      <c r="J14" s="168"/>
    </row>
    <row r="15" spans="1:14" s="167" customFormat="1">
      <c r="A15" s="157"/>
      <c r="B15" s="163" t="s">
        <v>1004</v>
      </c>
      <c r="C15" s="164">
        <v>606.33902799687723</v>
      </c>
      <c r="D15" s="164">
        <v>400.32917037043848</v>
      </c>
      <c r="E15" s="165">
        <v>1006.6681983673157</v>
      </c>
      <c r="F15" s="171"/>
      <c r="G15" s="165"/>
      <c r="J15" s="168"/>
      <c r="L15" s="167">
        <f>C15/2/C58</f>
        <v>33.224056328596014</v>
      </c>
      <c r="M15" s="167">
        <f>D15/2/D58</f>
        <v>76.253175308654946</v>
      </c>
    </row>
    <row r="16" spans="1:14">
      <c r="A16" s="157"/>
      <c r="B16" s="163" t="s">
        <v>1005</v>
      </c>
      <c r="C16" s="164">
        <v>414.06908883317266</v>
      </c>
      <c r="D16" s="164">
        <v>175.1013196740937</v>
      </c>
      <c r="E16" s="165">
        <v>589.1704085072663</v>
      </c>
      <c r="F16" s="166"/>
      <c r="G16" s="167"/>
      <c r="J16" s="168"/>
    </row>
    <row r="17" spans="1:10">
      <c r="A17" s="157"/>
      <c r="B17" s="163" t="s">
        <v>1006</v>
      </c>
      <c r="C17" s="164">
        <v>0</v>
      </c>
      <c r="D17" s="164">
        <v>10.582325609487551</v>
      </c>
      <c r="E17" s="165">
        <v>10.582325609487551</v>
      </c>
      <c r="F17" s="172"/>
      <c r="G17" s="167"/>
      <c r="J17" s="168"/>
    </row>
    <row r="18" spans="1:10">
      <c r="A18" s="157"/>
      <c r="B18" s="173" t="s">
        <v>1007</v>
      </c>
      <c r="C18" s="174">
        <v>25340.05331272729</v>
      </c>
      <c r="D18" s="174">
        <v>11636.965689206008</v>
      </c>
      <c r="E18" s="174">
        <v>36977.019001933295</v>
      </c>
      <c r="F18" s="166"/>
      <c r="G18" s="167"/>
      <c r="J18" s="168"/>
    </row>
    <row r="19" spans="1:10">
      <c r="A19" s="157"/>
      <c r="B19" s="173"/>
      <c r="C19" s="175">
        <v>0</v>
      </c>
      <c r="D19" s="165">
        <v>0</v>
      </c>
      <c r="E19" s="165"/>
      <c r="F19" s="166"/>
      <c r="G19" s="167"/>
      <c r="H19" s="167"/>
      <c r="I19" s="167"/>
      <c r="J19" s="168"/>
    </row>
    <row r="20" spans="1:10">
      <c r="A20" s="157"/>
      <c r="B20" s="176"/>
      <c r="C20" s="165"/>
      <c r="D20" s="167"/>
      <c r="E20" s="167"/>
      <c r="F20" s="166"/>
      <c r="G20" s="167"/>
      <c r="H20" s="167"/>
      <c r="I20" s="167"/>
      <c r="J20" s="168"/>
    </row>
    <row r="21" spans="1:10">
      <c r="A21" s="157"/>
      <c r="B21" s="177" t="s">
        <v>1008</v>
      </c>
      <c r="C21" s="178">
        <v>0</v>
      </c>
      <c r="D21" s="178">
        <v>0</v>
      </c>
      <c r="E21" s="167"/>
      <c r="F21" s="166"/>
      <c r="G21" s="167"/>
      <c r="H21" s="167"/>
      <c r="I21" s="167"/>
      <c r="J21" s="168"/>
    </row>
    <row r="22" spans="1:10">
      <c r="A22" s="157"/>
      <c r="B22" s="179" t="s">
        <v>1009</v>
      </c>
      <c r="C22" s="180">
        <v>25340.05331272729</v>
      </c>
      <c r="D22" s="180">
        <v>11636.965689206008</v>
      </c>
      <c r="E22" s="180">
        <v>36977.019001933295</v>
      </c>
      <c r="F22" s="166"/>
      <c r="G22" s="167"/>
      <c r="H22" s="167"/>
      <c r="I22" s="167"/>
      <c r="J22" s="168"/>
    </row>
    <row r="23" spans="1:10">
      <c r="A23" s="157"/>
      <c r="B23" s="176"/>
      <c r="C23" s="167"/>
      <c r="D23" s="165"/>
      <c r="E23" s="167"/>
      <c r="F23" s="166"/>
      <c r="G23" s="167"/>
      <c r="H23" s="167"/>
      <c r="I23" s="167"/>
      <c r="J23" s="168"/>
    </row>
    <row r="24" spans="1:10">
      <c r="A24" s="157"/>
      <c r="B24" s="181" t="s">
        <v>1010</v>
      </c>
      <c r="C24" s="161"/>
      <c r="D24" s="161"/>
      <c r="E24" s="161"/>
      <c r="F24" s="182"/>
      <c r="G24" s="161"/>
      <c r="H24" s="161"/>
      <c r="I24" s="161"/>
      <c r="J24" s="162"/>
    </row>
    <row r="25" spans="1:10" outlineLevel="1">
      <c r="A25" s="157"/>
      <c r="B25" s="163" t="str">
        <f t="shared" ref="B25:B31" si="0">B10</f>
        <v>Resi MSW Serviced Customers</v>
      </c>
      <c r="C25" s="183">
        <f t="shared" ref="C25:D32" si="1">C10/$E10</f>
        <v>0.59627833532179719</v>
      </c>
      <c r="D25" s="183">
        <f t="shared" si="1"/>
        <v>0.4037216646782027</v>
      </c>
      <c r="E25" s="183">
        <f t="shared" ref="E25:E34" si="2">SUM(C25:D25)</f>
        <v>0.99999999999999989</v>
      </c>
      <c r="F25" s="166"/>
      <c r="G25" s="167"/>
      <c r="H25" s="167"/>
      <c r="I25" s="167"/>
      <c r="J25" s="168"/>
    </row>
    <row r="26" spans="1:10" outlineLevel="1">
      <c r="A26" s="157"/>
      <c r="B26" s="163" t="str">
        <f t="shared" si="0"/>
        <v>Commercial MSW Serviced Customers</v>
      </c>
      <c r="C26" s="183">
        <f t="shared" si="1"/>
        <v>0.84369140480973948</v>
      </c>
      <c r="D26" s="183">
        <f t="shared" si="1"/>
        <v>0.1563085951902605</v>
      </c>
      <c r="E26" s="184">
        <f t="shared" si="2"/>
        <v>1</v>
      </c>
      <c r="F26" s="166"/>
      <c r="G26" s="167"/>
      <c r="H26" s="167"/>
      <c r="I26" s="167"/>
      <c r="J26" s="168"/>
    </row>
    <row r="27" spans="1:10" outlineLevel="1">
      <c r="A27" s="157"/>
      <c r="B27" s="163" t="str">
        <f t="shared" si="0"/>
        <v>Resi Recycle Serviced Customers</v>
      </c>
      <c r="C27" s="183">
        <f t="shared" si="1"/>
        <v>1</v>
      </c>
      <c r="D27" s="183">
        <f t="shared" si="1"/>
        <v>0</v>
      </c>
      <c r="E27" s="183">
        <f t="shared" si="2"/>
        <v>1</v>
      </c>
      <c r="F27" s="166"/>
      <c r="G27" s="167"/>
      <c r="H27" s="167"/>
      <c r="I27" s="167"/>
      <c r="J27" s="168"/>
    </row>
    <row r="28" spans="1:10" outlineLevel="1">
      <c r="A28" s="157"/>
      <c r="B28" s="163" t="str">
        <f t="shared" si="0"/>
        <v>Multi Family Recycling Serviced Customers</v>
      </c>
      <c r="C28" s="183" t="e">
        <f t="shared" si="1"/>
        <v>#DIV/0!</v>
      </c>
      <c r="D28" s="183" t="e">
        <f t="shared" si="1"/>
        <v>#DIV/0!</v>
      </c>
      <c r="E28" s="183" t="e">
        <f t="shared" si="2"/>
        <v>#DIV/0!</v>
      </c>
      <c r="F28" s="166"/>
      <c r="G28" s="167"/>
      <c r="H28" s="167"/>
      <c r="I28" s="167"/>
      <c r="J28" s="168"/>
    </row>
    <row r="29" spans="1:10" outlineLevel="1">
      <c r="A29" s="157"/>
      <c r="B29" s="163" t="str">
        <f t="shared" si="0"/>
        <v>Commercial Recycling Serviced Customers</v>
      </c>
      <c r="C29" s="183">
        <f t="shared" si="1"/>
        <v>0</v>
      </c>
      <c r="D29" s="183">
        <f t="shared" si="1"/>
        <v>1</v>
      </c>
      <c r="E29" s="183">
        <f t="shared" si="2"/>
        <v>1</v>
      </c>
      <c r="F29" s="166"/>
      <c r="G29" s="167"/>
      <c r="H29" s="167"/>
      <c r="I29" s="167"/>
      <c r="J29" s="168"/>
    </row>
    <row r="30" spans="1:10" outlineLevel="1">
      <c r="A30" s="157"/>
      <c r="B30" s="163" t="str">
        <f t="shared" si="0"/>
        <v>YW Serviced Customers</v>
      </c>
      <c r="C30" s="183">
        <f t="shared" si="1"/>
        <v>0.60232262127708014</v>
      </c>
      <c r="D30" s="183">
        <f t="shared" si="1"/>
        <v>0.39767737872291992</v>
      </c>
      <c r="E30" s="183">
        <f t="shared" si="2"/>
        <v>1</v>
      </c>
      <c r="F30" s="166"/>
      <c r="G30" s="167"/>
      <c r="H30" s="167"/>
      <c r="I30" s="167"/>
      <c r="J30" s="168"/>
    </row>
    <row r="31" spans="1:10" outlineLevel="1">
      <c r="A31" s="157"/>
      <c r="B31" s="163" t="str">
        <f t="shared" si="0"/>
        <v>Roll off Serviced Customers</v>
      </c>
      <c r="C31" s="183">
        <f t="shared" si="1"/>
        <v>0.7028002134089969</v>
      </c>
      <c r="D31" s="183">
        <f t="shared" si="1"/>
        <v>0.29719978659100316</v>
      </c>
      <c r="E31" s="183">
        <f t="shared" si="2"/>
        <v>1</v>
      </c>
      <c r="F31" s="166"/>
      <c r="G31" s="167"/>
      <c r="H31" s="167"/>
      <c r="I31" s="167"/>
      <c r="J31" s="168"/>
    </row>
    <row r="32" spans="1:10" outlineLevel="1">
      <c r="A32" s="157"/>
      <c r="B32" s="163" t="s">
        <v>1006</v>
      </c>
      <c r="C32" s="183">
        <f t="shared" si="1"/>
        <v>0</v>
      </c>
      <c r="D32" s="183">
        <f t="shared" si="1"/>
        <v>1</v>
      </c>
      <c r="E32" s="183">
        <f t="shared" si="2"/>
        <v>1</v>
      </c>
      <c r="F32" s="166"/>
      <c r="G32" s="167"/>
      <c r="H32" s="167"/>
      <c r="I32" s="167"/>
      <c r="J32" s="168"/>
    </row>
    <row r="33" spans="1:10" s="147" customFormat="1" ht="13.5" thickBot="1">
      <c r="A33" s="185"/>
      <c r="B33" s="173" t="s">
        <v>1011</v>
      </c>
      <c r="C33" s="186">
        <f>C18/$E$18</f>
        <v>0.68529194609772137</v>
      </c>
      <c r="D33" s="186">
        <f>D18/$E$18</f>
        <v>0.31470805390227874</v>
      </c>
      <c r="E33" s="186">
        <f t="shared" si="2"/>
        <v>1</v>
      </c>
      <c r="F33" s="187"/>
      <c r="G33" s="188"/>
      <c r="H33" s="188"/>
      <c r="I33" s="188"/>
      <c r="J33" s="189"/>
    </row>
    <row r="34" spans="1:10" s="147" customFormat="1" ht="14.25" thickTop="1" thickBot="1">
      <c r="A34" s="185"/>
      <c r="B34" s="173" t="s">
        <v>1012</v>
      </c>
      <c r="C34" s="186">
        <f>C22/$E$22</f>
        <v>0.68529194609772137</v>
      </c>
      <c r="D34" s="186">
        <f>D22/$E$22</f>
        <v>0.31470805390227874</v>
      </c>
      <c r="E34" s="186">
        <f t="shared" si="2"/>
        <v>1</v>
      </c>
      <c r="F34" s="187"/>
      <c r="G34" s="188"/>
      <c r="H34" s="188"/>
      <c r="I34" s="188"/>
      <c r="J34" s="189"/>
    </row>
    <row r="35" spans="1:10" s="147" customFormat="1" ht="13.5" thickTop="1">
      <c r="A35" s="185"/>
      <c r="B35" s="173"/>
      <c r="C35" s="190"/>
      <c r="D35" s="190"/>
      <c r="E35" s="190"/>
      <c r="F35" s="187"/>
      <c r="G35" s="188"/>
      <c r="H35" s="188"/>
      <c r="I35" s="188"/>
      <c r="J35" s="189"/>
    </row>
    <row r="36" spans="1:10" s="147" customFormat="1">
      <c r="A36" s="185"/>
      <c r="B36" s="173" t="s">
        <v>1013</v>
      </c>
      <c r="C36" s="190">
        <f>+SUM(C12:C14,C17)/SUM($E$12:$E$14,$E$17)</f>
        <v>0.77559952547771693</v>
      </c>
      <c r="D36" s="190">
        <f>+SUM(D12:D14,D17)/SUM($E$12:$E$14,$E$17)</f>
        <v>0.22440047452228296</v>
      </c>
      <c r="E36" s="190">
        <f>+SUM(C36:D36)</f>
        <v>0.99999999999999989</v>
      </c>
      <c r="F36" s="187"/>
      <c r="G36" s="188"/>
      <c r="H36" s="188"/>
      <c r="I36" s="188"/>
      <c r="J36" s="189"/>
    </row>
    <row r="37" spans="1:10">
      <c r="A37" s="157"/>
      <c r="B37" s="173" t="s">
        <v>1014</v>
      </c>
      <c r="C37" s="191">
        <f>+C22/SUM($C$22:$C$22)</f>
        <v>1</v>
      </c>
      <c r="D37" s="192"/>
      <c r="E37" s="192"/>
      <c r="F37" s="166"/>
      <c r="G37" s="167"/>
      <c r="H37" s="167"/>
      <c r="I37" s="167"/>
      <c r="J37" s="168"/>
    </row>
    <row r="38" spans="1:10">
      <c r="A38" s="157"/>
      <c r="B38" s="181" t="s">
        <v>1015</v>
      </c>
      <c r="C38" s="161"/>
      <c r="D38" s="161"/>
      <c r="E38" s="161"/>
      <c r="F38" s="182"/>
      <c r="G38" s="161"/>
      <c r="H38" s="161"/>
      <c r="I38" s="161"/>
      <c r="J38" s="162"/>
    </row>
    <row r="39" spans="1:10">
      <c r="A39" s="157"/>
      <c r="B39" s="163" t="str">
        <f t="shared" ref="B39:B45" si="3">B10</f>
        <v>Resi MSW Serviced Customers</v>
      </c>
      <c r="C39" s="183">
        <f t="shared" ref="C39:C46" si="4">C10/$C$18</f>
        <v>0.50056028421915955</v>
      </c>
      <c r="D39" s="183"/>
      <c r="E39" s="183"/>
      <c r="F39" s="166"/>
      <c r="G39" s="167"/>
      <c r="H39" s="167"/>
      <c r="I39" s="167"/>
      <c r="J39" s="168"/>
    </row>
    <row r="40" spans="1:10">
      <c r="A40" s="157"/>
      <c r="B40" s="163" t="str">
        <f t="shared" si="3"/>
        <v>Commercial MSW Serviced Customers</v>
      </c>
      <c r="C40" s="183">
        <f t="shared" si="4"/>
        <v>0.3386577575114727</v>
      </c>
      <c r="D40" s="183"/>
      <c r="E40" s="183"/>
      <c r="F40" s="166"/>
      <c r="G40" s="167"/>
      <c r="H40" s="167"/>
      <c r="I40" s="167"/>
      <c r="J40" s="168"/>
    </row>
    <row r="41" spans="1:10">
      <c r="A41" s="157"/>
      <c r="B41" s="163" t="str">
        <f t="shared" si="3"/>
        <v>Resi Recycle Serviced Customers</v>
      </c>
      <c r="C41" s="183">
        <f t="shared" si="4"/>
        <v>0.12051337223930045</v>
      </c>
      <c r="D41" s="183"/>
      <c r="E41" s="183"/>
      <c r="F41" s="166"/>
      <c r="G41" s="167"/>
      <c r="H41" s="167"/>
      <c r="I41" s="167"/>
      <c r="J41" s="168"/>
    </row>
    <row r="42" spans="1:10" ht="12.6" customHeight="1">
      <c r="A42" s="157"/>
      <c r="B42" s="163" t="str">
        <f t="shared" si="3"/>
        <v>Multi Family Recycling Serviced Customers</v>
      </c>
      <c r="C42" s="183">
        <f t="shared" si="4"/>
        <v>0</v>
      </c>
      <c r="D42" s="183"/>
      <c r="E42" s="183"/>
      <c r="F42" s="166"/>
      <c r="G42" s="167"/>
      <c r="H42" s="167"/>
      <c r="I42" s="167"/>
      <c r="J42" s="168"/>
    </row>
    <row r="43" spans="1:10">
      <c r="A43" s="157"/>
      <c r="B43" s="163" t="str">
        <f t="shared" si="3"/>
        <v>Commercial Recycling Serviced Customers</v>
      </c>
      <c r="C43" s="183">
        <f t="shared" si="4"/>
        <v>0</v>
      </c>
      <c r="D43" s="183"/>
      <c r="E43" s="183"/>
      <c r="F43" s="166"/>
      <c r="G43" s="167"/>
      <c r="H43" s="167"/>
      <c r="I43" s="167"/>
      <c r="J43" s="168"/>
    </row>
    <row r="44" spans="1:10">
      <c r="A44" s="157"/>
      <c r="B44" s="163" t="str">
        <f t="shared" si="3"/>
        <v>YW Serviced Customers</v>
      </c>
      <c r="C44" s="183">
        <f t="shared" si="4"/>
        <v>2.3928088094918788E-2</v>
      </c>
      <c r="D44" s="183"/>
      <c r="E44" s="183"/>
      <c r="F44" s="166"/>
      <c r="G44" s="167"/>
      <c r="H44" s="167"/>
      <c r="I44" s="167"/>
      <c r="J44" s="168"/>
    </row>
    <row r="45" spans="1:10">
      <c r="A45" s="157"/>
      <c r="B45" s="163" t="str">
        <f t="shared" si="3"/>
        <v>Roll off Serviced Customers</v>
      </c>
      <c r="C45" s="183">
        <f t="shared" si="4"/>
        <v>1.6340497935148478E-2</v>
      </c>
      <c r="D45" s="183"/>
      <c r="E45" s="183"/>
      <c r="F45" s="166"/>
      <c r="G45" s="167"/>
      <c r="H45" s="167"/>
      <c r="I45" s="167"/>
      <c r="J45" s="168"/>
    </row>
    <row r="46" spans="1:10">
      <c r="A46" s="157"/>
      <c r="B46" s="163" t="s">
        <v>1006</v>
      </c>
      <c r="C46" s="183">
        <f t="shared" si="4"/>
        <v>0</v>
      </c>
      <c r="D46" s="183"/>
      <c r="E46" s="183"/>
      <c r="F46" s="166"/>
      <c r="G46" s="167"/>
      <c r="H46" s="167"/>
      <c r="I46" s="167"/>
      <c r="J46" s="168"/>
    </row>
    <row r="47" spans="1:10" ht="5.25" customHeight="1">
      <c r="A47" s="157"/>
      <c r="B47" s="163"/>
      <c r="C47" s="183"/>
      <c r="D47" s="183"/>
      <c r="E47" s="183"/>
      <c r="F47" s="166"/>
      <c r="G47" s="167"/>
      <c r="H47" s="167"/>
      <c r="I47" s="167"/>
      <c r="J47" s="168"/>
    </row>
    <row r="48" spans="1:10" ht="13.5" thickBot="1">
      <c r="A48" s="157"/>
      <c r="B48" s="163" t="s">
        <v>1016</v>
      </c>
      <c r="C48" s="193">
        <f>SUM(C39:C47)</f>
        <v>1</v>
      </c>
      <c r="D48" s="194"/>
      <c r="E48" s="194"/>
      <c r="F48" s="166"/>
      <c r="G48" s="167"/>
      <c r="H48" s="167"/>
      <c r="I48" s="167"/>
      <c r="J48" s="168"/>
    </row>
    <row r="49" spans="1:13" ht="13.5" thickTop="1">
      <c r="A49" s="157"/>
      <c r="B49" s="163"/>
      <c r="C49" s="195"/>
      <c r="D49" s="192"/>
      <c r="E49" s="192"/>
      <c r="F49" s="166"/>
      <c r="G49" s="167"/>
      <c r="H49" s="167"/>
      <c r="I49" s="167"/>
      <c r="J49" s="168"/>
    </row>
    <row r="50" spans="1:13">
      <c r="A50" s="157"/>
      <c r="B50" s="176"/>
      <c r="C50" s="167"/>
      <c r="D50" s="167"/>
      <c r="E50" s="167"/>
      <c r="F50" s="166"/>
      <c r="G50" s="167"/>
      <c r="H50" s="167"/>
      <c r="I50" s="167"/>
      <c r="J50" s="168"/>
    </row>
    <row r="51" spans="1:13" ht="15" customHeight="1">
      <c r="A51" s="196" t="s">
        <v>1017</v>
      </c>
      <c r="B51" s="197"/>
      <c r="C51" s="198"/>
      <c r="D51" s="198"/>
      <c r="E51" s="198"/>
      <c r="F51" s="199"/>
      <c r="G51" s="198"/>
      <c r="H51" s="198"/>
      <c r="I51" s="198"/>
      <c r="J51" s="200"/>
    </row>
    <row r="52" spans="1:13">
      <c r="A52" s="157"/>
      <c r="B52" s="181" t="s">
        <v>1017</v>
      </c>
      <c r="C52" s="161"/>
      <c r="D52" s="161"/>
      <c r="E52" s="161"/>
      <c r="F52" s="182"/>
      <c r="G52" s="161"/>
      <c r="H52" s="161"/>
      <c r="I52" s="161"/>
      <c r="J52" s="162"/>
    </row>
    <row r="53" spans="1:13">
      <c r="A53" s="157"/>
      <c r="B53" s="201" t="s">
        <v>1018</v>
      </c>
      <c r="C53" s="202">
        <v>910</v>
      </c>
      <c r="D53" s="202">
        <v>313.5</v>
      </c>
      <c r="E53" s="203">
        <v>1223.5</v>
      </c>
      <c r="F53" s="204">
        <f t="shared" ref="F53:F60" si="5">+E53/E$60</f>
        <v>0.59979165390036149</v>
      </c>
      <c r="G53" s="205">
        <f>+E53-'[42]Time Study Summary'!$E$11</f>
        <v>0</v>
      </c>
      <c r="J53" s="168"/>
    </row>
    <row r="54" spans="1:13">
      <c r="A54" s="157"/>
      <c r="B54" s="201" t="s">
        <v>824</v>
      </c>
      <c r="C54" s="202">
        <v>36.5</v>
      </c>
      <c r="D54" s="202">
        <v>0</v>
      </c>
      <c r="E54" s="203">
        <v>36.5</v>
      </c>
      <c r="F54" s="204">
        <f t="shared" si="5"/>
        <v>1.789325326306759E-2</v>
      </c>
      <c r="G54" s="205">
        <f>+E54-'[42]Time Study Summary'!$E$17</f>
        <v>0</v>
      </c>
      <c r="J54" s="206"/>
    </row>
    <row r="55" spans="1:13">
      <c r="A55" s="157"/>
      <c r="B55" s="201" t="s">
        <v>1019</v>
      </c>
      <c r="C55" s="202">
        <v>0</v>
      </c>
      <c r="D55" s="202">
        <v>91.375</v>
      </c>
      <c r="E55" s="203">
        <v>91.375</v>
      </c>
      <c r="F55" s="204">
        <f t="shared" si="5"/>
        <v>4.4794411422268518E-2</v>
      </c>
      <c r="G55" s="205">
        <f>+E55-'[42]Time Study Summary'!$E$19</f>
        <v>0</v>
      </c>
      <c r="J55" s="206"/>
    </row>
    <row r="56" spans="1:13">
      <c r="A56" s="157"/>
      <c r="B56" s="201" t="s">
        <v>1020</v>
      </c>
      <c r="C56" s="202">
        <v>0</v>
      </c>
      <c r="D56" s="202">
        <v>5.75</v>
      </c>
      <c r="E56" s="207">
        <v>5.75</v>
      </c>
      <c r="F56" s="208">
        <f t="shared" si="5"/>
        <v>2.8188001715791409E-3</v>
      </c>
      <c r="G56" s="205">
        <f>+E56-'[42]Time Study Summary'!$E$15</f>
        <v>0</v>
      </c>
      <c r="J56" s="206"/>
    </row>
    <row r="57" spans="1:13">
      <c r="A57" s="157"/>
      <c r="B57" s="201" t="s">
        <v>1021</v>
      </c>
      <c r="C57" s="202">
        <v>0</v>
      </c>
      <c r="D57" s="202">
        <v>0</v>
      </c>
      <c r="E57" s="203">
        <v>0</v>
      </c>
      <c r="F57" s="204">
        <f t="shared" si="5"/>
        <v>0</v>
      </c>
      <c r="G57" s="205">
        <v>0</v>
      </c>
      <c r="J57" s="206"/>
    </row>
    <row r="58" spans="1:13">
      <c r="A58" s="157"/>
      <c r="B58" s="201" t="s">
        <v>466</v>
      </c>
      <c r="C58" s="202">
        <v>9.125</v>
      </c>
      <c r="D58" s="202">
        <v>2.625</v>
      </c>
      <c r="E58" s="203">
        <v>11.75</v>
      </c>
      <c r="F58" s="204">
        <f t="shared" si="5"/>
        <v>5.7601568723573745E-3</v>
      </c>
      <c r="G58" s="205">
        <f>+E58-'[42]Time Study Summary'!$E$21</f>
        <v>0</v>
      </c>
      <c r="J58" s="206"/>
      <c r="L58" s="169"/>
      <c r="M58" s="169"/>
    </row>
    <row r="59" spans="1:13">
      <c r="A59" s="157"/>
      <c r="B59" s="201" t="s">
        <v>1022</v>
      </c>
      <c r="C59" s="209">
        <v>508.875</v>
      </c>
      <c r="D59" s="209">
        <v>162.125</v>
      </c>
      <c r="E59" s="210">
        <v>671</v>
      </c>
      <c r="F59" s="204">
        <f t="shared" si="5"/>
        <v>0.32894172437036584</v>
      </c>
      <c r="G59" s="205">
        <f>+E59-'[42]Time Study Summary'!$E$13</f>
        <v>0</v>
      </c>
      <c r="J59" s="206"/>
    </row>
    <row r="60" spans="1:13">
      <c r="A60" s="157"/>
      <c r="B60" s="177" t="s">
        <v>828</v>
      </c>
      <c r="C60" s="165">
        <v>1464.5</v>
      </c>
      <c r="D60" s="165">
        <v>575.375</v>
      </c>
      <c r="E60" s="203">
        <v>2039.875</v>
      </c>
      <c r="F60" s="204">
        <f t="shared" si="5"/>
        <v>1</v>
      </c>
      <c r="G60" s="211">
        <f>+E60-'[42]Time Study Summary'!$E$23</f>
        <v>0</v>
      </c>
      <c r="J60" s="168"/>
    </row>
    <row r="61" spans="1:13">
      <c r="A61" s="157"/>
      <c r="B61" s="176"/>
      <c r="C61" s="167"/>
      <c r="D61" s="167"/>
      <c r="E61" s="167"/>
      <c r="F61" s="166"/>
      <c r="G61" s="167"/>
      <c r="H61" s="167"/>
      <c r="I61" s="167"/>
      <c r="J61" s="168"/>
    </row>
    <row r="62" spans="1:13">
      <c r="A62" s="157"/>
      <c r="B62" s="181" t="s">
        <v>1023</v>
      </c>
      <c r="C62" s="161"/>
      <c r="D62" s="161"/>
      <c r="E62" s="161"/>
      <c r="F62" s="182"/>
      <c r="G62" s="161"/>
      <c r="H62" s="161"/>
      <c r="I62" s="161"/>
      <c r="J62" s="162"/>
    </row>
    <row r="63" spans="1:13" outlineLevel="1">
      <c r="A63" s="157"/>
      <c r="B63" s="201" t="s">
        <v>1018</v>
      </c>
      <c r="C63" s="192">
        <f t="shared" ref="C63:D70" si="6">IFERROR((C53/$E53),0)</f>
        <v>0.74376787903555375</v>
      </c>
      <c r="D63" s="192">
        <f t="shared" si="6"/>
        <v>0.25623212096444625</v>
      </c>
      <c r="E63" s="195">
        <f t="shared" ref="E63:E70" si="7">SUM(C63:D63)</f>
        <v>1</v>
      </c>
      <c r="F63" s="166"/>
      <c r="G63" s="167"/>
      <c r="H63" s="167"/>
      <c r="I63" s="167"/>
      <c r="J63" s="168"/>
    </row>
    <row r="64" spans="1:13" outlineLevel="1">
      <c r="A64" s="157"/>
      <c r="B64" s="201" t="s">
        <v>824</v>
      </c>
      <c r="C64" s="192">
        <f t="shared" si="6"/>
        <v>1</v>
      </c>
      <c r="D64" s="192">
        <f t="shared" si="6"/>
        <v>0</v>
      </c>
      <c r="E64" s="195">
        <f t="shared" si="7"/>
        <v>1</v>
      </c>
      <c r="F64" s="166"/>
      <c r="G64" s="167"/>
      <c r="H64" s="167"/>
      <c r="I64" s="167"/>
      <c r="J64" s="168"/>
    </row>
    <row r="65" spans="1:10" outlineLevel="1">
      <c r="A65" s="157"/>
      <c r="B65" s="201" t="s">
        <v>1019</v>
      </c>
      <c r="C65" s="192">
        <f t="shared" si="6"/>
        <v>0</v>
      </c>
      <c r="D65" s="192">
        <f t="shared" si="6"/>
        <v>1</v>
      </c>
      <c r="E65" s="195">
        <f t="shared" si="7"/>
        <v>1</v>
      </c>
      <c r="F65" s="166"/>
      <c r="G65" s="211">
        <f>+C53/SUM(C53:C55,C57:C58)</f>
        <v>0.95225637671680841</v>
      </c>
      <c r="H65" s="167"/>
      <c r="I65" s="167"/>
      <c r="J65" s="168"/>
    </row>
    <row r="66" spans="1:10" outlineLevel="1">
      <c r="A66" s="157"/>
      <c r="B66" s="201" t="s">
        <v>1020</v>
      </c>
      <c r="C66" s="192">
        <f t="shared" si="6"/>
        <v>0</v>
      </c>
      <c r="D66" s="192">
        <f t="shared" si="6"/>
        <v>1</v>
      </c>
      <c r="E66" s="195">
        <f t="shared" si="7"/>
        <v>1</v>
      </c>
      <c r="F66" s="166"/>
      <c r="G66" s="167"/>
      <c r="H66" s="167"/>
      <c r="I66" s="167"/>
      <c r="J66" s="168"/>
    </row>
    <row r="67" spans="1:10" outlineLevel="1">
      <c r="A67" s="157"/>
      <c r="B67" s="201" t="s">
        <v>1021</v>
      </c>
      <c r="C67" s="192">
        <f t="shared" si="6"/>
        <v>0</v>
      </c>
      <c r="D67" s="192">
        <f t="shared" si="6"/>
        <v>0</v>
      </c>
      <c r="E67" s="195">
        <f t="shared" si="7"/>
        <v>0</v>
      </c>
      <c r="F67" s="166"/>
      <c r="G67" s="167"/>
      <c r="H67" s="167"/>
      <c r="I67" s="167"/>
      <c r="J67" s="168"/>
    </row>
    <row r="68" spans="1:10" outlineLevel="1">
      <c r="A68" s="157"/>
      <c r="B68" s="201" t="s">
        <v>466</v>
      </c>
      <c r="C68" s="192">
        <f t="shared" si="6"/>
        <v>0.77659574468085102</v>
      </c>
      <c r="D68" s="192">
        <f t="shared" si="6"/>
        <v>0.22340425531914893</v>
      </c>
      <c r="E68" s="195">
        <f t="shared" si="7"/>
        <v>1</v>
      </c>
      <c r="F68" s="166"/>
      <c r="G68" s="167"/>
      <c r="H68" s="167"/>
      <c r="I68" s="167"/>
      <c r="J68" s="168"/>
    </row>
    <row r="69" spans="1:10" outlineLevel="1">
      <c r="A69" s="157"/>
      <c r="B69" s="201" t="s">
        <v>1022</v>
      </c>
      <c r="C69" s="192">
        <f t="shared" si="6"/>
        <v>0.75838301043219081</v>
      </c>
      <c r="D69" s="192">
        <f t="shared" si="6"/>
        <v>0.24161698956780925</v>
      </c>
      <c r="E69" s="195">
        <f t="shared" si="7"/>
        <v>1</v>
      </c>
      <c r="F69" s="166"/>
      <c r="G69" s="167"/>
      <c r="H69" s="167"/>
      <c r="I69" s="167"/>
      <c r="J69" s="168"/>
    </row>
    <row r="70" spans="1:10" ht="13.5" thickBot="1">
      <c r="A70" s="157"/>
      <c r="B70" s="177" t="s">
        <v>828</v>
      </c>
      <c r="C70" s="212">
        <f t="shared" si="6"/>
        <v>0.71793614804828731</v>
      </c>
      <c r="D70" s="212">
        <f t="shared" si="6"/>
        <v>0.28206385195171274</v>
      </c>
      <c r="E70" s="213">
        <f t="shared" si="7"/>
        <v>1</v>
      </c>
      <c r="F70" s="166"/>
      <c r="G70" s="167"/>
      <c r="H70" s="167"/>
      <c r="I70" s="167"/>
      <c r="J70" s="168"/>
    </row>
    <row r="71" spans="1:10" ht="13.5" thickTop="1">
      <c r="A71" s="157"/>
      <c r="B71" s="177"/>
      <c r="C71" s="195"/>
      <c r="D71" s="195"/>
      <c r="E71" s="195"/>
      <c r="F71" s="166"/>
      <c r="G71" s="167"/>
      <c r="H71" s="167"/>
      <c r="I71" s="167"/>
      <c r="J71" s="168"/>
    </row>
    <row r="72" spans="1:10">
      <c r="A72" s="157"/>
      <c r="B72" s="177" t="s">
        <v>1024</v>
      </c>
      <c r="C72" s="214">
        <f>+(C56+C59)/($E$56+$E$59)</f>
        <v>0.7519394163280384</v>
      </c>
      <c r="D72" s="214">
        <f>+(D56+D59)/($E$56+$E$59)</f>
        <v>0.24806058367196157</v>
      </c>
      <c r="E72" s="214">
        <f>SUM(C72:D72)</f>
        <v>1</v>
      </c>
      <c r="F72" s="166"/>
      <c r="G72" s="167"/>
      <c r="H72" s="167"/>
      <c r="I72" s="167"/>
      <c r="J72" s="168"/>
    </row>
    <row r="73" spans="1:10">
      <c r="A73" s="157"/>
      <c r="B73" s="177" t="s">
        <v>1025</v>
      </c>
      <c r="C73" s="214">
        <f>+SUM(C54:C56)/SUM($E$54:$E$56)</f>
        <v>0.27315247895229189</v>
      </c>
      <c r="D73" s="214">
        <f>+SUM(D54:D56)/SUM($E$54:$E$56)</f>
        <v>0.72684752104770811</v>
      </c>
      <c r="E73" s="214">
        <f>SUM(C73:D73)</f>
        <v>1</v>
      </c>
      <c r="F73" s="166"/>
      <c r="G73" s="167"/>
      <c r="H73" s="167"/>
      <c r="I73" s="167"/>
      <c r="J73" s="168"/>
    </row>
    <row r="74" spans="1:10">
      <c r="A74" s="157"/>
      <c r="B74" s="177" t="s">
        <v>1026</v>
      </c>
      <c r="C74" s="214">
        <f>+SUM(C53:C55,C57:C58)/SUM($E$53:$E$55,$E$57:$E$58)</f>
        <v>0.70105456212746442</v>
      </c>
      <c r="D74" s="214">
        <f>+SUM(D53:D55,D57:D58)/SUM($E$53:$E$55,$E$57:$E$58)</f>
        <v>0.29894543787253552</v>
      </c>
      <c r="E74" s="214">
        <f>SUM(C74:D74)</f>
        <v>1</v>
      </c>
      <c r="F74" s="166"/>
      <c r="G74" s="167"/>
      <c r="H74" s="167"/>
      <c r="I74" s="167"/>
      <c r="J74" s="168"/>
    </row>
    <row r="75" spans="1:10">
      <c r="A75" s="157"/>
      <c r="B75" s="177"/>
      <c r="C75" s="195"/>
      <c r="D75" s="195"/>
      <c r="E75" s="214"/>
      <c r="F75" s="166"/>
      <c r="G75" s="167"/>
      <c r="H75" s="167"/>
      <c r="I75" s="167"/>
      <c r="J75" s="168"/>
    </row>
    <row r="76" spans="1:10">
      <c r="A76" s="157"/>
      <c r="B76" s="181" t="s">
        <v>1027</v>
      </c>
      <c r="C76" s="161"/>
      <c r="D76" s="161"/>
      <c r="E76" s="161"/>
      <c r="F76" s="182"/>
      <c r="G76" s="161"/>
      <c r="H76" s="161"/>
      <c r="I76" s="161"/>
      <c r="J76" s="162"/>
    </row>
    <row r="77" spans="1:10">
      <c r="A77" s="157"/>
      <c r="B77" s="201" t="s">
        <v>1018</v>
      </c>
      <c r="C77" s="192">
        <f t="shared" ref="C77:D83" si="8">IFERROR((C53/C$60),0)</f>
        <v>0.62137248207579376</v>
      </c>
      <c r="D77" s="192">
        <f t="shared" si="8"/>
        <v>0.54486204649141867</v>
      </c>
      <c r="E77" s="195">
        <f t="shared" ref="E77:E83" si="9">+E53/E$60</f>
        <v>0.59979165390036149</v>
      </c>
      <c r="F77" s="166"/>
      <c r="G77" s="188"/>
      <c r="H77" s="215"/>
      <c r="I77" s="167"/>
      <c r="J77" s="168"/>
    </row>
    <row r="78" spans="1:10">
      <c r="A78" s="157"/>
      <c r="B78" s="201" t="s">
        <v>824</v>
      </c>
      <c r="C78" s="192">
        <f t="shared" si="8"/>
        <v>2.4923181973369752E-2</v>
      </c>
      <c r="D78" s="192">
        <f t="shared" si="8"/>
        <v>0</v>
      </c>
      <c r="E78" s="195">
        <f t="shared" si="9"/>
        <v>1.789325326306759E-2</v>
      </c>
      <c r="F78" s="166"/>
      <c r="G78" s="188"/>
      <c r="H78" s="215"/>
      <c r="I78" s="167"/>
      <c r="J78" s="168"/>
    </row>
    <row r="79" spans="1:10">
      <c r="A79" s="157"/>
      <c r="B79" s="201" t="s">
        <v>1019</v>
      </c>
      <c r="C79" s="192">
        <f t="shared" si="8"/>
        <v>0</v>
      </c>
      <c r="D79" s="192">
        <f t="shared" si="8"/>
        <v>0.15880947208342386</v>
      </c>
      <c r="E79" s="195">
        <f t="shared" si="9"/>
        <v>4.4794411422268518E-2</v>
      </c>
      <c r="F79" s="166"/>
      <c r="G79" s="167"/>
      <c r="H79" s="167"/>
      <c r="I79" s="167"/>
      <c r="J79" s="168"/>
    </row>
    <row r="80" spans="1:10">
      <c r="A80" s="157"/>
      <c r="B80" s="201" t="s">
        <v>1020</v>
      </c>
      <c r="C80" s="192">
        <f t="shared" si="8"/>
        <v>0</v>
      </c>
      <c r="D80" s="192">
        <f t="shared" si="8"/>
        <v>9.9934825114056051E-3</v>
      </c>
      <c r="E80" s="195">
        <f t="shared" si="9"/>
        <v>2.8188001715791409E-3</v>
      </c>
      <c r="F80" s="166"/>
      <c r="G80" s="167"/>
      <c r="H80" s="167"/>
      <c r="I80" s="167"/>
      <c r="J80" s="168"/>
    </row>
    <row r="81" spans="1:11">
      <c r="A81" s="157"/>
      <c r="B81" s="201" t="s">
        <v>1021</v>
      </c>
      <c r="C81" s="192">
        <f t="shared" si="8"/>
        <v>0</v>
      </c>
      <c r="D81" s="192">
        <f t="shared" si="8"/>
        <v>0</v>
      </c>
      <c r="E81" s="195">
        <f t="shared" si="9"/>
        <v>0</v>
      </c>
      <c r="F81" s="166"/>
      <c r="G81" s="167"/>
      <c r="H81" s="167"/>
      <c r="I81" s="167"/>
      <c r="J81" s="168"/>
    </row>
    <row r="82" spans="1:11">
      <c r="A82" s="157"/>
      <c r="B82" s="201" t="s">
        <v>1028</v>
      </c>
      <c r="C82" s="192">
        <f t="shared" si="8"/>
        <v>6.230795493342438E-3</v>
      </c>
      <c r="D82" s="192">
        <f t="shared" si="8"/>
        <v>4.562242016076472E-3</v>
      </c>
      <c r="E82" s="195">
        <f t="shared" si="9"/>
        <v>5.7601568723573745E-3</v>
      </c>
      <c r="F82" s="166"/>
      <c r="G82" s="167"/>
      <c r="H82" s="167"/>
      <c r="I82" s="167"/>
      <c r="J82" s="168"/>
    </row>
    <row r="83" spans="1:11">
      <c r="A83" s="157"/>
      <c r="B83" s="201" t="s">
        <v>1022</v>
      </c>
      <c r="C83" s="192">
        <f t="shared" si="8"/>
        <v>0.34747354045749401</v>
      </c>
      <c r="D83" s="192">
        <f t="shared" si="8"/>
        <v>0.28177275689767545</v>
      </c>
      <c r="E83" s="195">
        <f t="shared" si="9"/>
        <v>0.32894172437036584</v>
      </c>
      <c r="F83" s="166"/>
      <c r="G83" s="167"/>
      <c r="H83" s="167"/>
      <c r="I83" s="167"/>
      <c r="J83" s="168"/>
    </row>
    <row r="84" spans="1:11" ht="13.5" thickBot="1">
      <c r="A84" s="157"/>
      <c r="B84" s="177" t="s">
        <v>828</v>
      </c>
      <c r="C84" s="212">
        <f>SUM(C77:C83)</f>
        <v>1</v>
      </c>
      <c r="D84" s="212">
        <f>SUM(D77:D83)</f>
        <v>1</v>
      </c>
      <c r="E84" s="212">
        <f>SUM(E77:E83)</f>
        <v>0.99999999999999989</v>
      </c>
      <c r="F84" s="166"/>
      <c r="G84" s="167"/>
      <c r="H84" s="167"/>
      <c r="I84" s="167"/>
      <c r="J84" s="168"/>
    </row>
    <row r="85" spans="1:11" ht="13.5" thickTop="1">
      <c r="A85" s="157"/>
      <c r="B85" s="177"/>
      <c r="C85" s="195"/>
      <c r="D85" s="195"/>
      <c r="E85" s="195"/>
      <c r="F85" s="166"/>
      <c r="G85" s="167"/>
      <c r="H85" s="167"/>
      <c r="I85" s="167"/>
      <c r="J85" s="168"/>
    </row>
    <row r="86" spans="1:11">
      <c r="A86" s="157"/>
      <c r="B86" s="179" t="s">
        <v>462</v>
      </c>
      <c r="C86" s="216">
        <f>SUM(C53+C59)/$C$60</f>
        <v>0.96884602253328778</v>
      </c>
      <c r="D86" s="195"/>
      <c r="E86" s="167"/>
      <c r="F86" s="166"/>
      <c r="G86" s="167"/>
      <c r="H86" s="167"/>
      <c r="I86" s="167"/>
      <c r="J86" s="168"/>
    </row>
    <row r="87" spans="1:11">
      <c r="A87" s="157"/>
      <c r="B87" s="179" t="s">
        <v>836</v>
      </c>
      <c r="C87" s="216">
        <f>SUM(C54+C55+C56+C57)/$C$60</f>
        <v>2.4923181973369752E-2</v>
      </c>
      <c r="D87" s="195"/>
      <c r="E87" s="167"/>
      <c r="F87" s="166"/>
      <c r="G87" s="167"/>
      <c r="H87" s="167"/>
      <c r="I87" s="167"/>
      <c r="J87" s="168"/>
    </row>
    <row r="88" spans="1:11">
      <c r="A88" s="157"/>
      <c r="B88" s="179" t="s">
        <v>466</v>
      </c>
      <c r="C88" s="217">
        <f>+C58/C$60</f>
        <v>6.230795493342438E-3</v>
      </c>
      <c r="D88" s="195"/>
      <c r="E88" s="167"/>
      <c r="F88" s="166"/>
      <c r="G88" s="167"/>
      <c r="H88" s="167"/>
      <c r="I88" s="167"/>
      <c r="J88" s="168"/>
    </row>
    <row r="89" spans="1:11">
      <c r="A89" s="157"/>
      <c r="B89" s="176"/>
      <c r="C89" s="218">
        <f>+SUM(C86:C88)</f>
        <v>1</v>
      </c>
      <c r="D89" s="167"/>
      <c r="E89" s="167"/>
      <c r="F89" s="166"/>
      <c r="G89" s="167"/>
      <c r="H89" s="167"/>
      <c r="I89" s="167"/>
      <c r="J89" s="168"/>
    </row>
    <row r="90" spans="1:11">
      <c r="A90" s="196" t="s">
        <v>1029</v>
      </c>
      <c r="B90" s="197"/>
      <c r="C90" s="198"/>
      <c r="D90" s="198"/>
      <c r="E90" s="198"/>
      <c r="F90" s="199"/>
      <c r="G90" s="198"/>
      <c r="H90" s="198"/>
      <c r="I90" s="198"/>
      <c r="J90" s="200"/>
      <c r="K90" s="219"/>
    </row>
    <row r="91" spans="1:11">
      <c r="A91" s="157"/>
      <c r="B91" s="176"/>
      <c r="C91" s="167"/>
      <c r="D91" s="167"/>
      <c r="E91" s="167"/>
      <c r="F91" s="220"/>
      <c r="G91" s="167"/>
      <c r="H91" s="167"/>
      <c r="I91" s="167"/>
      <c r="J91" s="168"/>
    </row>
    <row r="92" spans="1:11" ht="13.5" thickBot="1">
      <c r="A92" s="157"/>
      <c r="B92" s="221" t="s">
        <v>1030</v>
      </c>
      <c r="C92" s="222"/>
      <c r="D92" s="222"/>
      <c r="E92" s="222"/>
      <c r="F92" s="223"/>
      <c r="G92" s="222"/>
      <c r="H92" s="222"/>
      <c r="I92" s="222"/>
      <c r="J92" s="224"/>
    </row>
    <row r="93" spans="1:11">
      <c r="A93" s="157"/>
      <c r="B93" s="225"/>
      <c r="C93" s="144" t="str">
        <f>+C6</f>
        <v>Regulated</v>
      </c>
      <c r="D93" s="144" t="s">
        <v>1031</v>
      </c>
      <c r="E93" s="144" t="s">
        <v>828</v>
      </c>
      <c r="F93" s="226"/>
      <c r="G93" s="227" t="s">
        <v>1032</v>
      </c>
      <c r="H93" s="167"/>
      <c r="I93" s="167"/>
      <c r="J93" s="168"/>
    </row>
    <row r="94" spans="1:11">
      <c r="A94" s="157"/>
      <c r="B94" s="228" t="s">
        <v>823</v>
      </c>
      <c r="C94" s="229">
        <v>8599.1542177876017</v>
      </c>
      <c r="D94" s="229">
        <v>7897.7001603146264</v>
      </c>
      <c r="E94" s="230">
        <v>16496.854378102227</v>
      </c>
      <c r="F94" s="166"/>
      <c r="G94" s="167"/>
      <c r="H94" s="167" t="s">
        <v>828</v>
      </c>
      <c r="I94" s="167"/>
      <c r="J94" s="168"/>
    </row>
    <row r="95" spans="1:11">
      <c r="A95" s="157"/>
      <c r="B95" s="228" t="s">
        <v>1033</v>
      </c>
      <c r="C95" s="229">
        <v>3053.8152774404225</v>
      </c>
      <c r="D95" s="229">
        <v>0</v>
      </c>
      <c r="E95" s="230">
        <v>3053.8152774404225</v>
      </c>
      <c r="F95" s="226"/>
      <c r="G95" s="219" t="s">
        <v>462</v>
      </c>
      <c r="H95" s="215">
        <f>+$E$100/SUM($E$100,$E$102,)</f>
        <v>0.94971229221901499</v>
      </c>
      <c r="I95" s="215"/>
      <c r="J95" s="168"/>
    </row>
    <row r="96" spans="1:11">
      <c r="A96" s="157"/>
      <c r="B96" s="228" t="s">
        <v>1034</v>
      </c>
      <c r="C96" s="229"/>
      <c r="D96" s="229"/>
      <c r="E96" s="230">
        <v>0</v>
      </c>
      <c r="F96" s="226"/>
      <c r="G96" s="219" t="s">
        <v>836</v>
      </c>
      <c r="H96" s="215">
        <f>+$E$102/SUM($E$100,$E$102)</f>
        <v>5.0287707780985076E-2</v>
      </c>
      <c r="I96" s="167"/>
      <c r="J96" s="168"/>
    </row>
    <row r="97" spans="1:10" ht="15">
      <c r="A97" s="157"/>
      <c r="B97" s="231" t="s">
        <v>1035</v>
      </c>
      <c r="C97" s="229">
        <v>414.06908883317266</v>
      </c>
      <c r="D97" s="229">
        <v>175.3513196740937</v>
      </c>
      <c r="E97" s="230">
        <v>589.4204085072663</v>
      </c>
      <c r="F97" s="226"/>
      <c r="G97" s="219"/>
      <c r="H97" s="215"/>
      <c r="I97" s="167"/>
      <c r="J97" s="168"/>
    </row>
    <row r="98" spans="1:10">
      <c r="A98" s="157"/>
      <c r="B98" s="232" t="s">
        <v>1036</v>
      </c>
      <c r="C98" s="229">
        <v>0</v>
      </c>
      <c r="D98" s="229">
        <v>10.582325609487551</v>
      </c>
      <c r="E98" s="230">
        <v>10.582325609487551</v>
      </c>
      <c r="F98" s="226"/>
      <c r="G98" s="233"/>
      <c r="H98" s="167"/>
      <c r="I98" s="167"/>
      <c r="J98" s="168"/>
    </row>
    <row r="99" spans="1:10">
      <c r="A99" s="157"/>
      <c r="B99" s="228" t="s">
        <v>1037</v>
      </c>
      <c r="C99" s="229">
        <v>417.35912453007109</v>
      </c>
      <c r="D99" s="229">
        <v>79.999655439240428</v>
      </c>
      <c r="E99" s="230">
        <v>497.35877996931151</v>
      </c>
      <c r="F99" s="226"/>
      <c r="G99" s="219"/>
      <c r="H99" s="167"/>
      <c r="I99" s="167"/>
      <c r="J99" s="168"/>
    </row>
    <row r="100" spans="1:10">
      <c r="A100" s="157"/>
      <c r="B100" s="228" t="s">
        <v>1038</v>
      </c>
      <c r="C100" s="229">
        <v>6642.2389783288909</v>
      </c>
      <c r="D100" s="229">
        <v>1503.7061863578595</v>
      </c>
      <c r="E100" s="230">
        <v>8145.9451646867501</v>
      </c>
      <c r="F100" s="226"/>
      <c r="G100" s="219"/>
      <c r="H100" s="167"/>
      <c r="I100" s="167"/>
      <c r="J100" s="168"/>
    </row>
    <row r="101" spans="1:10">
      <c r="A101" s="157"/>
      <c r="B101" s="228" t="s">
        <v>1039</v>
      </c>
      <c r="C101" s="229">
        <v>0</v>
      </c>
      <c r="D101" s="229">
        <v>0</v>
      </c>
      <c r="E101" s="230">
        <v>0</v>
      </c>
      <c r="F101" s="226"/>
      <c r="G101" s="219"/>
      <c r="H101" s="167"/>
      <c r="I101" s="167"/>
      <c r="J101" s="168"/>
    </row>
    <row r="102" spans="1:10">
      <c r="A102" s="157"/>
      <c r="B102" s="228" t="s">
        <v>1040</v>
      </c>
      <c r="C102" s="229">
        <v>0</v>
      </c>
      <c r="D102" s="229">
        <v>431.3315868372772</v>
      </c>
      <c r="E102" s="230">
        <v>431.3315868372772</v>
      </c>
      <c r="F102" s="226"/>
      <c r="G102" s="219"/>
      <c r="H102" s="167"/>
      <c r="I102" s="167"/>
      <c r="J102" s="168"/>
    </row>
    <row r="103" spans="1:10">
      <c r="A103" s="157"/>
      <c r="B103" s="228" t="s">
        <v>1041</v>
      </c>
      <c r="C103" s="229"/>
      <c r="D103" s="229"/>
      <c r="E103" s="230">
        <v>0</v>
      </c>
      <c r="F103" s="226"/>
      <c r="G103" s="219"/>
      <c r="H103" s="167"/>
      <c r="I103" s="167"/>
      <c r="J103" s="168"/>
    </row>
    <row r="104" spans="1:10">
      <c r="A104" s="157"/>
      <c r="B104" s="228" t="s">
        <v>1042</v>
      </c>
      <c r="C104" s="229"/>
      <c r="D104" s="229"/>
      <c r="E104" s="230">
        <v>0</v>
      </c>
      <c r="F104" s="226"/>
      <c r="G104" s="219"/>
      <c r="H104" s="167"/>
      <c r="I104" s="167"/>
      <c r="J104" s="168"/>
    </row>
    <row r="105" spans="1:10" ht="15">
      <c r="A105" s="157"/>
      <c r="B105" s="231" t="s">
        <v>837</v>
      </c>
      <c r="C105" s="234">
        <f>+'[39]Yakima Regulated Price Out'!AM52</f>
        <v>606.33902799687723</v>
      </c>
      <c r="D105" s="234">
        <v>400.32917037043848</v>
      </c>
      <c r="E105" s="235">
        <f t="shared" ref="E105" si="10">SUM(C105:D105)</f>
        <v>1006.6681983673157</v>
      </c>
      <c r="F105" s="226"/>
      <c r="G105" s="219"/>
      <c r="H105" s="167"/>
      <c r="I105" s="167"/>
      <c r="J105" s="168"/>
    </row>
    <row r="106" spans="1:10" ht="15">
      <c r="A106" s="157"/>
      <c r="B106" s="236"/>
      <c r="C106" s="230">
        <f>SUM(C94:C105)</f>
        <v>19732.975714917036</v>
      </c>
      <c r="D106" s="230">
        <f>SUM(D94:D105)</f>
        <v>10499.000404603023</v>
      </c>
      <c r="E106" s="230">
        <f>SUM(E94:E105)</f>
        <v>30231.976119520059</v>
      </c>
      <c r="F106" s="226"/>
      <c r="G106" s="219"/>
      <c r="H106" s="167"/>
      <c r="I106" s="167"/>
      <c r="J106" s="168"/>
    </row>
    <row r="107" spans="1:10">
      <c r="A107" s="157"/>
      <c r="B107" s="176"/>
      <c r="C107" s="165">
        <v>2.9616435646275932</v>
      </c>
      <c r="D107" s="237">
        <v>0</v>
      </c>
      <c r="E107" s="167"/>
      <c r="F107" s="166"/>
      <c r="G107" s="167"/>
      <c r="H107" s="167"/>
      <c r="I107" s="167"/>
      <c r="J107" s="168"/>
    </row>
    <row r="108" spans="1:10">
      <c r="A108" s="157"/>
      <c r="B108" s="238" t="s">
        <v>1043</v>
      </c>
      <c r="C108" s="161"/>
      <c r="D108" s="161"/>
      <c r="E108" s="161"/>
      <c r="F108" s="182"/>
      <c r="G108" s="161"/>
      <c r="H108" s="161"/>
      <c r="I108" s="161"/>
      <c r="J108" s="168"/>
    </row>
    <row r="109" spans="1:10" outlineLevel="1">
      <c r="A109" s="157"/>
      <c r="B109" s="228" t="str">
        <f t="shared" ref="B109:B120" si="11">B94</f>
        <v>Residential MSW</v>
      </c>
      <c r="C109" s="239">
        <f t="shared" ref="C109:D120" si="12">IFERROR(C94/$E94,0)</f>
        <v>0.52126023669106514</v>
      </c>
      <c r="D109" s="239">
        <f t="shared" si="12"/>
        <v>0.47873976330893486</v>
      </c>
      <c r="E109" s="240">
        <f t="shared" ref="E109:E120" si="13">SUM(C109:D109)</f>
        <v>1</v>
      </c>
      <c r="F109" s="166"/>
      <c r="G109" s="167"/>
      <c r="H109" s="167"/>
      <c r="I109" s="167"/>
      <c r="J109" s="168"/>
    </row>
    <row r="110" spans="1:10" outlineLevel="1">
      <c r="A110" s="157"/>
      <c r="B110" s="228" t="str">
        <f t="shared" si="11"/>
        <v>Recycling Carts</v>
      </c>
      <c r="C110" s="239">
        <f t="shared" si="12"/>
        <v>1</v>
      </c>
      <c r="D110" s="239">
        <f t="shared" si="12"/>
        <v>0</v>
      </c>
      <c r="E110" s="240">
        <f t="shared" si="13"/>
        <v>1</v>
      </c>
      <c r="F110" s="166"/>
      <c r="G110" s="167"/>
      <c r="H110" s="167"/>
      <c r="I110" s="167"/>
      <c r="J110" s="168"/>
    </row>
    <row r="111" spans="1:10" outlineLevel="1">
      <c r="A111" s="157"/>
      <c r="B111" s="228" t="str">
        <f t="shared" si="11"/>
        <v>Recycling Bins</v>
      </c>
      <c r="C111" s="239">
        <f t="shared" si="12"/>
        <v>0</v>
      </c>
      <c r="D111" s="239">
        <f t="shared" si="12"/>
        <v>0</v>
      </c>
      <c r="E111" s="240">
        <f t="shared" si="13"/>
        <v>0</v>
      </c>
      <c r="F111" s="166"/>
      <c r="G111" s="167"/>
      <c r="H111" s="167"/>
      <c r="I111" s="167"/>
      <c r="J111" s="168"/>
    </row>
    <row r="112" spans="1:10" outlineLevel="1">
      <c r="A112" s="157"/>
      <c r="B112" s="228" t="str">
        <f t="shared" si="11"/>
        <v>Roll-Off</v>
      </c>
      <c r="C112" s="239">
        <f t="shared" si="12"/>
        <v>0.70250212387762623</v>
      </c>
      <c r="D112" s="239">
        <f t="shared" si="12"/>
        <v>0.29749787612237383</v>
      </c>
      <c r="E112" s="240">
        <f t="shared" si="13"/>
        <v>1</v>
      </c>
      <c r="F112" s="166"/>
      <c r="G112" s="167"/>
      <c r="H112" s="167"/>
      <c r="I112" s="167"/>
      <c r="J112" s="168"/>
    </row>
    <row r="113" spans="1:10" outlineLevel="1">
      <c r="A113" s="157"/>
      <c r="B113" s="228" t="str">
        <f t="shared" si="11"/>
        <v>Roll-Off Recycle</v>
      </c>
      <c r="C113" s="239">
        <f t="shared" si="12"/>
        <v>0</v>
      </c>
      <c r="D113" s="239">
        <f t="shared" si="12"/>
        <v>1</v>
      </c>
      <c r="E113" s="240">
        <f t="shared" si="13"/>
        <v>1</v>
      </c>
      <c r="F113" s="166"/>
      <c r="G113" s="167"/>
      <c r="H113" s="167"/>
      <c r="I113" s="167"/>
      <c r="J113" s="168"/>
    </row>
    <row r="114" spans="1:10" outlineLevel="1">
      <c r="A114" s="157"/>
      <c r="B114" s="228" t="str">
        <f t="shared" si="11"/>
        <v>Commercial - Carts</v>
      </c>
      <c r="C114" s="239">
        <f t="shared" si="12"/>
        <v>0.83915101399400926</v>
      </c>
      <c r="D114" s="239">
        <f t="shared" si="12"/>
        <v>0.16084898600599076</v>
      </c>
      <c r="E114" s="240">
        <f t="shared" si="13"/>
        <v>1</v>
      </c>
      <c r="F114" s="166"/>
      <c r="G114" s="167"/>
      <c r="H114" s="167"/>
      <c r="I114" s="167"/>
      <c r="J114" s="168"/>
    </row>
    <row r="115" spans="1:10" outlineLevel="1">
      <c r="A115" s="157"/>
      <c r="B115" s="228" t="str">
        <f t="shared" si="11"/>
        <v>Commercial - Containers</v>
      </c>
      <c r="C115" s="239">
        <f t="shared" si="12"/>
        <v>0.81540433234481713</v>
      </c>
      <c r="D115" s="239">
        <f t="shared" si="12"/>
        <v>0.1845956676551829</v>
      </c>
      <c r="E115" s="240">
        <f t="shared" si="13"/>
        <v>1</v>
      </c>
      <c r="F115" s="166"/>
      <c r="G115" s="167"/>
      <c r="H115" s="167"/>
      <c r="I115" s="167"/>
      <c r="J115" s="168"/>
    </row>
    <row r="116" spans="1:10">
      <c r="A116" s="157"/>
      <c r="B116" s="228" t="str">
        <f t="shared" si="11"/>
        <v>Commercial Recycling - Carts</v>
      </c>
      <c r="C116" s="239">
        <f t="shared" si="12"/>
        <v>0</v>
      </c>
      <c r="D116" s="239">
        <f t="shared" si="12"/>
        <v>0</v>
      </c>
      <c r="E116" s="240">
        <f t="shared" si="13"/>
        <v>0</v>
      </c>
      <c r="F116" s="166"/>
      <c r="G116" s="167"/>
      <c r="H116" s="167"/>
      <c r="I116" s="167"/>
      <c r="J116" s="168"/>
    </row>
    <row r="117" spans="1:10">
      <c r="A117" s="157"/>
      <c r="B117" s="228" t="str">
        <f t="shared" si="11"/>
        <v>Commercial Recycling - Containers</v>
      </c>
      <c r="C117" s="239">
        <f t="shared" si="12"/>
        <v>0</v>
      </c>
      <c r="D117" s="239">
        <f t="shared" si="12"/>
        <v>1</v>
      </c>
      <c r="E117" s="240">
        <f t="shared" si="13"/>
        <v>1</v>
      </c>
      <c r="F117" s="166"/>
      <c r="G117" s="167"/>
      <c r="H117" s="167"/>
      <c r="I117" s="167"/>
      <c r="J117" s="168"/>
    </row>
    <row r="118" spans="1:10">
      <c r="A118" s="157"/>
      <c r="B118" s="228" t="str">
        <f t="shared" si="11"/>
        <v>Multi-Family Recycling - Carts</v>
      </c>
      <c r="C118" s="239">
        <f t="shared" si="12"/>
        <v>0</v>
      </c>
      <c r="D118" s="239">
        <f t="shared" si="12"/>
        <v>0</v>
      </c>
      <c r="E118" s="240">
        <f t="shared" si="13"/>
        <v>0</v>
      </c>
      <c r="F118" s="166"/>
      <c r="G118" s="167"/>
      <c r="H118" s="167"/>
      <c r="I118" s="167"/>
      <c r="J118" s="168"/>
    </row>
    <row r="119" spans="1:10">
      <c r="A119" s="157"/>
      <c r="B119" s="228" t="str">
        <f t="shared" si="11"/>
        <v>Multi-Family Recycling - Containers</v>
      </c>
      <c r="C119" s="239">
        <f t="shared" si="12"/>
        <v>0</v>
      </c>
      <c r="D119" s="239">
        <f t="shared" si="12"/>
        <v>0</v>
      </c>
      <c r="E119" s="240">
        <f t="shared" si="13"/>
        <v>0</v>
      </c>
      <c r="F119" s="166"/>
      <c r="G119" s="167"/>
      <c r="H119" s="167"/>
      <c r="I119" s="167"/>
      <c r="J119" s="168"/>
    </row>
    <row r="120" spans="1:10">
      <c r="A120" s="157"/>
      <c r="B120" s="228" t="str">
        <f t="shared" si="11"/>
        <v>Yard Waste</v>
      </c>
      <c r="C120" s="239">
        <f t="shared" si="12"/>
        <v>0.60232262127708014</v>
      </c>
      <c r="D120" s="239">
        <f t="shared" si="12"/>
        <v>0.39767737872291992</v>
      </c>
      <c r="E120" s="240">
        <f t="shared" si="13"/>
        <v>1</v>
      </c>
      <c r="F120" s="166"/>
      <c r="G120" s="167"/>
      <c r="H120" s="167"/>
      <c r="I120" s="167"/>
      <c r="J120" s="168"/>
    </row>
    <row r="121" spans="1:10">
      <c r="A121" s="157"/>
      <c r="B121" s="176"/>
      <c r="C121" s="167"/>
      <c r="D121" s="167"/>
      <c r="E121" s="167"/>
      <c r="F121" s="166"/>
      <c r="G121" s="167"/>
      <c r="H121" s="167"/>
      <c r="I121" s="167"/>
      <c r="J121" s="168"/>
    </row>
    <row r="122" spans="1:10">
      <c r="A122" s="157"/>
      <c r="B122" s="179" t="s">
        <v>1044</v>
      </c>
      <c r="C122" s="241">
        <f>+C106/$E$106</f>
        <v>0.65271868557000912</v>
      </c>
      <c r="D122" s="241">
        <f>+D106/$E$106</f>
        <v>0.34728131442999094</v>
      </c>
      <c r="E122" s="240">
        <f t="shared" ref="E122:E129" si="14">SUM(C122:D122)</f>
        <v>1</v>
      </c>
      <c r="F122" s="166"/>
      <c r="G122" s="167"/>
      <c r="H122" s="167"/>
      <c r="I122" s="167"/>
      <c r="J122" s="168"/>
    </row>
    <row r="123" spans="1:10">
      <c r="A123" s="157"/>
      <c r="B123" s="179" t="s">
        <v>1045</v>
      </c>
      <c r="C123" s="241">
        <f>(C100+C102+C104)/($E$100+$E$102+$E$104)</f>
        <v>0.77439951755651182</v>
      </c>
      <c r="D123" s="241">
        <f>(D100+D102+D104)/($E$100+$E$102+$E$104)</f>
        <v>0.22560048244348832</v>
      </c>
      <c r="E123" s="240">
        <f t="shared" si="14"/>
        <v>1.0000000000000002</v>
      </c>
      <c r="F123" s="166"/>
      <c r="G123" s="167"/>
      <c r="H123" s="167"/>
      <c r="I123" s="167"/>
      <c r="J123" s="168"/>
    </row>
    <row r="124" spans="1:10">
      <c r="A124" s="157"/>
      <c r="B124" s="179" t="s">
        <v>798</v>
      </c>
      <c r="C124" s="241">
        <f>(C97+C98)/($E$97+$E$98)</f>
        <v>0.69011200331063738</v>
      </c>
      <c r="D124" s="241">
        <f>(D97+D98)/($E$97+$E$98)</f>
        <v>0.30988799668936284</v>
      </c>
      <c r="E124" s="240">
        <f t="shared" si="14"/>
        <v>1.0000000000000002</v>
      </c>
      <c r="F124" s="166"/>
      <c r="G124" s="167"/>
      <c r="H124" s="167"/>
      <c r="I124" s="167"/>
      <c r="J124" s="168"/>
    </row>
    <row r="125" spans="1:10">
      <c r="A125" s="157"/>
      <c r="B125" s="179" t="s">
        <v>1046</v>
      </c>
      <c r="C125" s="241">
        <f>+C100/$E$100</f>
        <v>0.81540433234481713</v>
      </c>
      <c r="D125" s="241">
        <f>+D100/$E$100</f>
        <v>0.1845956676551829</v>
      </c>
      <c r="E125" s="240">
        <f t="shared" si="14"/>
        <v>1</v>
      </c>
      <c r="F125" s="166"/>
      <c r="G125" s="167"/>
      <c r="H125" s="167"/>
      <c r="I125" s="167"/>
      <c r="J125" s="168"/>
    </row>
    <row r="126" spans="1:10">
      <c r="A126" s="157"/>
      <c r="B126" s="179" t="s">
        <v>1047</v>
      </c>
      <c r="C126" s="241">
        <f>(C94+C99)/($E$94+$E$99)</f>
        <v>0.53056374299007814</v>
      </c>
      <c r="D126" s="241">
        <f>(D94+D99)/($E$94+$E$99)</f>
        <v>0.46943625700992181</v>
      </c>
      <c r="E126" s="240">
        <f t="shared" si="14"/>
        <v>1</v>
      </c>
      <c r="F126" s="166"/>
      <c r="G126" s="167"/>
      <c r="H126" s="167"/>
      <c r="I126" s="167"/>
      <c r="J126" s="168"/>
    </row>
    <row r="127" spans="1:10">
      <c r="A127" s="157"/>
      <c r="B127" s="179" t="s">
        <v>1048</v>
      </c>
      <c r="C127" s="241">
        <f>+(C95+C103+C101)/(SUM($E$95,$E$101,$E$103))</f>
        <v>1</v>
      </c>
      <c r="D127" s="241">
        <f>+(D95+D103+D101)/(SUM($E$95,$E$101,$E$103))</f>
        <v>0</v>
      </c>
      <c r="E127" s="240">
        <f t="shared" si="14"/>
        <v>1</v>
      </c>
      <c r="F127" s="166"/>
      <c r="G127" s="167"/>
      <c r="H127" s="167"/>
      <c r="I127" s="167"/>
      <c r="J127" s="168"/>
    </row>
    <row r="128" spans="1:10">
      <c r="A128" s="157"/>
      <c r="B128" s="179" t="s">
        <v>837</v>
      </c>
      <c r="C128" s="241">
        <f>+SUM(C105:C105)/SUM($E$105:$E$105)</f>
        <v>0.60232262127708014</v>
      </c>
      <c r="D128" s="241">
        <f>+SUM(D105:D105)/SUM($E$105:$E$105)</f>
        <v>0.39767737872291992</v>
      </c>
      <c r="E128" s="240">
        <f t="shared" si="14"/>
        <v>1</v>
      </c>
      <c r="F128" s="166"/>
      <c r="G128" s="167"/>
      <c r="H128" s="167"/>
      <c r="I128" s="167"/>
      <c r="J128" s="168"/>
    </row>
    <row r="129" spans="1:10">
      <c r="A129" s="157"/>
      <c r="B129" s="179" t="s">
        <v>1049</v>
      </c>
      <c r="C129" s="241">
        <f>+SUM(C97:C98,C100,C102,C104)/SUM($E$97:$E$98,$E$100,$E$102,$E$104)</f>
        <v>0.76888887150083063</v>
      </c>
      <c r="D129" s="241">
        <f>+SUM(D97:D98,D100,D102,D104)/SUM($E$97:$E$98,$E$100,$E$102,$E$104)</f>
        <v>0.2311111284991694</v>
      </c>
      <c r="E129" s="240">
        <f t="shared" si="14"/>
        <v>1</v>
      </c>
      <c r="F129" s="166"/>
      <c r="G129" s="167"/>
      <c r="H129" s="167"/>
      <c r="I129" s="167"/>
      <c r="J129" s="168"/>
    </row>
    <row r="130" spans="1:10" ht="13.5" thickBot="1">
      <c r="A130" s="196" t="s">
        <v>1050</v>
      </c>
      <c r="B130" s="197"/>
      <c r="C130" s="198"/>
      <c r="D130" s="198"/>
      <c r="E130" s="198"/>
      <c r="F130" s="199"/>
      <c r="G130" s="198"/>
      <c r="H130" s="198"/>
      <c r="I130" s="198"/>
      <c r="J130" s="200"/>
    </row>
    <row r="131" spans="1:10">
      <c r="A131" s="157"/>
      <c r="B131" s="176"/>
      <c r="C131" s="144" t="s">
        <v>995</v>
      </c>
      <c r="D131" s="144" t="s">
        <v>996</v>
      </c>
      <c r="E131" s="144" t="s">
        <v>828</v>
      </c>
      <c r="F131" s="166"/>
      <c r="G131" s="167"/>
      <c r="H131" s="167"/>
      <c r="I131" s="167"/>
      <c r="J131" s="168"/>
    </row>
    <row r="132" spans="1:10">
      <c r="A132" s="157"/>
      <c r="B132" s="177" t="s">
        <v>1051</v>
      </c>
      <c r="C132" s="242">
        <v>478.43999999999983</v>
      </c>
      <c r="D132" s="243">
        <v>3026.7800000000011</v>
      </c>
      <c r="E132" s="242">
        <v>3505.2200000000012</v>
      </c>
      <c r="F132" s="166"/>
      <c r="G132" s="167"/>
      <c r="H132" s="167"/>
      <c r="I132" s="167"/>
      <c r="J132" s="168"/>
    </row>
    <row r="133" spans="1:10">
      <c r="A133" s="157"/>
      <c r="B133" s="176"/>
      <c r="C133" s="167"/>
      <c r="D133" s="167"/>
      <c r="E133" s="167"/>
      <c r="F133" s="166"/>
      <c r="G133" s="167"/>
      <c r="H133" s="167"/>
      <c r="I133" s="167"/>
      <c r="J133" s="168"/>
    </row>
    <row r="134" spans="1:10" ht="13.5" thickBot="1">
      <c r="A134" s="157"/>
      <c r="B134" s="179" t="s">
        <v>1052</v>
      </c>
      <c r="C134" s="244">
        <f>+C132/$E$132</f>
        <v>0.13649357244338434</v>
      </c>
      <c r="D134" s="244">
        <f>+D132/$E$132</f>
        <v>0.86350642755661555</v>
      </c>
      <c r="E134" s="245">
        <f>+SUM(C134:D134)</f>
        <v>0.99999999999999989</v>
      </c>
      <c r="F134" s="166"/>
      <c r="G134" s="167"/>
      <c r="H134" s="167"/>
      <c r="I134" s="167"/>
      <c r="J134" s="168"/>
    </row>
    <row r="135" spans="1:10" ht="13.5" thickTop="1">
      <c r="A135" s="157"/>
      <c r="B135" s="246"/>
      <c r="C135" s="247"/>
      <c r="D135" s="248"/>
      <c r="E135" s="248"/>
      <c r="F135" s="249"/>
      <c r="G135" s="167"/>
      <c r="H135" s="167"/>
      <c r="I135" s="167"/>
      <c r="J135" s="168"/>
    </row>
    <row r="136" spans="1:10">
      <c r="A136" s="157"/>
      <c r="B136" s="167"/>
      <c r="C136" s="167"/>
      <c r="D136" s="167"/>
      <c r="E136" s="167"/>
      <c r="F136" s="167"/>
      <c r="G136" s="167"/>
      <c r="H136" s="167"/>
      <c r="I136" s="167"/>
      <c r="J136" s="168"/>
    </row>
    <row r="137" spans="1:10" ht="13.5" thickBot="1">
      <c r="A137" s="250"/>
      <c r="B137" s="251"/>
      <c r="C137" s="251"/>
      <c r="D137" s="251"/>
      <c r="E137" s="251"/>
      <c r="F137" s="251"/>
      <c r="G137" s="251"/>
      <c r="H137" s="251"/>
      <c r="I137" s="251"/>
      <c r="J137" s="252"/>
    </row>
  </sheetData>
  <dataConsolidate/>
  <mergeCells count="1">
    <mergeCell ref="C1:G1"/>
  </mergeCells>
  <dataValidations count="1">
    <dataValidation type="list" allowBlank="1" showInputMessage="1" showErrorMessage="1" sqref="C2">
      <formula1>"#2210 Idaho Falls (PSI Environmental),#2211 Twin Falls (PSI Waste Systems),#2212 Lakeshore Disposal,#2310 Elko Sanitation,#5411 Bitterroot Disposal,#5412 Evergreen Disposal,#5413 Victor Transfer Station,#5414 Valley Recycling"</formula1>
    </dataValidation>
  </dataValidations>
  <pageMargins left="0.7" right="0.7" top="0.75" bottom="0.75" header="0.3" footer="0.3"/>
  <pageSetup scale="65" fitToHeight="5" orientation="portrait" errors="blank" r:id="rId1"/>
  <headerFooter alignWithMargins="0">
    <oddHeader>&amp;C&amp;"-,Bold"&amp;KFF0000TEXT IN RED BOX CONFIDENTIAL PER WAC 480-07-160&amp;R&amp;F
&amp;A
&amp;P</oddHeader>
    <oddFooter>&amp;L&amp;F - &amp;A&amp;RPage &amp;P of &amp;N</oddFooter>
  </headerFooter>
  <rowBreaks count="2" manualBreakCount="2">
    <brk id="61" max="7" man="1"/>
    <brk id="10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>
      <c r="C2" s="3" t="s">
        <v>1</v>
      </c>
      <c r="D2" s="3"/>
      <c r="F2" s="3"/>
    </row>
    <row r="3" spans="3:6">
      <c r="C3" t="s">
        <v>37</v>
      </c>
    </row>
    <row r="4" spans="3:6">
      <c r="C4" t="s">
        <v>4</v>
      </c>
    </row>
    <row r="5" spans="3:6">
      <c r="C5" t="s">
        <v>7</v>
      </c>
    </row>
    <row r="6" spans="3:6">
      <c r="C6" t="s">
        <v>10</v>
      </c>
    </row>
    <row r="7" spans="3:6">
      <c r="C7" t="s">
        <v>12</v>
      </c>
    </row>
    <row r="8" spans="3:6">
      <c r="C8" t="s">
        <v>36</v>
      </c>
    </row>
    <row r="9" spans="3:6">
      <c r="C9" t="s">
        <v>35</v>
      </c>
    </row>
    <row r="10" spans="3:6">
      <c r="C10" t="s">
        <v>15</v>
      </c>
    </row>
    <row r="11" spans="3:6">
      <c r="C11" t="s">
        <v>9</v>
      </c>
    </row>
    <row r="12" spans="3:6">
      <c r="C12" s="44" t="s">
        <v>94</v>
      </c>
    </row>
    <row r="13" spans="3:6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BC92355CC5354FADA479FEBB5A0EC0" ma:contentTypeVersion="36" ma:contentTypeDescription="" ma:contentTypeScope="" ma:versionID="de31208acebf0a41f7c5974493e44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2021-07-16T07:00:00+00:00</OpenedDate>
    <SignificantOrder xmlns="dc463f71-b30c-4ab2-9473-d307f9d35888">false</SignificantOrder>
    <Date1 xmlns="dc463f71-b30c-4ab2-9473-d307f9d35888">2021-07-16T07:00:00+00:00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YAKIMA WASTE SYSTEMS, INC.</CaseCompanyNames>
    <Nickname xmlns="http://schemas.microsoft.com/sharepoint/v3" xsi:nil="true"/>
    <DocketNumber xmlns="dc463f71-b30c-4ab2-9473-d307f9d35888">210561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F5B1C3-8568-4E88-8CDA-2F1723F624DD}"/>
</file>

<file path=customXml/itemProps2.xml><?xml version="1.0" encoding="utf-8"?>
<ds:datastoreItem xmlns:ds="http://schemas.openxmlformats.org/officeDocument/2006/customXml" ds:itemID="{8C352409-317A-4FF2-A65A-19A7CD8AFAE8}"/>
</file>

<file path=customXml/itemProps3.xml><?xml version="1.0" encoding="utf-8"?>
<ds:datastoreItem xmlns:ds="http://schemas.openxmlformats.org/officeDocument/2006/customXml" ds:itemID="{1471F188-ECF5-4DFF-A8CF-A93E2DA72DCD}"/>
</file>

<file path=customXml/itemProps4.xml><?xml version="1.0" encoding="utf-8"?>
<ds:datastoreItem xmlns:ds="http://schemas.openxmlformats.org/officeDocument/2006/customXml" ds:itemID="{B6AAB36E-98A6-4F78-8BE8-B12C0EFB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ErrorNote</vt:lpstr>
      <vt:lpstr>COVID EXPENSES</vt:lpstr>
      <vt:lpstr>Yakima Regulated Price Out</vt:lpstr>
      <vt:lpstr>Proposed Rates</vt:lpstr>
      <vt:lpstr>Allocators (C)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'Allocators (C)'!Print_Area</vt:lpstr>
      <vt:lpstr>'COVID EXPENSES'!Print_Area</vt:lpstr>
      <vt:lpstr>'Proposed Rates'!Print_Area</vt:lpstr>
      <vt:lpstr>'Yakima Regulated Price Out'!Print_Area</vt:lpstr>
      <vt:lpstr>'COVID EXPENSES'!Print_Titles</vt:lpstr>
      <vt:lpstr>'Proposed Rates'!Print_Titles</vt:lpstr>
      <vt:lpstr>'Yakima Regulated Price Out'!Print_Titles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Lindsay Waldram</cp:lastModifiedBy>
  <cp:lastPrinted>2021-07-16T00:54:34Z</cp:lastPrinted>
  <dcterms:created xsi:type="dcterms:W3CDTF">2002-12-13T15:33:53Z</dcterms:created>
  <dcterms:modified xsi:type="dcterms:W3CDTF">2021-07-16T00:54:48Z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0x0101006E56B4D1795A2E4DB2F0B01679ED314A0074BC92355CC5354FADA479FEBB5A0EC0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