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state regulatory\WEST REGION - Melissa Mann\WASHINGTON\Tariff Filings\6-10-21 Filing\"/>
    </mc:Choice>
  </mc:AlternateContent>
  <xr:revisionPtr revIDLastSave="0" documentId="13_ncr:1_{1087D309-9354-4A4F-B12D-6CA0FCFA89E9}" xr6:coauthVersionLast="46" xr6:coauthVersionMax="46" xr10:uidLastSave="{00000000-0000-0000-0000-000000000000}"/>
  <bookViews>
    <workbookView xWindow="-118" yWindow="-118" windowWidth="25370" windowHeight="13759" activeTab="2" xr2:uid="{C35E0DD8-1319-4999-9B69-A6C9D2456C41}"/>
  </bookViews>
  <sheets>
    <sheet name="Cover Sheet" sheetId="6" r:id="rId1"/>
    <sheet name="Revenue Summary" sheetId="10" r:id="rId2"/>
    <sheet name="SWITCHED RATE &amp; REVENUE DETAIL" sheetId="1" r:id="rId3"/>
    <sheet name="EO Reference" sheetId="7" r:id="rId4"/>
    <sheet name="LT Reference" sheetId="8" r:id="rId5"/>
    <sheet name="MC DBQ Reference" sheetId="9" r:id="rId6"/>
  </sheets>
  <definedNames>
    <definedName name="_xlnm._FilterDatabase" localSheetId="3" hidden="1">'EO Reference'!$A$1:$T$643</definedName>
    <definedName name="_xlnm._FilterDatabase" localSheetId="2" hidden="1">'SWITCHED RATE &amp; REVENUE DETAIL'!$A$4:$AC$278</definedName>
    <definedName name="CLsplitPT">#REF!</definedName>
    <definedName name="Current_Exchange_Data_Import_File">#REF!</definedName>
    <definedName name="_xlnm.Print_Titles" localSheetId="3">'EO Reference'!$1:$1</definedName>
    <definedName name="_xlnm.Print_Titles" localSheetId="2">'SWITCHED RATE &amp; REVENUE DETAIL'!$4:$4</definedName>
    <definedName name="RateCeilingCalc_Export1">#REF!</definedName>
    <definedName name="RateCeilingCalc_Export2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0" l="1"/>
  <c r="B39" i="10"/>
  <c r="C38" i="10"/>
  <c r="B38" i="10"/>
  <c r="C33" i="10"/>
  <c r="B33" i="10"/>
  <c r="C32" i="10"/>
  <c r="B32" i="10"/>
  <c r="C27" i="10"/>
  <c r="B27" i="10"/>
  <c r="C26" i="10"/>
  <c r="B26" i="10"/>
  <c r="C21" i="10"/>
  <c r="B21" i="10"/>
  <c r="C20" i="10"/>
  <c r="C22" i="10" s="1"/>
  <c r="B20" i="10"/>
  <c r="C15" i="10"/>
  <c r="C14" i="10"/>
  <c r="B15" i="10"/>
  <c r="B14" i="10"/>
  <c r="C9" i="10"/>
  <c r="C8" i="10"/>
  <c r="B9" i="10"/>
  <c r="B8" i="10"/>
  <c r="D38" i="10" l="1"/>
  <c r="C40" i="10"/>
  <c r="D39" i="10"/>
  <c r="B40" i="10"/>
  <c r="D32" i="10"/>
  <c r="C34" i="10"/>
  <c r="D33" i="10"/>
  <c r="B34" i="10"/>
  <c r="D21" i="10"/>
  <c r="D26" i="10"/>
  <c r="C28" i="10"/>
  <c r="D27" i="10"/>
  <c r="B28" i="10"/>
  <c r="D20" i="10"/>
  <c r="B22" i="10"/>
  <c r="D15" i="10"/>
  <c r="C16" i="10"/>
  <c r="D14" i="10"/>
  <c r="B16" i="10"/>
  <c r="D40" i="10" l="1"/>
  <c r="D22" i="10"/>
  <c r="D34" i="10"/>
  <c r="D16" i="10"/>
  <c r="D28" i="10"/>
  <c r="D8" i="10" l="1"/>
  <c r="D9" i="10"/>
  <c r="C10" i="10"/>
  <c r="B10" i="10"/>
  <c r="Z2" i="1"/>
  <c r="U2" i="1"/>
  <c r="P2" i="1"/>
  <c r="X92" i="1"/>
  <c r="X50" i="1"/>
  <c r="X5" i="1"/>
  <c r="X213" i="1"/>
  <c r="X147" i="1"/>
  <c r="X93" i="1"/>
  <c r="X51" i="1"/>
  <c r="X6" i="1"/>
  <c r="X214" i="1"/>
  <c r="X148" i="1"/>
  <c r="X96" i="1"/>
  <c r="X97" i="1"/>
  <c r="X98" i="1"/>
  <c r="X99" i="1"/>
  <c r="X104" i="1"/>
  <c r="X54" i="1"/>
  <c r="X55" i="1"/>
  <c r="X56" i="1"/>
  <c r="X57" i="1"/>
  <c r="X62" i="1"/>
  <c r="X9" i="1"/>
  <c r="X10" i="1"/>
  <c r="X11" i="1"/>
  <c r="X12" i="1"/>
  <c r="X17" i="1"/>
  <c r="X217" i="1"/>
  <c r="X218" i="1"/>
  <c r="X219" i="1"/>
  <c r="X220" i="1"/>
  <c r="X225" i="1"/>
  <c r="X151" i="1"/>
  <c r="X152" i="1"/>
  <c r="X153" i="1"/>
  <c r="X154" i="1"/>
  <c r="X159" i="1"/>
  <c r="X100" i="1"/>
  <c r="X101" i="1"/>
  <c r="X102" i="1"/>
  <c r="X103" i="1"/>
  <c r="X105" i="1"/>
  <c r="X58" i="1"/>
  <c r="X59" i="1"/>
  <c r="X60" i="1"/>
  <c r="X61" i="1"/>
  <c r="X63" i="1"/>
  <c r="X13" i="1"/>
  <c r="X14" i="1"/>
  <c r="X15" i="1"/>
  <c r="X16" i="1"/>
  <c r="X18" i="1"/>
  <c r="X221" i="1"/>
  <c r="X222" i="1"/>
  <c r="X223" i="1"/>
  <c r="X224" i="1"/>
  <c r="X226" i="1"/>
  <c r="X155" i="1"/>
  <c r="X156" i="1"/>
  <c r="X157" i="1"/>
  <c r="X158" i="1"/>
  <c r="X160" i="1"/>
  <c r="X116" i="1"/>
  <c r="X74" i="1"/>
  <c r="X29" i="1"/>
  <c r="X237" i="1"/>
  <c r="X171" i="1"/>
  <c r="X117" i="1"/>
  <c r="X75" i="1"/>
  <c r="X30" i="1"/>
  <c r="X238" i="1"/>
  <c r="X172" i="1"/>
  <c r="X173" i="1"/>
  <c r="X174" i="1"/>
  <c r="X175" i="1"/>
  <c r="X176" i="1"/>
  <c r="X239" i="1"/>
  <c r="X240" i="1"/>
  <c r="X119" i="1"/>
  <c r="X76" i="1"/>
  <c r="X31" i="1"/>
  <c r="X178" i="1"/>
  <c r="X243" i="1"/>
  <c r="X120" i="1"/>
  <c r="X77" i="1"/>
  <c r="X32" i="1"/>
  <c r="X244" i="1"/>
  <c r="X179" i="1"/>
  <c r="X121" i="1"/>
  <c r="X78" i="1"/>
  <c r="X33" i="1"/>
  <c r="X245" i="1"/>
  <c r="X122" i="1"/>
  <c r="X79" i="1"/>
  <c r="X34" i="1"/>
  <c r="X246" i="1"/>
  <c r="X180" i="1"/>
  <c r="X123" i="1"/>
  <c r="X247" i="1"/>
  <c r="X181" i="1"/>
  <c r="X182" i="1"/>
  <c r="X183" i="1"/>
  <c r="X124" i="1"/>
  <c r="X80" i="1"/>
  <c r="X248" i="1"/>
  <c r="X35" i="1"/>
  <c r="X249" i="1"/>
  <c r="X125" i="1"/>
  <c r="X36" i="1"/>
  <c r="X250" i="1"/>
  <c r="X126" i="1"/>
  <c r="X251" i="1"/>
  <c r="X127" i="1"/>
  <c r="X184" i="1"/>
  <c r="X252" i="1"/>
  <c r="X253" i="1"/>
  <c r="X186" i="1"/>
  <c r="X187" i="1"/>
  <c r="X188" i="1"/>
  <c r="X189" i="1"/>
  <c r="W116" i="1"/>
  <c r="W74" i="1"/>
  <c r="W29" i="1"/>
  <c r="W237" i="1"/>
  <c r="W171" i="1"/>
  <c r="W117" i="1"/>
  <c r="W75" i="1"/>
  <c r="W30" i="1"/>
  <c r="W238" i="1"/>
  <c r="W172" i="1"/>
  <c r="W173" i="1"/>
  <c r="W174" i="1"/>
  <c r="W175" i="1"/>
  <c r="W176" i="1"/>
  <c r="W239" i="1"/>
  <c r="W240" i="1"/>
  <c r="W119" i="1"/>
  <c r="W76" i="1"/>
  <c r="W31" i="1"/>
  <c r="W178" i="1"/>
  <c r="W243" i="1"/>
  <c r="W120" i="1"/>
  <c r="W77" i="1"/>
  <c r="W32" i="1"/>
  <c r="W244" i="1"/>
  <c r="W179" i="1"/>
  <c r="W121" i="1"/>
  <c r="W78" i="1"/>
  <c r="W33" i="1"/>
  <c r="W245" i="1"/>
  <c r="W122" i="1"/>
  <c r="W79" i="1"/>
  <c r="W34" i="1"/>
  <c r="W246" i="1"/>
  <c r="W180" i="1"/>
  <c r="W123" i="1"/>
  <c r="W247" i="1"/>
  <c r="W181" i="1"/>
  <c r="W182" i="1"/>
  <c r="W183" i="1"/>
  <c r="W124" i="1"/>
  <c r="W80" i="1"/>
  <c r="W248" i="1"/>
  <c r="W35" i="1"/>
  <c r="W249" i="1"/>
  <c r="W125" i="1"/>
  <c r="W36" i="1"/>
  <c r="W250" i="1"/>
  <c r="W126" i="1"/>
  <c r="W251" i="1"/>
  <c r="W127" i="1"/>
  <c r="W184" i="1"/>
  <c r="W252" i="1"/>
  <c r="W253" i="1"/>
  <c r="W186" i="1"/>
  <c r="W187" i="1"/>
  <c r="W188" i="1"/>
  <c r="W189" i="1"/>
  <c r="V116" i="1"/>
  <c r="V74" i="1"/>
  <c r="V29" i="1"/>
  <c r="V237" i="1"/>
  <c r="V171" i="1"/>
  <c r="V117" i="1"/>
  <c r="V75" i="1"/>
  <c r="V30" i="1"/>
  <c r="V238" i="1"/>
  <c r="V172" i="1"/>
  <c r="V173" i="1"/>
  <c r="V174" i="1"/>
  <c r="V175" i="1"/>
  <c r="V176" i="1"/>
  <c r="V239" i="1"/>
  <c r="V240" i="1"/>
  <c r="V119" i="1"/>
  <c r="V76" i="1"/>
  <c r="V31" i="1"/>
  <c r="V178" i="1"/>
  <c r="V243" i="1"/>
  <c r="V120" i="1"/>
  <c r="V77" i="1"/>
  <c r="V32" i="1"/>
  <c r="V244" i="1"/>
  <c r="V179" i="1"/>
  <c r="V121" i="1"/>
  <c r="V78" i="1"/>
  <c r="V33" i="1"/>
  <c r="V245" i="1"/>
  <c r="V122" i="1"/>
  <c r="V79" i="1"/>
  <c r="V34" i="1"/>
  <c r="V246" i="1"/>
  <c r="V180" i="1"/>
  <c r="V123" i="1"/>
  <c r="V247" i="1"/>
  <c r="V181" i="1"/>
  <c r="V182" i="1"/>
  <c r="V183" i="1"/>
  <c r="V124" i="1"/>
  <c r="V80" i="1"/>
  <c r="V248" i="1"/>
  <c r="V35" i="1"/>
  <c r="V249" i="1"/>
  <c r="V125" i="1"/>
  <c r="V36" i="1"/>
  <c r="V250" i="1"/>
  <c r="V126" i="1"/>
  <c r="V251" i="1"/>
  <c r="V127" i="1"/>
  <c r="V184" i="1"/>
  <c r="V252" i="1"/>
  <c r="V253" i="1"/>
  <c r="V186" i="1"/>
  <c r="V187" i="1"/>
  <c r="V188" i="1"/>
  <c r="V189" i="1"/>
  <c r="S92" i="1"/>
  <c r="S50" i="1"/>
  <c r="S5" i="1"/>
  <c r="S213" i="1"/>
  <c r="S147" i="1"/>
  <c r="S93" i="1"/>
  <c r="S51" i="1"/>
  <c r="S6" i="1"/>
  <c r="S214" i="1"/>
  <c r="S148" i="1"/>
  <c r="AC148" i="1" s="1"/>
  <c r="S96" i="1"/>
  <c r="S97" i="1"/>
  <c r="S98" i="1"/>
  <c r="S99" i="1"/>
  <c r="S104" i="1"/>
  <c r="S54" i="1"/>
  <c r="S55" i="1"/>
  <c r="S56" i="1"/>
  <c r="S57" i="1"/>
  <c r="S62" i="1"/>
  <c r="S9" i="1"/>
  <c r="S10" i="1"/>
  <c r="S11" i="1"/>
  <c r="S12" i="1"/>
  <c r="S17" i="1"/>
  <c r="S217" i="1"/>
  <c r="S218" i="1"/>
  <c r="S219" i="1"/>
  <c r="S220" i="1"/>
  <c r="S225" i="1"/>
  <c r="S151" i="1"/>
  <c r="S152" i="1"/>
  <c r="S153" i="1"/>
  <c r="S154" i="1"/>
  <c r="S159" i="1"/>
  <c r="S100" i="1"/>
  <c r="S101" i="1"/>
  <c r="S102" i="1"/>
  <c r="AC102" i="1" s="1"/>
  <c r="S103" i="1"/>
  <c r="S105" i="1"/>
  <c r="S58" i="1"/>
  <c r="S59" i="1"/>
  <c r="AC59" i="1" s="1"/>
  <c r="S60" i="1"/>
  <c r="S61" i="1"/>
  <c r="S63" i="1"/>
  <c r="S13" i="1"/>
  <c r="AC13" i="1" s="1"/>
  <c r="S14" i="1"/>
  <c r="S15" i="1"/>
  <c r="S16" i="1"/>
  <c r="S18" i="1"/>
  <c r="AC18" i="1" s="1"/>
  <c r="S221" i="1"/>
  <c r="S222" i="1"/>
  <c r="S223" i="1"/>
  <c r="S224" i="1"/>
  <c r="S226" i="1"/>
  <c r="S155" i="1"/>
  <c r="S156" i="1"/>
  <c r="S157" i="1"/>
  <c r="S158" i="1"/>
  <c r="AC158" i="1" s="1"/>
  <c r="S160" i="1"/>
  <c r="S116" i="1"/>
  <c r="S74" i="1"/>
  <c r="S29" i="1"/>
  <c r="S237" i="1"/>
  <c r="S171" i="1"/>
  <c r="S117" i="1"/>
  <c r="S75" i="1"/>
  <c r="AC75" i="1" s="1"/>
  <c r="S30" i="1"/>
  <c r="S238" i="1"/>
  <c r="S172" i="1"/>
  <c r="S173" i="1"/>
  <c r="AC173" i="1" s="1"/>
  <c r="S174" i="1"/>
  <c r="S175" i="1"/>
  <c r="S176" i="1"/>
  <c r="S239" i="1"/>
  <c r="S240" i="1"/>
  <c r="S119" i="1"/>
  <c r="S76" i="1"/>
  <c r="S31" i="1"/>
  <c r="S178" i="1"/>
  <c r="S243" i="1"/>
  <c r="S120" i="1"/>
  <c r="S77" i="1"/>
  <c r="S32" i="1"/>
  <c r="S244" i="1"/>
  <c r="S179" i="1"/>
  <c r="S121" i="1"/>
  <c r="AC121" i="1" s="1"/>
  <c r="S78" i="1"/>
  <c r="S33" i="1"/>
  <c r="S245" i="1"/>
  <c r="S122" i="1"/>
  <c r="AC122" i="1" s="1"/>
  <c r="S79" i="1"/>
  <c r="S34" i="1"/>
  <c r="S246" i="1"/>
  <c r="S180" i="1"/>
  <c r="AC180" i="1" s="1"/>
  <c r="S123" i="1"/>
  <c r="S247" i="1"/>
  <c r="S181" i="1"/>
  <c r="S182" i="1"/>
  <c r="S183" i="1"/>
  <c r="S124" i="1"/>
  <c r="S80" i="1"/>
  <c r="S248" i="1"/>
  <c r="S35" i="1"/>
  <c r="S249" i="1"/>
  <c r="S125" i="1"/>
  <c r="S36" i="1"/>
  <c r="S250" i="1"/>
  <c r="S126" i="1"/>
  <c r="S251" i="1"/>
  <c r="S127" i="1"/>
  <c r="S184" i="1"/>
  <c r="S252" i="1"/>
  <c r="S253" i="1"/>
  <c r="S186" i="1"/>
  <c r="S187" i="1"/>
  <c r="S188" i="1"/>
  <c r="S189" i="1"/>
  <c r="R116" i="1"/>
  <c r="AB116" i="1" s="1"/>
  <c r="R74" i="1"/>
  <c r="R29" i="1"/>
  <c r="R237" i="1"/>
  <c r="R171" i="1"/>
  <c r="AB171" i="1" s="1"/>
  <c r="R117" i="1"/>
  <c r="R75" i="1"/>
  <c r="R30" i="1"/>
  <c r="R238" i="1"/>
  <c r="AB238" i="1" s="1"/>
  <c r="R172" i="1"/>
  <c r="R173" i="1"/>
  <c r="R174" i="1"/>
  <c r="R175" i="1"/>
  <c r="AB175" i="1" s="1"/>
  <c r="R176" i="1"/>
  <c r="R239" i="1"/>
  <c r="R240" i="1"/>
  <c r="R119" i="1"/>
  <c r="R76" i="1"/>
  <c r="R31" i="1"/>
  <c r="R178" i="1"/>
  <c r="R243" i="1"/>
  <c r="R120" i="1"/>
  <c r="R77" i="1"/>
  <c r="R32" i="1"/>
  <c r="R244" i="1"/>
  <c r="AB244" i="1" s="1"/>
  <c r="R179" i="1"/>
  <c r="R121" i="1"/>
  <c r="R78" i="1"/>
  <c r="R33" i="1"/>
  <c r="AB33" i="1" s="1"/>
  <c r="R245" i="1"/>
  <c r="R122" i="1"/>
  <c r="R79" i="1"/>
  <c r="R34" i="1"/>
  <c r="AB34" i="1" s="1"/>
  <c r="R246" i="1"/>
  <c r="R180" i="1"/>
  <c r="R123" i="1"/>
  <c r="R247" i="1"/>
  <c r="R181" i="1"/>
  <c r="R182" i="1"/>
  <c r="R183" i="1"/>
  <c r="R124" i="1"/>
  <c r="R80" i="1"/>
  <c r="R248" i="1"/>
  <c r="R35" i="1"/>
  <c r="R249" i="1"/>
  <c r="R125" i="1"/>
  <c r="R36" i="1"/>
  <c r="R250" i="1"/>
  <c r="R126" i="1"/>
  <c r="R251" i="1"/>
  <c r="R127" i="1"/>
  <c r="R184" i="1"/>
  <c r="R252" i="1"/>
  <c r="R253" i="1"/>
  <c r="R186" i="1"/>
  <c r="R187" i="1"/>
  <c r="R188" i="1"/>
  <c r="R189" i="1"/>
  <c r="Q116" i="1"/>
  <c r="Q74" i="1"/>
  <c r="Q29" i="1"/>
  <c r="Q237" i="1"/>
  <c r="Q171" i="1"/>
  <c r="Q117" i="1"/>
  <c r="Q75" i="1"/>
  <c r="Q30" i="1"/>
  <c r="Q238" i="1"/>
  <c r="Q172" i="1"/>
  <c r="Q173" i="1"/>
  <c r="Q174" i="1"/>
  <c r="Q175" i="1"/>
  <c r="Q176" i="1"/>
  <c r="Q239" i="1"/>
  <c r="Q240" i="1"/>
  <c r="Q119" i="1"/>
  <c r="Q76" i="1"/>
  <c r="Q31" i="1"/>
  <c r="Q178" i="1"/>
  <c r="Q243" i="1"/>
  <c r="Q120" i="1"/>
  <c r="Q77" i="1"/>
  <c r="Q32" i="1"/>
  <c r="Q244" i="1"/>
  <c r="Q179" i="1"/>
  <c r="Q121" i="1"/>
  <c r="Q78" i="1"/>
  <c r="Q33" i="1"/>
  <c r="Q245" i="1"/>
  <c r="Q122" i="1"/>
  <c r="AA122" i="1" s="1"/>
  <c r="Q79" i="1"/>
  <c r="Q34" i="1"/>
  <c r="Q246" i="1"/>
  <c r="Q180" i="1"/>
  <c r="AA180" i="1" s="1"/>
  <c r="Q123" i="1"/>
  <c r="Q247" i="1"/>
  <c r="Q181" i="1"/>
  <c r="Q182" i="1"/>
  <c r="Q183" i="1"/>
  <c r="Q124" i="1"/>
  <c r="Q80" i="1"/>
  <c r="Q248" i="1"/>
  <c r="Q35" i="1"/>
  <c r="Q249" i="1"/>
  <c r="Q125" i="1"/>
  <c r="Q36" i="1"/>
  <c r="Q250" i="1"/>
  <c r="Q126" i="1"/>
  <c r="Q251" i="1"/>
  <c r="Q127" i="1"/>
  <c r="Q184" i="1"/>
  <c r="Q252" i="1"/>
  <c r="Q253" i="1"/>
  <c r="Q186" i="1"/>
  <c r="Q187" i="1"/>
  <c r="Q188" i="1"/>
  <c r="Q189" i="1"/>
  <c r="AA94" i="1"/>
  <c r="AB94" i="1"/>
  <c r="AC94" i="1"/>
  <c r="AA52" i="1"/>
  <c r="AB52" i="1"/>
  <c r="AC52" i="1"/>
  <c r="AA7" i="1"/>
  <c r="AB7" i="1"/>
  <c r="AC7" i="1"/>
  <c r="AA215" i="1"/>
  <c r="AB215" i="1"/>
  <c r="AC215" i="1"/>
  <c r="AA149" i="1"/>
  <c r="AB149" i="1"/>
  <c r="AC149" i="1"/>
  <c r="AA95" i="1"/>
  <c r="AB95" i="1"/>
  <c r="AC95" i="1"/>
  <c r="AA53" i="1"/>
  <c r="AB53" i="1"/>
  <c r="AC53" i="1"/>
  <c r="AA8" i="1"/>
  <c r="AB8" i="1"/>
  <c r="AC8" i="1"/>
  <c r="AA216" i="1"/>
  <c r="AB216" i="1"/>
  <c r="AC216" i="1"/>
  <c r="AA150" i="1"/>
  <c r="AB150" i="1"/>
  <c r="AC150" i="1"/>
  <c r="AA106" i="1"/>
  <c r="AB106" i="1"/>
  <c r="AC106" i="1"/>
  <c r="AA108" i="1"/>
  <c r="AB108" i="1"/>
  <c r="AC108" i="1"/>
  <c r="AA110" i="1"/>
  <c r="AB110" i="1"/>
  <c r="AC110" i="1"/>
  <c r="AA112" i="1"/>
  <c r="AB112" i="1"/>
  <c r="AC112" i="1"/>
  <c r="AA114" i="1"/>
  <c r="AB114" i="1"/>
  <c r="AC114" i="1"/>
  <c r="AA64" i="1"/>
  <c r="AB64" i="1"/>
  <c r="AC64" i="1"/>
  <c r="AA66" i="1"/>
  <c r="AB66" i="1"/>
  <c r="AC66" i="1"/>
  <c r="AA68" i="1"/>
  <c r="AB68" i="1"/>
  <c r="AC68" i="1"/>
  <c r="AA70" i="1"/>
  <c r="AB70" i="1"/>
  <c r="AC70" i="1"/>
  <c r="AA72" i="1"/>
  <c r="AB72" i="1"/>
  <c r="AC72" i="1"/>
  <c r="AA19" i="1"/>
  <c r="AB19" i="1"/>
  <c r="AC19" i="1"/>
  <c r="AA21" i="1"/>
  <c r="AB21" i="1"/>
  <c r="AC21" i="1"/>
  <c r="AA23" i="1"/>
  <c r="AB23" i="1"/>
  <c r="AC23" i="1"/>
  <c r="AA25" i="1"/>
  <c r="AB25" i="1"/>
  <c r="AC25" i="1"/>
  <c r="AA27" i="1"/>
  <c r="AB27" i="1"/>
  <c r="AC27" i="1"/>
  <c r="AA227" i="1"/>
  <c r="AB227" i="1"/>
  <c r="AC227" i="1"/>
  <c r="AA229" i="1"/>
  <c r="AB229" i="1"/>
  <c r="AC229" i="1"/>
  <c r="AA231" i="1"/>
  <c r="AB231" i="1"/>
  <c r="AC231" i="1"/>
  <c r="AA233" i="1"/>
  <c r="AB233" i="1"/>
  <c r="AC233" i="1"/>
  <c r="AA235" i="1"/>
  <c r="AB235" i="1"/>
  <c r="AC235" i="1"/>
  <c r="AA161" i="1"/>
  <c r="AB161" i="1"/>
  <c r="AC161" i="1"/>
  <c r="AA163" i="1"/>
  <c r="AB163" i="1"/>
  <c r="AC163" i="1"/>
  <c r="AA165" i="1"/>
  <c r="AB165" i="1"/>
  <c r="AC165" i="1"/>
  <c r="AA167" i="1"/>
  <c r="AB167" i="1"/>
  <c r="AC167" i="1"/>
  <c r="AA169" i="1"/>
  <c r="AB169" i="1"/>
  <c r="AC169" i="1"/>
  <c r="AA107" i="1"/>
  <c r="AB107" i="1"/>
  <c r="AC107" i="1"/>
  <c r="AA109" i="1"/>
  <c r="AB109" i="1"/>
  <c r="AC109" i="1"/>
  <c r="AA111" i="1"/>
  <c r="AB111" i="1"/>
  <c r="AC111" i="1"/>
  <c r="AA113" i="1"/>
  <c r="AB113" i="1"/>
  <c r="AC113" i="1"/>
  <c r="AA115" i="1"/>
  <c r="AB115" i="1"/>
  <c r="AC115" i="1"/>
  <c r="AA65" i="1"/>
  <c r="AB65" i="1"/>
  <c r="AC65" i="1"/>
  <c r="AA67" i="1"/>
  <c r="AB67" i="1"/>
  <c r="AC67" i="1"/>
  <c r="AA69" i="1"/>
  <c r="AB69" i="1"/>
  <c r="AC69" i="1"/>
  <c r="AA71" i="1"/>
  <c r="AB71" i="1"/>
  <c r="AC71" i="1"/>
  <c r="AA73" i="1"/>
  <c r="AB73" i="1"/>
  <c r="AC73" i="1"/>
  <c r="AA20" i="1"/>
  <c r="AB20" i="1"/>
  <c r="AC20" i="1"/>
  <c r="AA22" i="1"/>
  <c r="AB22" i="1"/>
  <c r="AC22" i="1"/>
  <c r="AA24" i="1"/>
  <c r="AB24" i="1"/>
  <c r="AC24" i="1"/>
  <c r="AA26" i="1"/>
  <c r="AB26" i="1"/>
  <c r="AC26" i="1"/>
  <c r="AA28" i="1"/>
  <c r="AB28" i="1"/>
  <c r="AC28" i="1"/>
  <c r="AA228" i="1"/>
  <c r="AB228" i="1"/>
  <c r="AC228" i="1"/>
  <c r="AA230" i="1"/>
  <c r="AB230" i="1"/>
  <c r="AC230" i="1"/>
  <c r="AA232" i="1"/>
  <c r="AB232" i="1"/>
  <c r="AC232" i="1"/>
  <c r="AA234" i="1"/>
  <c r="AB234" i="1"/>
  <c r="AC234" i="1"/>
  <c r="AA236" i="1"/>
  <c r="AB236" i="1"/>
  <c r="AC236" i="1"/>
  <c r="AA162" i="1"/>
  <c r="AB162" i="1"/>
  <c r="AC162" i="1"/>
  <c r="AA164" i="1"/>
  <c r="AB164" i="1"/>
  <c r="AC164" i="1"/>
  <c r="AA166" i="1"/>
  <c r="AB166" i="1"/>
  <c r="AC166" i="1"/>
  <c r="AA168" i="1"/>
  <c r="AB168" i="1"/>
  <c r="AC168" i="1"/>
  <c r="AA170" i="1"/>
  <c r="AB170" i="1"/>
  <c r="AC170" i="1"/>
  <c r="AA129" i="1"/>
  <c r="AB129" i="1"/>
  <c r="AC129" i="1"/>
  <c r="AA130" i="1"/>
  <c r="AB130" i="1"/>
  <c r="AC130" i="1"/>
  <c r="AA131" i="1"/>
  <c r="AB131" i="1"/>
  <c r="AC131" i="1"/>
  <c r="AA132" i="1"/>
  <c r="AB132" i="1"/>
  <c r="AC132" i="1"/>
  <c r="AA81" i="1"/>
  <c r="AB81" i="1"/>
  <c r="AC81" i="1"/>
  <c r="AA82" i="1"/>
  <c r="AB82" i="1"/>
  <c r="AC82" i="1"/>
  <c r="AA83" i="1"/>
  <c r="AB83" i="1"/>
  <c r="AC83" i="1"/>
  <c r="AA37" i="1"/>
  <c r="AB37" i="1"/>
  <c r="AC37" i="1"/>
  <c r="AA38" i="1"/>
  <c r="AB38" i="1"/>
  <c r="AC38" i="1"/>
  <c r="AA39" i="1"/>
  <c r="AB39" i="1"/>
  <c r="AC39" i="1"/>
  <c r="AA256" i="1"/>
  <c r="AB256" i="1"/>
  <c r="AC256" i="1"/>
  <c r="AA257" i="1"/>
  <c r="AB257" i="1"/>
  <c r="AC257" i="1"/>
  <c r="AA258" i="1"/>
  <c r="AB258" i="1"/>
  <c r="AC258" i="1"/>
  <c r="AA259" i="1"/>
  <c r="AB259" i="1"/>
  <c r="AC259" i="1"/>
  <c r="AA260" i="1"/>
  <c r="AB260" i="1"/>
  <c r="AC260" i="1"/>
  <c r="AA261" i="1"/>
  <c r="AB261" i="1"/>
  <c r="AC261" i="1"/>
  <c r="AA262" i="1"/>
  <c r="AB262" i="1"/>
  <c r="AC262" i="1"/>
  <c r="AA190" i="1"/>
  <c r="AB190" i="1"/>
  <c r="AC190" i="1"/>
  <c r="AA191" i="1"/>
  <c r="AB191" i="1"/>
  <c r="AC191" i="1"/>
  <c r="AA192" i="1"/>
  <c r="AB192" i="1"/>
  <c r="AC192" i="1"/>
  <c r="AA193" i="1"/>
  <c r="AB193" i="1"/>
  <c r="AC193" i="1"/>
  <c r="AA194" i="1"/>
  <c r="AB194" i="1"/>
  <c r="AC194" i="1"/>
  <c r="AA195" i="1"/>
  <c r="AB195" i="1"/>
  <c r="AC195" i="1"/>
  <c r="AA196" i="1"/>
  <c r="AB196" i="1"/>
  <c r="AC196" i="1"/>
  <c r="AA197" i="1"/>
  <c r="AB197" i="1"/>
  <c r="AC197" i="1"/>
  <c r="AA133" i="1"/>
  <c r="AB133" i="1"/>
  <c r="AC133" i="1"/>
  <c r="AA134" i="1"/>
  <c r="AB134" i="1"/>
  <c r="AC134" i="1"/>
  <c r="AA135" i="1"/>
  <c r="AB135" i="1"/>
  <c r="AC135" i="1"/>
  <c r="AA136" i="1"/>
  <c r="AB136" i="1"/>
  <c r="AC136" i="1"/>
  <c r="AA137" i="1"/>
  <c r="AB137" i="1"/>
  <c r="AC137" i="1"/>
  <c r="AA138" i="1"/>
  <c r="AB138" i="1"/>
  <c r="AC138" i="1"/>
  <c r="AA139" i="1"/>
  <c r="AB139" i="1"/>
  <c r="AC139" i="1"/>
  <c r="AA140" i="1"/>
  <c r="AB140" i="1"/>
  <c r="AC140" i="1"/>
  <c r="AA141" i="1"/>
  <c r="AB141" i="1"/>
  <c r="AC141" i="1"/>
  <c r="AA84" i="1"/>
  <c r="AB84" i="1"/>
  <c r="AC84" i="1"/>
  <c r="AA85" i="1"/>
  <c r="AB85" i="1"/>
  <c r="AC85" i="1"/>
  <c r="AA86" i="1"/>
  <c r="AB86" i="1"/>
  <c r="AC86" i="1"/>
  <c r="AA87" i="1"/>
  <c r="AB87" i="1"/>
  <c r="AC87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A44" i="1"/>
  <c r="AB44" i="1"/>
  <c r="AC44" i="1"/>
  <c r="AA263" i="1"/>
  <c r="AB263" i="1"/>
  <c r="AC263" i="1"/>
  <c r="AA264" i="1"/>
  <c r="AB264" i="1"/>
  <c r="AC264" i="1"/>
  <c r="AA265" i="1"/>
  <c r="AB265" i="1"/>
  <c r="AC265" i="1"/>
  <c r="AA266" i="1"/>
  <c r="AB266" i="1"/>
  <c r="AC266" i="1"/>
  <c r="AA267" i="1"/>
  <c r="AB267" i="1"/>
  <c r="AC267" i="1"/>
  <c r="AA268" i="1"/>
  <c r="AB268" i="1"/>
  <c r="AC268" i="1"/>
  <c r="AA269" i="1"/>
  <c r="AB269" i="1"/>
  <c r="AC269" i="1"/>
  <c r="AA270" i="1"/>
  <c r="AB270" i="1"/>
  <c r="AC270" i="1"/>
  <c r="AA271" i="1"/>
  <c r="AB271" i="1"/>
  <c r="AC271" i="1"/>
  <c r="AA272" i="1"/>
  <c r="AB272" i="1"/>
  <c r="AC272" i="1"/>
  <c r="AA273" i="1"/>
  <c r="AB273" i="1"/>
  <c r="AC273" i="1"/>
  <c r="AA198" i="1"/>
  <c r="AB198" i="1"/>
  <c r="AC198" i="1"/>
  <c r="AA199" i="1"/>
  <c r="AB199" i="1"/>
  <c r="AC199" i="1"/>
  <c r="AA200" i="1"/>
  <c r="AB200" i="1"/>
  <c r="AC200" i="1"/>
  <c r="AA201" i="1"/>
  <c r="AB201" i="1"/>
  <c r="AC201" i="1"/>
  <c r="AA202" i="1"/>
  <c r="AB202" i="1"/>
  <c r="AC202" i="1"/>
  <c r="AA203" i="1"/>
  <c r="AB203" i="1"/>
  <c r="AC203" i="1"/>
  <c r="AA204" i="1"/>
  <c r="AB204" i="1"/>
  <c r="AC204" i="1"/>
  <c r="AA205" i="1"/>
  <c r="AB205" i="1"/>
  <c r="AC205" i="1"/>
  <c r="AA206" i="1"/>
  <c r="AB206" i="1"/>
  <c r="AC206" i="1"/>
  <c r="AA207" i="1"/>
  <c r="AB207" i="1"/>
  <c r="AC207" i="1"/>
  <c r="AA208" i="1"/>
  <c r="AB208" i="1"/>
  <c r="AC208" i="1"/>
  <c r="AA146" i="1"/>
  <c r="AB146" i="1"/>
  <c r="AC146" i="1"/>
  <c r="AA49" i="1"/>
  <c r="AB49" i="1"/>
  <c r="AC49" i="1"/>
  <c r="AA278" i="1"/>
  <c r="AB278" i="1"/>
  <c r="AC278" i="1"/>
  <c r="AA212" i="1"/>
  <c r="AB212" i="1"/>
  <c r="AC212" i="1"/>
  <c r="V94" i="1"/>
  <c r="W94" i="1"/>
  <c r="X94" i="1"/>
  <c r="V52" i="1"/>
  <c r="W52" i="1"/>
  <c r="X52" i="1"/>
  <c r="V7" i="1"/>
  <c r="W7" i="1"/>
  <c r="X7" i="1"/>
  <c r="V215" i="1"/>
  <c r="F39" i="10" s="1"/>
  <c r="W215" i="1"/>
  <c r="X215" i="1"/>
  <c r="V149" i="1"/>
  <c r="W149" i="1"/>
  <c r="X149" i="1"/>
  <c r="V95" i="1"/>
  <c r="W95" i="1"/>
  <c r="X95" i="1"/>
  <c r="V53" i="1"/>
  <c r="W53" i="1"/>
  <c r="X53" i="1"/>
  <c r="V8" i="1"/>
  <c r="W8" i="1"/>
  <c r="X8" i="1"/>
  <c r="V216" i="1"/>
  <c r="W216" i="1"/>
  <c r="X216" i="1"/>
  <c r="V150" i="1"/>
  <c r="W150" i="1"/>
  <c r="X150" i="1"/>
  <c r="V106" i="1"/>
  <c r="W106" i="1"/>
  <c r="X106" i="1"/>
  <c r="V108" i="1"/>
  <c r="W108" i="1"/>
  <c r="X108" i="1"/>
  <c r="V110" i="1"/>
  <c r="W110" i="1"/>
  <c r="X110" i="1"/>
  <c r="V112" i="1"/>
  <c r="W112" i="1"/>
  <c r="X112" i="1"/>
  <c r="V114" i="1"/>
  <c r="W114" i="1"/>
  <c r="X114" i="1"/>
  <c r="V64" i="1"/>
  <c r="W64" i="1"/>
  <c r="X64" i="1"/>
  <c r="V66" i="1"/>
  <c r="W66" i="1"/>
  <c r="X66" i="1"/>
  <c r="V68" i="1"/>
  <c r="W68" i="1"/>
  <c r="X68" i="1"/>
  <c r="V70" i="1"/>
  <c r="W70" i="1"/>
  <c r="X70" i="1"/>
  <c r="V72" i="1"/>
  <c r="W72" i="1"/>
  <c r="X72" i="1"/>
  <c r="V19" i="1"/>
  <c r="W19" i="1"/>
  <c r="X19" i="1"/>
  <c r="V21" i="1"/>
  <c r="W21" i="1"/>
  <c r="X21" i="1"/>
  <c r="V23" i="1"/>
  <c r="W23" i="1"/>
  <c r="X23" i="1"/>
  <c r="V25" i="1"/>
  <c r="W25" i="1"/>
  <c r="X25" i="1"/>
  <c r="V27" i="1"/>
  <c r="W27" i="1"/>
  <c r="X27" i="1"/>
  <c r="V227" i="1"/>
  <c r="W227" i="1"/>
  <c r="X227" i="1"/>
  <c r="V229" i="1"/>
  <c r="W229" i="1"/>
  <c r="X229" i="1"/>
  <c r="V231" i="1"/>
  <c r="W231" i="1"/>
  <c r="X231" i="1"/>
  <c r="V233" i="1"/>
  <c r="W233" i="1"/>
  <c r="X233" i="1"/>
  <c r="V235" i="1"/>
  <c r="W235" i="1"/>
  <c r="X235" i="1"/>
  <c r="V161" i="1"/>
  <c r="W161" i="1"/>
  <c r="X161" i="1"/>
  <c r="V163" i="1"/>
  <c r="W163" i="1"/>
  <c r="X163" i="1"/>
  <c r="V165" i="1"/>
  <c r="W165" i="1"/>
  <c r="X165" i="1"/>
  <c r="V167" i="1"/>
  <c r="W167" i="1"/>
  <c r="X167" i="1"/>
  <c r="V169" i="1"/>
  <c r="W169" i="1"/>
  <c r="X169" i="1"/>
  <c r="V107" i="1"/>
  <c r="W107" i="1"/>
  <c r="X107" i="1"/>
  <c r="V109" i="1"/>
  <c r="W109" i="1"/>
  <c r="X109" i="1"/>
  <c r="V111" i="1"/>
  <c r="W111" i="1"/>
  <c r="X111" i="1"/>
  <c r="V113" i="1"/>
  <c r="W113" i="1"/>
  <c r="X113" i="1"/>
  <c r="V115" i="1"/>
  <c r="W115" i="1"/>
  <c r="X115" i="1"/>
  <c r="V65" i="1"/>
  <c r="W65" i="1"/>
  <c r="X65" i="1"/>
  <c r="V67" i="1"/>
  <c r="W67" i="1"/>
  <c r="X67" i="1"/>
  <c r="V69" i="1"/>
  <c r="W69" i="1"/>
  <c r="X69" i="1"/>
  <c r="V71" i="1"/>
  <c r="W71" i="1"/>
  <c r="X71" i="1"/>
  <c r="V73" i="1"/>
  <c r="W73" i="1"/>
  <c r="X73" i="1"/>
  <c r="V20" i="1"/>
  <c r="W20" i="1"/>
  <c r="X20" i="1"/>
  <c r="V22" i="1"/>
  <c r="W22" i="1"/>
  <c r="X22" i="1"/>
  <c r="V24" i="1"/>
  <c r="W24" i="1"/>
  <c r="X24" i="1"/>
  <c r="V26" i="1"/>
  <c r="W26" i="1"/>
  <c r="X26" i="1"/>
  <c r="V28" i="1"/>
  <c r="W28" i="1"/>
  <c r="X28" i="1"/>
  <c r="V228" i="1"/>
  <c r="W228" i="1"/>
  <c r="X228" i="1"/>
  <c r="V230" i="1"/>
  <c r="W230" i="1"/>
  <c r="X230" i="1"/>
  <c r="V232" i="1"/>
  <c r="W232" i="1"/>
  <c r="X232" i="1"/>
  <c r="V234" i="1"/>
  <c r="W234" i="1"/>
  <c r="X234" i="1"/>
  <c r="V236" i="1"/>
  <c r="W236" i="1"/>
  <c r="X236" i="1"/>
  <c r="V162" i="1"/>
  <c r="W162" i="1"/>
  <c r="X162" i="1"/>
  <c r="V164" i="1"/>
  <c r="W164" i="1"/>
  <c r="X164" i="1"/>
  <c r="V166" i="1"/>
  <c r="W166" i="1"/>
  <c r="X166" i="1"/>
  <c r="V168" i="1"/>
  <c r="W168" i="1"/>
  <c r="X168" i="1"/>
  <c r="V170" i="1"/>
  <c r="W170" i="1"/>
  <c r="X170" i="1"/>
  <c r="V129" i="1"/>
  <c r="W129" i="1"/>
  <c r="X129" i="1"/>
  <c r="V130" i="1"/>
  <c r="W130" i="1"/>
  <c r="X130" i="1"/>
  <c r="V131" i="1"/>
  <c r="W131" i="1"/>
  <c r="X131" i="1"/>
  <c r="V132" i="1"/>
  <c r="W132" i="1"/>
  <c r="X132" i="1"/>
  <c r="V81" i="1"/>
  <c r="W81" i="1"/>
  <c r="X81" i="1"/>
  <c r="V82" i="1"/>
  <c r="W82" i="1"/>
  <c r="X82" i="1"/>
  <c r="V83" i="1"/>
  <c r="W83" i="1"/>
  <c r="X83" i="1"/>
  <c r="V37" i="1"/>
  <c r="W37" i="1"/>
  <c r="X37" i="1"/>
  <c r="V38" i="1"/>
  <c r="W38" i="1"/>
  <c r="X38" i="1"/>
  <c r="V39" i="1"/>
  <c r="W39" i="1"/>
  <c r="X39" i="1"/>
  <c r="V256" i="1"/>
  <c r="W256" i="1"/>
  <c r="X256" i="1"/>
  <c r="V257" i="1"/>
  <c r="W257" i="1"/>
  <c r="X257" i="1"/>
  <c r="V258" i="1"/>
  <c r="W258" i="1"/>
  <c r="X258" i="1"/>
  <c r="V259" i="1"/>
  <c r="W259" i="1"/>
  <c r="X259" i="1"/>
  <c r="V260" i="1"/>
  <c r="W260" i="1"/>
  <c r="X260" i="1"/>
  <c r="V261" i="1"/>
  <c r="W261" i="1"/>
  <c r="X261" i="1"/>
  <c r="V262" i="1"/>
  <c r="W262" i="1"/>
  <c r="X262" i="1"/>
  <c r="V190" i="1"/>
  <c r="W190" i="1"/>
  <c r="X190" i="1"/>
  <c r="V191" i="1"/>
  <c r="W191" i="1"/>
  <c r="X191" i="1"/>
  <c r="V192" i="1"/>
  <c r="W192" i="1"/>
  <c r="X192" i="1"/>
  <c r="V193" i="1"/>
  <c r="W193" i="1"/>
  <c r="X193" i="1"/>
  <c r="V194" i="1"/>
  <c r="W194" i="1"/>
  <c r="X194" i="1"/>
  <c r="V195" i="1"/>
  <c r="W195" i="1"/>
  <c r="X195" i="1"/>
  <c r="V196" i="1"/>
  <c r="W196" i="1"/>
  <c r="X196" i="1"/>
  <c r="V197" i="1"/>
  <c r="W197" i="1"/>
  <c r="X197" i="1"/>
  <c r="V133" i="1"/>
  <c r="W133" i="1"/>
  <c r="X133" i="1"/>
  <c r="V134" i="1"/>
  <c r="W134" i="1"/>
  <c r="X134" i="1"/>
  <c r="V135" i="1"/>
  <c r="W135" i="1"/>
  <c r="X135" i="1"/>
  <c r="V136" i="1"/>
  <c r="W136" i="1"/>
  <c r="X136" i="1"/>
  <c r="V137" i="1"/>
  <c r="W137" i="1"/>
  <c r="X137" i="1"/>
  <c r="V138" i="1"/>
  <c r="W138" i="1"/>
  <c r="X138" i="1"/>
  <c r="V139" i="1"/>
  <c r="W139" i="1"/>
  <c r="X139" i="1"/>
  <c r="V140" i="1"/>
  <c r="W140" i="1"/>
  <c r="X140" i="1"/>
  <c r="V141" i="1"/>
  <c r="W141" i="1"/>
  <c r="X141" i="1"/>
  <c r="V84" i="1"/>
  <c r="W84" i="1"/>
  <c r="X84" i="1"/>
  <c r="V85" i="1"/>
  <c r="W85" i="1"/>
  <c r="X85" i="1"/>
  <c r="V86" i="1"/>
  <c r="W86" i="1"/>
  <c r="X86" i="1"/>
  <c r="V87" i="1"/>
  <c r="W87" i="1"/>
  <c r="X87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263" i="1"/>
  <c r="W263" i="1"/>
  <c r="X263" i="1"/>
  <c r="V264" i="1"/>
  <c r="W264" i="1"/>
  <c r="X264" i="1"/>
  <c r="V265" i="1"/>
  <c r="W265" i="1"/>
  <c r="X265" i="1"/>
  <c r="V266" i="1"/>
  <c r="W266" i="1"/>
  <c r="X266" i="1"/>
  <c r="V267" i="1"/>
  <c r="W267" i="1"/>
  <c r="X267" i="1"/>
  <c r="V268" i="1"/>
  <c r="W268" i="1"/>
  <c r="X268" i="1"/>
  <c r="V269" i="1"/>
  <c r="W269" i="1"/>
  <c r="X269" i="1"/>
  <c r="V270" i="1"/>
  <c r="W270" i="1"/>
  <c r="X270" i="1"/>
  <c r="V271" i="1"/>
  <c r="W271" i="1"/>
  <c r="X271" i="1"/>
  <c r="V272" i="1"/>
  <c r="W272" i="1"/>
  <c r="X272" i="1"/>
  <c r="V273" i="1"/>
  <c r="W273" i="1"/>
  <c r="X273" i="1"/>
  <c r="V198" i="1"/>
  <c r="W198" i="1"/>
  <c r="X198" i="1"/>
  <c r="V199" i="1"/>
  <c r="W199" i="1"/>
  <c r="X199" i="1"/>
  <c r="V200" i="1"/>
  <c r="W200" i="1"/>
  <c r="X200" i="1"/>
  <c r="V201" i="1"/>
  <c r="W201" i="1"/>
  <c r="X201" i="1"/>
  <c r="V202" i="1"/>
  <c r="W202" i="1"/>
  <c r="X202" i="1"/>
  <c r="V203" i="1"/>
  <c r="W203" i="1"/>
  <c r="X203" i="1"/>
  <c r="V204" i="1"/>
  <c r="W204" i="1"/>
  <c r="X204" i="1"/>
  <c r="V205" i="1"/>
  <c r="W205" i="1"/>
  <c r="X205" i="1"/>
  <c r="V206" i="1"/>
  <c r="W206" i="1"/>
  <c r="X206" i="1"/>
  <c r="V207" i="1"/>
  <c r="W207" i="1"/>
  <c r="X207" i="1"/>
  <c r="V208" i="1"/>
  <c r="W208" i="1"/>
  <c r="X208" i="1"/>
  <c r="V146" i="1"/>
  <c r="W146" i="1"/>
  <c r="X146" i="1"/>
  <c r="V49" i="1"/>
  <c r="W49" i="1"/>
  <c r="X49" i="1"/>
  <c r="V278" i="1"/>
  <c r="W278" i="1"/>
  <c r="X278" i="1"/>
  <c r="V212" i="1"/>
  <c r="W212" i="1"/>
  <c r="X212" i="1"/>
  <c r="Q94" i="1"/>
  <c r="R94" i="1"/>
  <c r="S94" i="1"/>
  <c r="Q52" i="1"/>
  <c r="R52" i="1"/>
  <c r="S52" i="1"/>
  <c r="Q7" i="1"/>
  <c r="R7" i="1"/>
  <c r="S7" i="1"/>
  <c r="Q215" i="1"/>
  <c r="R215" i="1"/>
  <c r="H39" i="10" s="1"/>
  <c r="S215" i="1"/>
  <c r="Q149" i="1"/>
  <c r="R149" i="1"/>
  <c r="S149" i="1"/>
  <c r="Q95" i="1"/>
  <c r="R95" i="1"/>
  <c r="S95" i="1"/>
  <c r="Q53" i="1"/>
  <c r="R53" i="1"/>
  <c r="S53" i="1"/>
  <c r="Q8" i="1"/>
  <c r="R8" i="1"/>
  <c r="S8" i="1"/>
  <c r="Q216" i="1"/>
  <c r="R216" i="1"/>
  <c r="S216" i="1"/>
  <c r="Q150" i="1"/>
  <c r="R150" i="1"/>
  <c r="S150" i="1"/>
  <c r="Q106" i="1"/>
  <c r="R106" i="1"/>
  <c r="S106" i="1"/>
  <c r="Q108" i="1"/>
  <c r="R108" i="1"/>
  <c r="S108" i="1"/>
  <c r="Q110" i="1"/>
  <c r="R110" i="1"/>
  <c r="S110" i="1"/>
  <c r="Q112" i="1"/>
  <c r="R112" i="1"/>
  <c r="S112" i="1"/>
  <c r="Q114" i="1"/>
  <c r="R114" i="1"/>
  <c r="S114" i="1"/>
  <c r="Q64" i="1"/>
  <c r="R64" i="1"/>
  <c r="S64" i="1"/>
  <c r="Q66" i="1"/>
  <c r="R66" i="1"/>
  <c r="S66" i="1"/>
  <c r="Q68" i="1"/>
  <c r="R68" i="1"/>
  <c r="S68" i="1"/>
  <c r="Q70" i="1"/>
  <c r="R70" i="1"/>
  <c r="S70" i="1"/>
  <c r="Q72" i="1"/>
  <c r="R72" i="1"/>
  <c r="S72" i="1"/>
  <c r="Q19" i="1"/>
  <c r="R19" i="1"/>
  <c r="S19" i="1"/>
  <c r="Q21" i="1"/>
  <c r="R21" i="1"/>
  <c r="S21" i="1"/>
  <c r="Q23" i="1"/>
  <c r="R23" i="1"/>
  <c r="S23" i="1"/>
  <c r="Q25" i="1"/>
  <c r="R25" i="1"/>
  <c r="S25" i="1"/>
  <c r="Q27" i="1"/>
  <c r="R27" i="1"/>
  <c r="S27" i="1"/>
  <c r="Q227" i="1"/>
  <c r="R227" i="1"/>
  <c r="S227" i="1"/>
  <c r="Q229" i="1"/>
  <c r="R229" i="1"/>
  <c r="S229" i="1"/>
  <c r="Q231" i="1"/>
  <c r="R231" i="1"/>
  <c r="S231" i="1"/>
  <c r="Q233" i="1"/>
  <c r="R233" i="1"/>
  <c r="S233" i="1"/>
  <c r="Q235" i="1"/>
  <c r="R235" i="1"/>
  <c r="S235" i="1"/>
  <c r="Q161" i="1"/>
  <c r="R161" i="1"/>
  <c r="S161" i="1"/>
  <c r="Q163" i="1"/>
  <c r="R163" i="1"/>
  <c r="S163" i="1"/>
  <c r="Q165" i="1"/>
  <c r="R165" i="1"/>
  <c r="S165" i="1"/>
  <c r="Q167" i="1"/>
  <c r="R167" i="1"/>
  <c r="S167" i="1"/>
  <c r="Q169" i="1"/>
  <c r="R169" i="1"/>
  <c r="S169" i="1"/>
  <c r="Q107" i="1"/>
  <c r="R107" i="1"/>
  <c r="S107" i="1"/>
  <c r="Q109" i="1"/>
  <c r="R109" i="1"/>
  <c r="S109" i="1"/>
  <c r="Q111" i="1"/>
  <c r="R111" i="1"/>
  <c r="S111" i="1"/>
  <c r="Q113" i="1"/>
  <c r="R113" i="1"/>
  <c r="S113" i="1"/>
  <c r="Q115" i="1"/>
  <c r="R115" i="1"/>
  <c r="S115" i="1"/>
  <c r="Q65" i="1"/>
  <c r="R65" i="1"/>
  <c r="S65" i="1"/>
  <c r="Q67" i="1"/>
  <c r="R67" i="1"/>
  <c r="S67" i="1"/>
  <c r="Q69" i="1"/>
  <c r="R69" i="1"/>
  <c r="S69" i="1"/>
  <c r="Q71" i="1"/>
  <c r="R71" i="1"/>
  <c r="S71" i="1"/>
  <c r="Q73" i="1"/>
  <c r="R73" i="1"/>
  <c r="S73" i="1"/>
  <c r="Q20" i="1"/>
  <c r="R20" i="1"/>
  <c r="S20" i="1"/>
  <c r="Q22" i="1"/>
  <c r="R22" i="1"/>
  <c r="S22" i="1"/>
  <c r="Q24" i="1"/>
  <c r="R24" i="1"/>
  <c r="S24" i="1"/>
  <c r="Q26" i="1"/>
  <c r="R26" i="1"/>
  <c r="S26" i="1"/>
  <c r="Q28" i="1"/>
  <c r="R28" i="1"/>
  <c r="S28" i="1"/>
  <c r="Q228" i="1"/>
  <c r="R228" i="1"/>
  <c r="S228" i="1"/>
  <c r="Q230" i="1"/>
  <c r="R230" i="1"/>
  <c r="S230" i="1"/>
  <c r="Q232" i="1"/>
  <c r="R232" i="1"/>
  <c r="S232" i="1"/>
  <c r="Q234" i="1"/>
  <c r="R234" i="1"/>
  <c r="S234" i="1"/>
  <c r="Q236" i="1"/>
  <c r="R236" i="1"/>
  <c r="S236" i="1"/>
  <c r="Q162" i="1"/>
  <c r="R162" i="1"/>
  <c r="S162" i="1"/>
  <c r="Q164" i="1"/>
  <c r="R164" i="1"/>
  <c r="S164" i="1"/>
  <c r="Q166" i="1"/>
  <c r="R166" i="1"/>
  <c r="S166" i="1"/>
  <c r="Q168" i="1"/>
  <c r="R168" i="1"/>
  <c r="S168" i="1"/>
  <c r="Q170" i="1"/>
  <c r="R170" i="1"/>
  <c r="S170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81" i="1"/>
  <c r="R81" i="1"/>
  <c r="S81" i="1"/>
  <c r="Q82" i="1"/>
  <c r="R82" i="1"/>
  <c r="S82" i="1"/>
  <c r="Q83" i="1"/>
  <c r="R83" i="1"/>
  <c r="S83" i="1"/>
  <c r="Q37" i="1"/>
  <c r="R37" i="1"/>
  <c r="S37" i="1"/>
  <c r="Q38" i="1"/>
  <c r="R38" i="1"/>
  <c r="S38" i="1"/>
  <c r="Q39" i="1"/>
  <c r="R39" i="1"/>
  <c r="S39" i="1"/>
  <c r="Q256" i="1"/>
  <c r="R256" i="1"/>
  <c r="S256" i="1"/>
  <c r="Q257" i="1"/>
  <c r="R257" i="1"/>
  <c r="S257" i="1"/>
  <c r="Q258" i="1"/>
  <c r="R258" i="1"/>
  <c r="S258" i="1"/>
  <c r="Q259" i="1"/>
  <c r="R259" i="1"/>
  <c r="S259" i="1"/>
  <c r="Q260" i="1"/>
  <c r="R260" i="1"/>
  <c r="S260" i="1"/>
  <c r="Q261" i="1"/>
  <c r="R261" i="1"/>
  <c r="S261" i="1"/>
  <c r="Q262" i="1"/>
  <c r="R262" i="1"/>
  <c r="S262" i="1"/>
  <c r="Q190" i="1"/>
  <c r="R190" i="1"/>
  <c r="S190" i="1"/>
  <c r="Q191" i="1"/>
  <c r="R191" i="1"/>
  <c r="S191" i="1"/>
  <c r="Q192" i="1"/>
  <c r="R192" i="1"/>
  <c r="S192" i="1"/>
  <c r="Q193" i="1"/>
  <c r="R193" i="1"/>
  <c r="S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84" i="1"/>
  <c r="R84" i="1"/>
  <c r="S84" i="1"/>
  <c r="Q85" i="1"/>
  <c r="R85" i="1"/>
  <c r="S85" i="1"/>
  <c r="Q86" i="1"/>
  <c r="R86" i="1"/>
  <c r="S86" i="1"/>
  <c r="Q87" i="1"/>
  <c r="R87" i="1"/>
  <c r="S87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263" i="1"/>
  <c r="R263" i="1"/>
  <c r="S263" i="1"/>
  <c r="Q264" i="1"/>
  <c r="R264" i="1"/>
  <c r="S264" i="1"/>
  <c r="Q265" i="1"/>
  <c r="R265" i="1"/>
  <c r="S265" i="1"/>
  <c r="Q266" i="1"/>
  <c r="R266" i="1"/>
  <c r="S266" i="1"/>
  <c r="Q267" i="1"/>
  <c r="R267" i="1"/>
  <c r="S267" i="1"/>
  <c r="Q268" i="1"/>
  <c r="R268" i="1"/>
  <c r="S268" i="1"/>
  <c r="Q269" i="1"/>
  <c r="R269" i="1"/>
  <c r="S269" i="1"/>
  <c r="Q270" i="1"/>
  <c r="R270" i="1"/>
  <c r="S270" i="1"/>
  <c r="Q271" i="1"/>
  <c r="R271" i="1"/>
  <c r="S271" i="1"/>
  <c r="Q272" i="1"/>
  <c r="R272" i="1"/>
  <c r="S272" i="1"/>
  <c r="Q273" i="1"/>
  <c r="R273" i="1"/>
  <c r="S273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Q203" i="1"/>
  <c r="R203" i="1"/>
  <c r="S203" i="1"/>
  <c r="Q204" i="1"/>
  <c r="R204" i="1"/>
  <c r="S204" i="1"/>
  <c r="Q205" i="1"/>
  <c r="R205" i="1"/>
  <c r="S205" i="1"/>
  <c r="Q206" i="1"/>
  <c r="R206" i="1"/>
  <c r="S206" i="1"/>
  <c r="Q207" i="1"/>
  <c r="R207" i="1"/>
  <c r="S207" i="1"/>
  <c r="Q208" i="1"/>
  <c r="R208" i="1"/>
  <c r="S208" i="1"/>
  <c r="Q146" i="1"/>
  <c r="R146" i="1"/>
  <c r="S146" i="1"/>
  <c r="Q49" i="1"/>
  <c r="R49" i="1"/>
  <c r="S49" i="1"/>
  <c r="Q278" i="1"/>
  <c r="R278" i="1"/>
  <c r="S278" i="1"/>
  <c r="Q212" i="1"/>
  <c r="R212" i="1"/>
  <c r="S212" i="1"/>
  <c r="N142" i="1"/>
  <c r="N88" i="1"/>
  <c r="N45" i="1"/>
  <c r="N274" i="1"/>
  <c r="N209" i="1"/>
  <c r="N143" i="1"/>
  <c r="N89" i="1"/>
  <c r="N46" i="1"/>
  <c r="N275" i="1"/>
  <c r="N210" i="1"/>
  <c r="X210" i="1" s="1"/>
  <c r="K143" i="1"/>
  <c r="L143" i="1" s="1"/>
  <c r="K89" i="1"/>
  <c r="L89" i="1" s="1"/>
  <c r="W91" i="1"/>
  <c r="K46" i="1"/>
  <c r="L46" i="1" s="1"/>
  <c r="K275" i="1"/>
  <c r="L275" i="1" s="1"/>
  <c r="K210" i="1"/>
  <c r="L210" i="1" s="1"/>
  <c r="M210" i="1" s="1"/>
  <c r="W210" i="1" s="1"/>
  <c r="K142" i="1"/>
  <c r="L142" i="1" s="1"/>
  <c r="K88" i="1"/>
  <c r="L88" i="1" s="1"/>
  <c r="Q88" i="1" s="1"/>
  <c r="K45" i="1"/>
  <c r="L45" i="1" s="1"/>
  <c r="V47" i="1"/>
  <c r="K274" i="1"/>
  <c r="L274" i="1" s="1"/>
  <c r="K209" i="1"/>
  <c r="L209" i="1" s="1"/>
  <c r="M209" i="1" s="1"/>
  <c r="W209" i="1" s="1"/>
  <c r="K176" i="1"/>
  <c r="K184" i="1"/>
  <c r="K239" i="1"/>
  <c r="K252" i="1"/>
  <c r="K240" i="1"/>
  <c r="K253" i="1"/>
  <c r="K118" i="1"/>
  <c r="K177" i="1"/>
  <c r="L177" i="1" s="1"/>
  <c r="V177" i="1" s="1"/>
  <c r="K185" i="1"/>
  <c r="L185" i="1" s="1"/>
  <c r="K241" i="1"/>
  <c r="K128" i="1"/>
  <c r="L128" i="1" s="1"/>
  <c r="K254" i="1"/>
  <c r="K242" i="1"/>
  <c r="K255" i="1"/>
  <c r="K119" i="1"/>
  <c r="K76" i="1"/>
  <c r="K31" i="1"/>
  <c r="K178" i="1"/>
  <c r="K243" i="1"/>
  <c r="K186" i="1"/>
  <c r="K187" i="1"/>
  <c r="K188" i="1"/>
  <c r="K189" i="1"/>
  <c r="K116" i="1"/>
  <c r="K74" i="1"/>
  <c r="K29" i="1"/>
  <c r="K237" i="1"/>
  <c r="K171" i="1"/>
  <c r="K120" i="1"/>
  <c r="K77" i="1"/>
  <c r="K32" i="1"/>
  <c r="K244" i="1"/>
  <c r="K179" i="1"/>
  <c r="K117" i="1"/>
  <c r="K75" i="1"/>
  <c r="K30" i="1"/>
  <c r="K238" i="1"/>
  <c r="K121" i="1"/>
  <c r="K78" i="1"/>
  <c r="K33" i="1"/>
  <c r="K245" i="1"/>
  <c r="K172" i="1"/>
  <c r="K122" i="1"/>
  <c r="K79" i="1"/>
  <c r="K34" i="1"/>
  <c r="K246" i="1"/>
  <c r="K180" i="1"/>
  <c r="K173" i="1"/>
  <c r="K123" i="1"/>
  <c r="K247" i="1"/>
  <c r="K181" i="1"/>
  <c r="K174" i="1"/>
  <c r="K182" i="1"/>
  <c r="K175" i="1"/>
  <c r="K183" i="1"/>
  <c r="K124" i="1"/>
  <c r="K80" i="1"/>
  <c r="K248" i="1"/>
  <c r="K35" i="1"/>
  <c r="K249" i="1"/>
  <c r="K125" i="1"/>
  <c r="K36" i="1"/>
  <c r="K250" i="1"/>
  <c r="K126" i="1"/>
  <c r="K251" i="1"/>
  <c r="K127" i="1"/>
  <c r="L92" i="1"/>
  <c r="M92" i="1" s="1"/>
  <c r="W92" i="1" s="1"/>
  <c r="L50" i="1"/>
  <c r="L5" i="1"/>
  <c r="V5" i="1" s="1"/>
  <c r="L213" i="1"/>
  <c r="L147" i="1"/>
  <c r="M147" i="1" s="1"/>
  <c r="L96" i="1"/>
  <c r="L97" i="1"/>
  <c r="L98" i="1"/>
  <c r="L99" i="1"/>
  <c r="Q99" i="1" s="1"/>
  <c r="L104" i="1"/>
  <c r="L54" i="1"/>
  <c r="L55" i="1"/>
  <c r="Q55" i="1" s="1"/>
  <c r="L56" i="1"/>
  <c r="Q56" i="1" s="1"/>
  <c r="L57" i="1"/>
  <c r="L62" i="1"/>
  <c r="L9" i="1"/>
  <c r="L10" i="1"/>
  <c r="Q10" i="1" s="1"/>
  <c r="L11" i="1"/>
  <c r="L12" i="1"/>
  <c r="L17" i="1"/>
  <c r="Q17" i="1" s="1"/>
  <c r="L217" i="1"/>
  <c r="L218" i="1"/>
  <c r="L219" i="1"/>
  <c r="L220" i="1"/>
  <c r="Q220" i="1" s="1"/>
  <c r="L225" i="1"/>
  <c r="L151" i="1"/>
  <c r="L152" i="1"/>
  <c r="L153" i="1"/>
  <c r="L154" i="1"/>
  <c r="Q154" i="1" s="1"/>
  <c r="L159" i="1"/>
  <c r="L93" i="1"/>
  <c r="L51" i="1"/>
  <c r="L6" i="1"/>
  <c r="L214" i="1"/>
  <c r="L148" i="1"/>
  <c r="L100" i="1"/>
  <c r="L101" i="1"/>
  <c r="L102" i="1"/>
  <c r="M102" i="1" s="1"/>
  <c r="W102" i="1" s="1"/>
  <c r="L103" i="1"/>
  <c r="L105" i="1"/>
  <c r="L58" i="1"/>
  <c r="V58" i="1" s="1"/>
  <c r="L59" i="1"/>
  <c r="M59" i="1" s="1"/>
  <c r="W59" i="1" s="1"/>
  <c r="L60" i="1"/>
  <c r="L61" i="1"/>
  <c r="L63" i="1"/>
  <c r="V63" i="1" s="1"/>
  <c r="L13" i="1"/>
  <c r="L14" i="1"/>
  <c r="L15" i="1"/>
  <c r="L16" i="1"/>
  <c r="V16" i="1" s="1"/>
  <c r="L18" i="1"/>
  <c r="L221" i="1"/>
  <c r="L222" i="1"/>
  <c r="V222" i="1" s="1"/>
  <c r="L223" i="1"/>
  <c r="L224" i="1"/>
  <c r="M224" i="1" s="1"/>
  <c r="L226" i="1"/>
  <c r="L155" i="1"/>
  <c r="M155" i="1" s="1"/>
  <c r="L156" i="1"/>
  <c r="L157" i="1"/>
  <c r="V157" i="1" s="1"/>
  <c r="L158" i="1"/>
  <c r="L160" i="1"/>
  <c r="E39" i="10" l="1"/>
  <c r="L39" i="10"/>
  <c r="K39" i="10"/>
  <c r="I39" i="10"/>
  <c r="K33" i="10"/>
  <c r="I33" i="10"/>
  <c r="J39" i="10"/>
  <c r="H33" i="10"/>
  <c r="F33" i="10"/>
  <c r="E33" i="10"/>
  <c r="L33" i="10"/>
  <c r="E27" i="10"/>
  <c r="K27" i="10"/>
  <c r="M33" i="10"/>
  <c r="I27" i="10"/>
  <c r="H27" i="10"/>
  <c r="F27" i="10"/>
  <c r="L27" i="10"/>
  <c r="I21" i="10"/>
  <c r="H21" i="10"/>
  <c r="F21" i="10"/>
  <c r="L21" i="10"/>
  <c r="K21" i="10"/>
  <c r="E21" i="10"/>
  <c r="E15" i="10"/>
  <c r="L15" i="10"/>
  <c r="K15" i="10"/>
  <c r="I15" i="10"/>
  <c r="H15" i="10"/>
  <c r="F15" i="10"/>
  <c r="E9" i="10"/>
  <c r="AC5" i="1"/>
  <c r="I9" i="10"/>
  <c r="L9" i="10"/>
  <c r="K9" i="10"/>
  <c r="H9" i="10"/>
  <c r="F9" i="10"/>
  <c r="AB253" i="1"/>
  <c r="AB181" i="1"/>
  <c r="AB179" i="1"/>
  <c r="AB120" i="1"/>
  <c r="AB76" i="1"/>
  <c r="AC240" i="1"/>
  <c r="AC30" i="1"/>
  <c r="AC222" i="1"/>
  <c r="AC152" i="1"/>
  <c r="AC219" i="1"/>
  <c r="AC12" i="1"/>
  <c r="AC62" i="1"/>
  <c r="AC54" i="1"/>
  <c r="AC97" i="1"/>
  <c r="AC6" i="1"/>
  <c r="AB187" i="1"/>
  <c r="AB184" i="1"/>
  <c r="AB250" i="1"/>
  <c r="AB35" i="1"/>
  <c r="AB183" i="1"/>
  <c r="AB79" i="1"/>
  <c r="AB78" i="1"/>
  <c r="AB30" i="1"/>
  <c r="AC157" i="1"/>
  <c r="AA188" i="1"/>
  <c r="AB127" i="1"/>
  <c r="AB36" i="1"/>
  <c r="AB248" i="1"/>
  <c r="AB173" i="1"/>
  <c r="AC243" i="1"/>
  <c r="AC175" i="1"/>
  <c r="AC238" i="1"/>
  <c r="AC171" i="1"/>
  <c r="AC116" i="1"/>
  <c r="AC153" i="1"/>
  <c r="AC17" i="1"/>
  <c r="AC9" i="1"/>
  <c r="AC55" i="1"/>
  <c r="AC98" i="1"/>
  <c r="AB119" i="1"/>
  <c r="AB237" i="1"/>
  <c r="AC251" i="1"/>
  <c r="AC125" i="1"/>
  <c r="AC80" i="1"/>
  <c r="AC247" i="1"/>
  <c r="AC32" i="1"/>
  <c r="AC119" i="1"/>
  <c r="AC176" i="1"/>
  <c r="AC237" i="1"/>
  <c r="AC223" i="1"/>
  <c r="AC16" i="1"/>
  <c r="AC63" i="1"/>
  <c r="AC58" i="1"/>
  <c r="AC101" i="1"/>
  <c r="AC218" i="1"/>
  <c r="D10" i="10"/>
  <c r="AC252" i="1"/>
  <c r="AC126" i="1"/>
  <c r="AC249" i="1"/>
  <c r="AC124" i="1"/>
  <c r="AC182" i="1"/>
  <c r="AC123" i="1"/>
  <c r="AC246" i="1"/>
  <c r="AC245" i="1"/>
  <c r="AC77" i="1"/>
  <c r="AC178" i="1"/>
  <c r="AC31" i="1"/>
  <c r="AC239" i="1"/>
  <c r="AC174" i="1"/>
  <c r="AC117" i="1"/>
  <c r="AC29" i="1"/>
  <c r="AC156" i="1"/>
  <c r="AC226" i="1"/>
  <c r="AC221" i="1"/>
  <c r="AC15" i="1"/>
  <c r="AC61" i="1"/>
  <c r="AC105" i="1"/>
  <c r="AC100" i="1"/>
  <c r="AC159" i="1"/>
  <c r="AC151" i="1"/>
  <c r="AC225" i="1"/>
  <c r="AC217" i="1"/>
  <c r="AC11" i="1"/>
  <c r="AC57" i="1"/>
  <c r="AC104" i="1"/>
  <c r="AC96" i="1"/>
  <c r="X275" i="1"/>
  <c r="S275" i="1"/>
  <c r="X46" i="1"/>
  <c r="S46" i="1"/>
  <c r="X143" i="1"/>
  <c r="S143" i="1"/>
  <c r="X209" i="1"/>
  <c r="S209" i="1"/>
  <c r="X90" i="1"/>
  <c r="S90" i="1"/>
  <c r="X91" i="1"/>
  <c r="S91" i="1"/>
  <c r="X88" i="1"/>
  <c r="S88" i="1"/>
  <c r="X89" i="1"/>
  <c r="S89" i="1"/>
  <c r="X276" i="1"/>
  <c r="S276" i="1"/>
  <c r="X47" i="1"/>
  <c r="S47" i="1"/>
  <c r="X144" i="1"/>
  <c r="S144" i="1"/>
  <c r="S210" i="1"/>
  <c r="AC210" i="1" s="1"/>
  <c r="X277" i="1"/>
  <c r="S277" i="1"/>
  <c r="X48" i="1"/>
  <c r="S48" i="1"/>
  <c r="X145" i="1"/>
  <c r="S145" i="1"/>
  <c r="X211" i="1"/>
  <c r="S211" i="1"/>
  <c r="X274" i="1"/>
  <c r="S274" i="1"/>
  <c r="X45" i="1"/>
  <c r="S45" i="1"/>
  <c r="X142" i="1"/>
  <c r="S142" i="1"/>
  <c r="AA253" i="1"/>
  <c r="AA184" i="1"/>
  <c r="AA250" i="1"/>
  <c r="AA35" i="1"/>
  <c r="AA34" i="1"/>
  <c r="AA33" i="1"/>
  <c r="AA179" i="1"/>
  <c r="AA244" i="1"/>
  <c r="AA120" i="1"/>
  <c r="AA76" i="1"/>
  <c r="AA189" i="1"/>
  <c r="Q177" i="1"/>
  <c r="AA177" i="1" s="1"/>
  <c r="AA172" i="1"/>
  <c r="AA74" i="1"/>
  <c r="AA30" i="1"/>
  <c r="AA237" i="1"/>
  <c r="AA116" i="1"/>
  <c r="AA175" i="1"/>
  <c r="AA173" i="1"/>
  <c r="AA238" i="1"/>
  <c r="AA171" i="1"/>
  <c r="M223" i="1"/>
  <c r="W223" i="1" s="1"/>
  <c r="Q223" i="1"/>
  <c r="M18" i="1"/>
  <c r="W18" i="1" s="1"/>
  <c r="Q18" i="1"/>
  <c r="Q185" i="1"/>
  <c r="V185" i="1"/>
  <c r="AA252" i="1"/>
  <c r="AA126" i="1"/>
  <c r="AA249" i="1"/>
  <c r="AA124" i="1"/>
  <c r="AA182" i="1"/>
  <c r="AA123" i="1"/>
  <c r="AA246" i="1"/>
  <c r="AA245" i="1"/>
  <c r="AA77" i="1"/>
  <c r="AA178" i="1"/>
  <c r="AA31" i="1"/>
  <c r="AB251" i="1"/>
  <c r="AB125" i="1"/>
  <c r="AB80" i="1"/>
  <c r="AB247" i="1"/>
  <c r="AB180" i="1"/>
  <c r="AB122" i="1"/>
  <c r="AB121" i="1"/>
  <c r="AB32" i="1"/>
  <c r="AB243" i="1"/>
  <c r="AB240" i="1"/>
  <c r="AB176" i="1"/>
  <c r="AB75" i="1"/>
  <c r="AC253" i="1"/>
  <c r="AC184" i="1"/>
  <c r="AC250" i="1"/>
  <c r="AC35" i="1"/>
  <c r="AC34" i="1"/>
  <c r="AC33" i="1"/>
  <c r="AC179" i="1"/>
  <c r="AC244" i="1"/>
  <c r="AC120" i="1"/>
  <c r="AC76" i="1"/>
  <c r="AC172" i="1"/>
  <c r="AC74" i="1"/>
  <c r="AC160" i="1"/>
  <c r="AC155" i="1"/>
  <c r="AC224" i="1"/>
  <c r="AC14" i="1"/>
  <c r="AC60" i="1"/>
  <c r="AC103" i="1"/>
  <c r="AC154" i="1"/>
  <c r="AC220" i="1"/>
  <c r="AB188" i="1"/>
  <c r="AB252" i="1"/>
  <c r="AB126" i="1"/>
  <c r="AB249" i="1"/>
  <c r="AB124" i="1"/>
  <c r="AB182" i="1"/>
  <c r="AB123" i="1"/>
  <c r="AB246" i="1"/>
  <c r="AB245" i="1"/>
  <c r="AB77" i="1"/>
  <c r="AB178" i="1"/>
  <c r="AB31" i="1"/>
  <c r="AB239" i="1"/>
  <c r="AB174" i="1"/>
  <c r="AB117" i="1"/>
  <c r="AC10" i="1"/>
  <c r="AC56" i="1"/>
  <c r="AC99" i="1"/>
  <c r="AB29" i="1"/>
  <c r="AC189" i="1"/>
  <c r="AC186" i="1"/>
  <c r="AC127" i="1"/>
  <c r="AC36" i="1"/>
  <c r="AC248" i="1"/>
  <c r="AC183" i="1"/>
  <c r="AC181" i="1"/>
  <c r="AC79" i="1"/>
  <c r="AC78" i="1"/>
  <c r="AC214" i="1"/>
  <c r="AC93" i="1"/>
  <c r="AC147" i="1"/>
  <c r="AC213" i="1"/>
  <c r="AC92" i="1"/>
  <c r="M160" i="1"/>
  <c r="W160" i="1" s="1"/>
  <c r="Q160" i="1"/>
  <c r="M60" i="1"/>
  <c r="Q60" i="1"/>
  <c r="M51" i="1"/>
  <c r="V51" i="1"/>
  <c r="M62" i="1"/>
  <c r="V62" i="1"/>
  <c r="M97" i="1"/>
  <c r="V97" i="1"/>
  <c r="R147" i="1"/>
  <c r="W147" i="1"/>
  <c r="Q210" i="1"/>
  <c r="M14" i="1"/>
  <c r="W14" i="1" s="1"/>
  <c r="Q14" i="1"/>
  <c r="M218" i="1"/>
  <c r="V218" i="1"/>
  <c r="M12" i="1"/>
  <c r="V12" i="1"/>
  <c r="M274" i="1"/>
  <c r="V274" i="1"/>
  <c r="M142" i="1"/>
  <c r="V142" i="1"/>
  <c r="M158" i="1"/>
  <c r="Q158" i="1"/>
  <c r="M214" i="1"/>
  <c r="W214" i="1" s="1"/>
  <c r="Q214" i="1"/>
  <c r="M93" i="1"/>
  <c r="Q93" i="1"/>
  <c r="M159" i="1"/>
  <c r="V159" i="1"/>
  <c r="M151" i="1"/>
  <c r="V151" i="1"/>
  <c r="M225" i="1"/>
  <c r="V225" i="1"/>
  <c r="M57" i="1"/>
  <c r="V57" i="1"/>
  <c r="M96" i="1"/>
  <c r="V96" i="1"/>
  <c r="Q128" i="1"/>
  <c r="V128" i="1"/>
  <c r="R90" i="1"/>
  <c r="W90" i="1"/>
  <c r="M89" i="1"/>
  <c r="V89" i="1"/>
  <c r="Q59" i="1"/>
  <c r="Q91" i="1"/>
  <c r="Q90" i="1"/>
  <c r="Q102" i="1"/>
  <c r="Q92" i="1"/>
  <c r="R155" i="1"/>
  <c r="W155" i="1"/>
  <c r="R224" i="1"/>
  <c r="W224" i="1"/>
  <c r="M103" i="1"/>
  <c r="Q103" i="1"/>
  <c r="M152" i="1"/>
  <c r="V152" i="1"/>
  <c r="M54" i="1"/>
  <c r="V54" i="1"/>
  <c r="M213" i="1"/>
  <c r="Q213" i="1"/>
  <c r="V211" i="1"/>
  <c r="M45" i="1"/>
  <c r="V45" i="1"/>
  <c r="M13" i="1"/>
  <c r="Q13" i="1"/>
  <c r="M217" i="1"/>
  <c r="V217" i="1"/>
  <c r="M11" i="1"/>
  <c r="V11" i="1"/>
  <c r="M104" i="1"/>
  <c r="V104" i="1"/>
  <c r="Q147" i="1"/>
  <c r="Q209" i="1"/>
  <c r="Q155" i="1"/>
  <c r="Q224" i="1"/>
  <c r="AC187" i="1"/>
  <c r="AC51" i="1"/>
  <c r="AC50" i="1"/>
  <c r="M105" i="1"/>
  <c r="Q105" i="1"/>
  <c r="V105" i="1"/>
  <c r="M148" i="1"/>
  <c r="Q148" i="1"/>
  <c r="M6" i="1"/>
  <c r="Q6" i="1"/>
  <c r="M153" i="1"/>
  <c r="V153" i="1"/>
  <c r="M98" i="1"/>
  <c r="V98" i="1"/>
  <c r="Q144" i="1"/>
  <c r="M46" i="1"/>
  <c r="V46" i="1"/>
  <c r="M156" i="1"/>
  <c r="Q156" i="1"/>
  <c r="V156" i="1"/>
  <c r="M221" i="1"/>
  <c r="Q221" i="1"/>
  <c r="V221" i="1"/>
  <c r="M100" i="1"/>
  <c r="Q100" i="1"/>
  <c r="V100" i="1"/>
  <c r="M219" i="1"/>
  <c r="V219" i="1"/>
  <c r="M9" i="1"/>
  <c r="V9" i="1"/>
  <c r="Q276" i="1"/>
  <c r="M275" i="1"/>
  <c r="V275" i="1"/>
  <c r="V6" i="1"/>
  <c r="Q46" i="1"/>
  <c r="Q153" i="1"/>
  <c r="Q219" i="1"/>
  <c r="V276" i="1"/>
  <c r="V144" i="1"/>
  <c r="V148" i="1"/>
  <c r="M226" i="1"/>
  <c r="Q226" i="1"/>
  <c r="V226" i="1"/>
  <c r="M15" i="1"/>
  <c r="Q15" i="1"/>
  <c r="V15" i="1"/>
  <c r="M61" i="1"/>
  <c r="Q61" i="1"/>
  <c r="V61" i="1"/>
  <c r="M17" i="1"/>
  <c r="V17" i="1"/>
  <c r="AA17" i="1" s="1"/>
  <c r="M55" i="1"/>
  <c r="V55" i="1"/>
  <c r="AA55" i="1" s="1"/>
  <c r="M50" i="1"/>
  <c r="Q50" i="1"/>
  <c r="V50" i="1"/>
  <c r="Q47" i="1"/>
  <c r="AA47" i="1" s="1"/>
  <c r="M143" i="1"/>
  <c r="V143" i="1"/>
  <c r="M157" i="1"/>
  <c r="Q157" i="1"/>
  <c r="AA157" i="1" s="1"/>
  <c r="M222" i="1"/>
  <c r="Q222" i="1"/>
  <c r="AA222" i="1" s="1"/>
  <c r="M16" i="1"/>
  <c r="Q16" i="1"/>
  <c r="AA16" i="1" s="1"/>
  <c r="M63" i="1"/>
  <c r="Q63" i="1"/>
  <c r="AA63" i="1" s="1"/>
  <c r="M58" i="1"/>
  <c r="Q58" i="1"/>
  <c r="AA58" i="1" s="1"/>
  <c r="M101" i="1"/>
  <c r="Q101" i="1"/>
  <c r="M154" i="1"/>
  <c r="V154" i="1"/>
  <c r="AA154" i="1" s="1"/>
  <c r="M220" i="1"/>
  <c r="V220" i="1"/>
  <c r="AA220" i="1" s="1"/>
  <c r="M10" i="1"/>
  <c r="V10" i="1"/>
  <c r="AA10" i="1" s="1"/>
  <c r="M56" i="1"/>
  <c r="V56" i="1"/>
  <c r="AA56" i="1" s="1"/>
  <c r="M99" i="1"/>
  <c r="V99" i="1"/>
  <c r="AA99" i="1" s="1"/>
  <c r="M5" i="1"/>
  <c r="Q5" i="1"/>
  <c r="M88" i="1"/>
  <c r="V88" i="1"/>
  <c r="AA88" i="1" s="1"/>
  <c r="Q277" i="1"/>
  <c r="V277" i="1"/>
  <c r="Q48" i="1"/>
  <c r="V48" i="1"/>
  <c r="Q145" i="1"/>
  <c r="V145" i="1"/>
  <c r="Q275" i="1"/>
  <c r="Q143" i="1"/>
  <c r="Q9" i="1"/>
  <c r="Q98" i="1"/>
  <c r="V101" i="1"/>
  <c r="Q89" i="1"/>
  <c r="AA187" i="1"/>
  <c r="AA127" i="1"/>
  <c r="AA36" i="1"/>
  <c r="AA248" i="1"/>
  <c r="AA183" i="1"/>
  <c r="AA181" i="1"/>
  <c r="AA79" i="1"/>
  <c r="AA78" i="1"/>
  <c r="AA119" i="1"/>
  <c r="AA240" i="1"/>
  <c r="AA176" i="1"/>
  <c r="AA75" i="1"/>
  <c r="Q152" i="1"/>
  <c r="Q218" i="1"/>
  <c r="Q12" i="1"/>
  <c r="Q62" i="1"/>
  <c r="Q54" i="1"/>
  <c r="Q97" i="1"/>
  <c r="R209" i="1"/>
  <c r="AB209" i="1" s="1"/>
  <c r="AB172" i="1"/>
  <c r="AB74" i="1"/>
  <c r="R92" i="1"/>
  <c r="V209" i="1"/>
  <c r="V90" i="1"/>
  <c r="V160" i="1"/>
  <c r="V155" i="1"/>
  <c r="V224" i="1"/>
  <c r="V14" i="1"/>
  <c r="V60" i="1"/>
  <c r="V103" i="1"/>
  <c r="V214" i="1"/>
  <c r="V93" i="1"/>
  <c r="V147" i="1"/>
  <c r="V213" i="1"/>
  <c r="V92" i="1"/>
  <c r="AB189" i="1"/>
  <c r="AB186" i="1"/>
  <c r="AC188" i="1"/>
  <c r="Q211" i="1"/>
  <c r="Q274" i="1"/>
  <c r="Q45" i="1"/>
  <c r="Q142" i="1"/>
  <c r="AA186" i="1"/>
  <c r="AA251" i="1"/>
  <c r="AA125" i="1"/>
  <c r="AA80" i="1"/>
  <c r="AA247" i="1"/>
  <c r="AA121" i="1"/>
  <c r="AA32" i="1"/>
  <c r="AA243" i="1"/>
  <c r="AA239" i="1"/>
  <c r="AA174" i="1"/>
  <c r="AA117" i="1"/>
  <c r="AA29" i="1"/>
  <c r="Q159" i="1"/>
  <c r="Q151" i="1"/>
  <c r="Q225" i="1"/>
  <c r="Q217" i="1"/>
  <c r="Q11" i="1"/>
  <c r="Q57" i="1"/>
  <c r="Q104" i="1"/>
  <c r="Q96" i="1"/>
  <c r="Q51" i="1"/>
  <c r="R210" i="1"/>
  <c r="AB210" i="1" s="1"/>
  <c r="R91" i="1"/>
  <c r="AB91" i="1" s="1"/>
  <c r="R59" i="1"/>
  <c r="AB59" i="1" s="1"/>
  <c r="R102" i="1"/>
  <c r="AB102" i="1" s="1"/>
  <c r="V210" i="1"/>
  <c r="V91" i="1"/>
  <c r="V158" i="1"/>
  <c r="V223" i="1"/>
  <c r="V18" i="1"/>
  <c r="V13" i="1"/>
  <c r="V59" i="1"/>
  <c r="V102" i="1"/>
  <c r="N255" i="1"/>
  <c r="M255" i="1"/>
  <c r="N241" i="1"/>
  <c r="M241" i="1"/>
  <c r="N118" i="1"/>
  <c r="M118" i="1"/>
  <c r="M254" i="1"/>
  <c r="N254" i="1"/>
  <c r="L255" i="1"/>
  <c r="L241" i="1"/>
  <c r="L118" i="1"/>
  <c r="M242" i="1"/>
  <c r="N242" i="1"/>
  <c r="L254" i="1"/>
  <c r="N128" i="1"/>
  <c r="M128" i="1"/>
  <c r="N185" i="1"/>
  <c r="M185" i="1"/>
  <c r="N177" i="1"/>
  <c r="M177" i="1"/>
  <c r="L242" i="1"/>
  <c r="F32" i="10" l="1"/>
  <c r="E32" i="10"/>
  <c r="G39" i="10"/>
  <c r="M39" i="10"/>
  <c r="G33" i="10"/>
  <c r="AB92" i="1"/>
  <c r="J33" i="10"/>
  <c r="M27" i="10"/>
  <c r="K20" i="10"/>
  <c r="K14" i="10"/>
  <c r="G27" i="10"/>
  <c r="F20" i="10"/>
  <c r="F22" i="10" s="1"/>
  <c r="L20" i="10"/>
  <c r="L22" i="10" s="1"/>
  <c r="E20" i="10"/>
  <c r="J27" i="10"/>
  <c r="F14" i="10"/>
  <c r="J21" i="10"/>
  <c r="M21" i="10"/>
  <c r="G21" i="10"/>
  <c r="E14" i="10"/>
  <c r="L14" i="10"/>
  <c r="J15" i="10"/>
  <c r="M15" i="10"/>
  <c r="G15" i="10"/>
  <c r="AA5" i="1"/>
  <c r="AC211" i="1"/>
  <c r="M9" i="10"/>
  <c r="R18" i="1"/>
  <c r="AB18" i="1" s="1"/>
  <c r="AC277" i="1"/>
  <c r="AC89" i="1"/>
  <c r="AC88" i="1"/>
  <c r="AC91" i="1"/>
  <c r="AC45" i="1"/>
  <c r="AC48" i="1"/>
  <c r="AC47" i="1"/>
  <c r="AC142" i="1"/>
  <c r="AC274" i="1"/>
  <c r="AC145" i="1"/>
  <c r="AC144" i="1"/>
  <c r="AC276" i="1"/>
  <c r="AC90" i="1"/>
  <c r="AC46" i="1"/>
  <c r="AC209" i="1"/>
  <c r="AC143" i="1"/>
  <c r="AC275" i="1"/>
  <c r="AA217" i="1"/>
  <c r="AA224" i="1"/>
  <c r="AA46" i="1"/>
  <c r="AA18" i="1"/>
  <c r="AA103" i="1"/>
  <c r="AA45" i="1"/>
  <c r="AA151" i="1"/>
  <c r="AA98" i="1"/>
  <c r="AA60" i="1"/>
  <c r="W103" i="1"/>
  <c r="R103" i="1"/>
  <c r="AA13" i="1"/>
  <c r="AA209" i="1"/>
  <c r="AA62" i="1"/>
  <c r="AA11" i="1"/>
  <c r="AA143" i="1"/>
  <c r="W13" i="1"/>
  <c r="R13" i="1"/>
  <c r="W158" i="1"/>
  <c r="R158" i="1"/>
  <c r="AA92" i="1"/>
  <c r="R223" i="1"/>
  <c r="AB223" i="1" s="1"/>
  <c r="AA51" i="1"/>
  <c r="AA104" i="1"/>
  <c r="R14" i="1"/>
  <c r="AB14" i="1" s="1"/>
  <c r="AA274" i="1"/>
  <c r="AA93" i="1"/>
  <c r="AA160" i="1"/>
  <c r="AA12" i="1"/>
  <c r="AA57" i="1"/>
  <c r="AB90" i="1"/>
  <c r="AA185" i="1"/>
  <c r="AA14" i="1"/>
  <c r="AA90" i="1"/>
  <c r="AA223" i="1"/>
  <c r="AA15" i="1"/>
  <c r="AA158" i="1"/>
  <c r="AA210" i="1"/>
  <c r="AA159" i="1"/>
  <c r="AA100" i="1"/>
  <c r="AA102" i="1"/>
  <c r="AA211" i="1"/>
  <c r="AA147" i="1"/>
  <c r="R214" i="1"/>
  <c r="AB214" i="1" s="1"/>
  <c r="AA89" i="1"/>
  <c r="AA225" i="1"/>
  <c r="AA214" i="1"/>
  <c r="AA9" i="1"/>
  <c r="AA142" i="1"/>
  <c r="AA213" i="1"/>
  <c r="AB224" i="1"/>
  <c r="AB155" i="1"/>
  <c r="AA59" i="1"/>
  <c r="AA91" i="1"/>
  <c r="AA96" i="1"/>
  <c r="AA155" i="1"/>
  <c r="R160" i="1"/>
  <c r="AB160" i="1" s="1"/>
  <c r="AA54" i="1"/>
  <c r="AA218" i="1"/>
  <c r="AA152" i="1"/>
  <c r="R104" i="1"/>
  <c r="W104" i="1"/>
  <c r="W211" i="1"/>
  <c r="R211" i="1"/>
  <c r="R213" i="1"/>
  <c r="W213" i="1"/>
  <c r="W54" i="1"/>
  <c r="R54" i="1"/>
  <c r="W152" i="1"/>
  <c r="R152" i="1"/>
  <c r="W89" i="1"/>
  <c r="R89" i="1"/>
  <c r="AA219" i="1"/>
  <c r="AA276" i="1"/>
  <c r="AA97" i="1"/>
  <c r="AA275" i="1"/>
  <c r="AA48" i="1"/>
  <c r="W11" i="1"/>
  <c r="R11" i="1"/>
  <c r="W217" i="1"/>
  <c r="R217" i="1"/>
  <c r="W57" i="1"/>
  <c r="R57" i="1"/>
  <c r="W151" i="1"/>
  <c r="R151" i="1"/>
  <c r="R93" i="1"/>
  <c r="W93" i="1"/>
  <c r="W274" i="1"/>
  <c r="R274" i="1"/>
  <c r="W12" i="1"/>
  <c r="R12" i="1"/>
  <c r="W97" i="1"/>
  <c r="R97" i="1"/>
  <c r="W51" i="1"/>
  <c r="R51" i="1"/>
  <c r="W45" i="1"/>
  <c r="R45" i="1"/>
  <c r="AA6" i="1"/>
  <c r="AA128" i="1"/>
  <c r="W96" i="1"/>
  <c r="R96" i="1"/>
  <c r="W225" i="1"/>
  <c r="R225" i="1"/>
  <c r="W159" i="1"/>
  <c r="R159" i="1"/>
  <c r="W142" i="1"/>
  <c r="R142" i="1"/>
  <c r="W218" i="1"/>
  <c r="R218" i="1"/>
  <c r="AB147" i="1"/>
  <c r="W62" i="1"/>
  <c r="R62" i="1"/>
  <c r="R60" i="1"/>
  <c r="W60" i="1"/>
  <c r="W255" i="1"/>
  <c r="R255" i="1"/>
  <c r="W99" i="1"/>
  <c r="R99" i="1"/>
  <c r="R10" i="1"/>
  <c r="W10" i="1"/>
  <c r="W101" i="1"/>
  <c r="R101" i="1"/>
  <c r="W63" i="1"/>
  <c r="R63" i="1"/>
  <c r="W157" i="1"/>
  <c r="R157" i="1"/>
  <c r="X254" i="1"/>
  <c r="S254" i="1"/>
  <c r="W118" i="1"/>
  <c r="R118" i="1"/>
  <c r="Q242" i="1"/>
  <c r="V242" i="1"/>
  <c r="R105" i="1"/>
  <c r="W105" i="1"/>
  <c r="R128" i="1"/>
  <c r="W128" i="1"/>
  <c r="X242" i="1"/>
  <c r="S242" i="1"/>
  <c r="W241" i="1"/>
  <c r="R241" i="1"/>
  <c r="X128" i="1"/>
  <c r="S128" i="1"/>
  <c r="R177" i="1"/>
  <c r="W177" i="1"/>
  <c r="W185" i="1"/>
  <c r="R185" i="1"/>
  <c r="R145" i="1"/>
  <c r="W145" i="1"/>
  <c r="X177" i="1"/>
  <c r="S177" i="1"/>
  <c r="X185" i="1"/>
  <c r="S185" i="1"/>
  <c r="R50" i="1"/>
  <c r="W50" i="1"/>
  <c r="R61" i="1"/>
  <c r="W61" i="1"/>
  <c r="V254" i="1"/>
  <c r="Q254" i="1"/>
  <c r="W242" i="1"/>
  <c r="R242" i="1"/>
  <c r="V241" i="1"/>
  <c r="F38" i="10" s="1"/>
  <c r="F40" i="10" s="1"/>
  <c r="Q241" i="1"/>
  <c r="E38" i="10" s="1"/>
  <c r="Q255" i="1"/>
  <c r="V255" i="1"/>
  <c r="W254" i="1"/>
  <c r="R254" i="1"/>
  <c r="X118" i="1"/>
  <c r="S118" i="1"/>
  <c r="X241" i="1"/>
  <c r="L38" i="10" s="1"/>
  <c r="S241" i="1"/>
  <c r="X255" i="1"/>
  <c r="S255" i="1"/>
  <c r="AA277" i="1"/>
  <c r="W88" i="1"/>
  <c r="R88" i="1"/>
  <c r="W17" i="1"/>
  <c r="R17" i="1"/>
  <c r="AA226" i="1"/>
  <c r="AA153" i="1"/>
  <c r="W276" i="1"/>
  <c r="R276" i="1"/>
  <c r="AA221" i="1"/>
  <c r="AA156" i="1"/>
  <c r="AA144" i="1"/>
  <c r="W153" i="1"/>
  <c r="R153" i="1"/>
  <c r="W6" i="1"/>
  <c r="R6" i="1"/>
  <c r="R277" i="1"/>
  <c r="W277" i="1"/>
  <c r="W5" i="1"/>
  <c r="R5" i="1"/>
  <c r="W56" i="1"/>
  <c r="R56" i="1"/>
  <c r="W220" i="1"/>
  <c r="R220" i="1"/>
  <c r="W154" i="1"/>
  <c r="R154" i="1"/>
  <c r="W58" i="1"/>
  <c r="R58" i="1"/>
  <c r="W16" i="1"/>
  <c r="R16" i="1"/>
  <c r="W222" i="1"/>
  <c r="R222" i="1"/>
  <c r="W143" i="1"/>
  <c r="R143" i="1"/>
  <c r="W47" i="1"/>
  <c r="R47" i="1"/>
  <c r="R226" i="1"/>
  <c r="W226" i="1"/>
  <c r="W9" i="1"/>
  <c r="R9" i="1"/>
  <c r="W219" i="1"/>
  <c r="R219" i="1"/>
  <c r="R221" i="1"/>
  <c r="W221" i="1"/>
  <c r="R156" i="1"/>
  <c r="W156" i="1"/>
  <c r="R46" i="1"/>
  <c r="W46" i="1"/>
  <c r="W144" i="1"/>
  <c r="R144" i="1"/>
  <c r="AA148" i="1"/>
  <c r="V118" i="1"/>
  <c r="F34" i="10" s="1"/>
  <c r="Q118" i="1"/>
  <c r="E26" i="10" s="1"/>
  <c r="AA145" i="1"/>
  <c r="W48" i="1"/>
  <c r="R48" i="1"/>
  <c r="AA101" i="1"/>
  <c r="AA50" i="1"/>
  <c r="W55" i="1"/>
  <c r="R55" i="1"/>
  <c r="AA61" i="1"/>
  <c r="R15" i="1"/>
  <c r="W15" i="1"/>
  <c r="R275" i="1"/>
  <c r="W275" i="1"/>
  <c r="R100" i="1"/>
  <c r="W100" i="1"/>
  <c r="W98" i="1"/>
  <c r="R98" i="1"/>
  <c r="W148" i="1"/>
  <c r="R148" i="1"/>
  <c r="AA105" i="1"/>
  <c r="I32" i="10" l="1"/>
  <c r="K38" i="10"/>
  <c r="I38" i="10"/>
  <c r="I40" i="10" s="1"/>
  <c r="H38" i="10"/>
  <c r="H40" i="10" s="1"/>
  <c r="E40" i="10"/>
  <c r="G38" i="10"/>
  <c r="G40" i="10" s="1"/>
  <c r="G41" i="10" s="1"/>
  <c r="L40" i="10"/>
  <c r="L32" i="10"/>
  <c r="H32" i="10"/>
  <c r="H34" i="10" s="1"/>
  <c r="K32" i="10"/>
  <c r="H26" i="10"/>
  <c r="L34" i="10"/>
  <c r="L26" i="10"/>
  <c r="L28" i="10" s="1"/>
  <c r="I26" i="10"/>
  <c r="I28" i="10" s="1"/>
  <c r="F26" i="10"/>
  <c r="F28" i="10" s="1"/>
  <c r="G32" i="10"/>
  <c r="G34" i="10" s="1"/>
  <c r="G35" i="10" s="1"/>
  <c r="E34" i="10"/>
  <c r="K26" i="10"/>
  <c r="K28" i="10" s="1"/>
  <c r="I20" i="10"/>
  <c r="I22" i="10" s="1"/>
  <c r="E28" i="10"/>
  <c r="H20" i="10"/>
  <c r="I14" i="10"/>
  <c r="I16" i="10" s="1"/>
  <c r="E8" i="10"/>
  <c r="E10" i="10" s="1"/>
  <c r="G20" i="10"/>
  <c r="G22" i="10" s="1"/>
  <c r="G23" i="10" s="1"/>
  <c r="E22" i="10"/>
  <c r="K22" i="10"/>
  <c r="M20" i="10"/>
  <c r="M22" i="10" s="1"/>
  <c r="F8" i="10"/>
  <c r="F10" i="10" s="1"/>
  <c r="H14" i="10"/>
  <c r="L16" i="10"/>
  <c r="K16" i="10"/>
  <c r="H8" i="10"/>
  <c r="K8" i="10"/>
  <c r="I8" i="10"/>
  <c r="L8" i="10"/>
  <c r="L10" i="10" s="1"/>
  <c r="F16" i="10"/>
  <c r="E16" i="10"/>
  <c r="G9" i="10"/>
  <c r="AB222" i="1"/>
  <c r="AB58" i="1"/>
  <c r="AB17" i="1"/>
  <c r="AC254" i="1"/>
  <c r="AB101" i="1"/>
  <c r="AB57" i="1"/>
  <c r="AB11" i="1"/>
  <c r="W2" i="1"/>
  <c r="AB158" i="1"/>
  <c r="AB103" i="1"/>
  <c r="V2" i="1"/>
  <c r="X2" i="1"/>
  <c r="AB148" i="1"/>
  <c r="Q2" i="1"/>
  <c r="AB13" i="1"/>
  <c r="R2" i="1"/>
  <c r="AB98" i="1"/>
  <c r="AB153" i="1"/>
  <c r="S2" i="1"/>
  <c r="AB213" i="1"/>
  <c r="AB275" i="1"/>
  <c r="AB156" i="1"/>
  <c r="AB61" i="1"/>
  <c r="AB50" i="1"/>
  <c r="AB145" i="1"/>
  <c r="AB177" i="1"/>
  <c r="AB105" i="1"/>
  <c r="AB51" i="1"/>
  <c r="AB97" i="1"/>
  <c r="AB274" i="1"/>
  <c r="AB151" i="1"/>
  <c r="AB217" i="1"/>
  <c r="AB46" i="1"/>
  <c r="AB221" i="1"/>
  <c r="AB128" i="1"/>
  <c r="AB277" i="1"/>
  <c r="AC118" i="1"/>
  <c r="AB254" i="1"/>
  <c r="AA242" i="1"/>
  <c r="AB62" i="1"/>
  <c r="AB96" i="1"/>
  <c r="AB45" i="1"/>
  <c r="AB89" i="1"/>
  <c r="AB152" i="1"/>
  <c r="AB211" i="1"/>
  <c r="AB104" i="1"/>
  <c r="AB60" i="1"/>
  <c r="AB218" i="1"/>
  <c r="AB142" i="1"/>
  <c r="AB159" i="1"/>
  <c r="AB225" i="1"/>
  <c r="AB12" i="1"/>
  <c r="AB93" i="1"/>
  <c r="AB54" i="1"/>
  <c r="AB100" i="1"/>
  <c r="AB55" i="1"/>
  <c r="AB48" i="1"/>
  <c r="AB219" i="1"/>
  <c r="AB9" i="1"/>
  <c r="AB226" i="1"/>
  <c r="AC185" i="1"/>
  <c r="AC177" i="1"/>
  <c r="AB185" i="1"/>
  <c r="AB241" i="1"/>
  <c r="AB10" i="1"/>
  <c r="AB47" i="1"/>
  <c r="AB143" i="1"/>
  <c r="AB16" i="1"/>
  <c r="AB154" i="1"/>
  <c r="AB220" i="1"/>
  <c r="AB56" i="1"/>
  <c r="AB5" i="1"/>
  <c r="AB6" i="1"/>
  <c r="AB276" i="1"/>
  <c r="AA255" i="1"/>
  <c r="AB118" i="1"/>
  <c r="AB157" i="1"/>
  <c r="AB63" i="1"/>
  <c r="AB99" i="1"/>
  <c r="AB255" i="1"/>
  <c r="AB15" i="1"/>
  <c r="AA118" i="1"/>
  <c r="AB144" i="1"/>
  <c r="AB88" i="1"/>
  <c r="AC255" i="1"/>
  <c r="AC241" i="1"/>
  <c r="AA241" i="1"/>
  <c r="AB242" i="1"/>
  <c r="AA254" i="1"/>
  <c r="AC128" i="1"/>
  <c r="AC242" i="1"/>
  <c r="J38" i="10" l="1"/>
  <c r="J40" i="10" s="1"/>
  <c r="J41" i="10" s="1"/>
  <c r="K40" i="10"/>
  <c r="M38" i="10"/>
  <c r="M40" i="10" s="1"/>
  <c r="M41" i="10" s="1"/>
  <c r="G26" i="10"/>
  <c r="G28" i="10" s="1"/>
  <c r="G29" i="10" s="1"/>
  <c r="K34" i="10"/>
  <c r="M32" i="10"/>
  <c r="M34" i="10" s="1"/>
  <c r="J32" i="10"/>
  <c r="J34" i="10" s="1"/>
  <c r="J35" i="10" s="1"/>
  <c r="I34" i="10"/>
  <c r="M26" i="10"/>
  <c r="M28" i="10" s="1"/>
  <c r="H28" i="10"/>
  <c r="J26" i="10"/>
  <c r="J28" i="10" s="1"/>
  <c r="J20" i="10"/>
  <c r="J22" i="10" s="1"/>
  <c r="J23" i="10" s="1"/>
  <c r="H22" i="10"/>
  <c r="G14" i="10"/>
  <c r="G16" i="10" s="1"/>
  <c r="G17" i="10" s="1"/>
  <c r="M14" i="10"/>
  <c r="M16" i="10" s="1"/>
  <c r="H16" i="10"/>
  <c r="J14" i="10"/>
  <c r="J16" i="10" s="1"/>
  <c r="I10" i="10"/>
  <c r="J9" i="10"/>
  <c r="G8" i="10"/>
  <c r="G10" i="10" s="1"/>
  <c r="AC2" i="1"/>
  <c r="AA2" i="1"/>
  <c r="H10" i="10"/>
  <c r="J8" i="10"/>
  <c r="M8" i="10"/>
  <c r="M10" i="10" s="1"/>
  <c r="K10" i="10"/>
  <c r="AB2" i="1"/>
  <c r="M35" i="10" l="1"/>
  <c r="J29" i="10"/>
  <c r="M29" i="10"/>
  <c r="M23" i="10"/>
  <c r="J17" i="10"/>
  <c r="M17" i="10"/>
  <c r="G11" i="10"/>
  <c r="J10" i="10"/>
  <c r="M11" i="10" s="1"/>
  <c r="J11" i="10" l="1"/>
</calcChain>
</file>

<file path=xl/sharedStrings.xml><?xml version="1.0" encoding="utf-8"?>
<sst xmlns="http://schemas.openxmlformats.org/spreadsheetml/2006/main" count="7622" uniqueCount="950">
  <si>
    <t>JUR_RATE</t>
  </si>
  <si>
    <t>LCO</t>
  </si>
  <si>
    <t>OCN_TCO</t>
  </si>
  <si>
    <t>OCN_NM</t>
  </si>
  <si>
    <t>CAT</t>
  </si>
  <si>
    <t>BKT DEF2</t>
  </si>
  <si>
    <t>SRVTYPE</t>
  </si>
  <si>
    <t>INTER</t>
  </si>
  <si>
    <t>CTL</t>
  </si>
  <si>
    <t>T032</t>
  </si>
  <si>
    <t>CENTURYTEL OF PORT ARANSAS, INC.</t>
  </si>
  <si>
    <t>CL</t>
  </si>
  <si>
    <t>Carrier Common Line - Originating - Premium</t>
  </si>
  <si>
    <t>8YY</t>
  </si>
  <si>
    <t>MTS</t>
  </si>
  <si>
    <t>EO</t>
  </si>
  <si>
    <t>Common Trunk Port</t>
  </si>
  <si>
    <t>Information Surcharge - Premium</t>
  </si>
  <si>
    <t>Intercept - Premium</t>
  </si>
  <si>
    <t>Line Terminations - Premium</t>
  </si>
  <si>
    <t>LS2</t>
  </si>
  <si>
    <t>LT</t>
  </si>
  <si>
    <t>Interconnection Charge - Originating - Premium</t>
  </si>
  <si>
    <t>LF No Zone</t>
  </si>
  <si>
    <t>TT No Zone</t>
  </si>
  <si>
    <t>MC</t>
  </si>
  <si>
    <t>800 Queries - Basic</t>
  </si>
  <si>
    <t>800 Queries - Vertical</t>
  </si>
  <si>
    <t>T033</t>
  </si>
  <si>
    <t>CENTURYTEL OF CLAIBORNE, INC.</t>
  </si>
  <si>
    <t>T039</t>
  </si>
  <si>
    <t>CENTURYTEL OF MOUNTAIN HOME, INC</t>
  </si>
  <si>
    <t>MUX Total</t>
  </si>
  <si>
    <t>TD No Zone</t>
  </si>
  <si>
    <t>Query/Last Resort - LNP</t>
  </si>
  <si>
    <t>T042</t>
  </si>
  <si>
    <t>CENTURYTEL OF NORTH MS (ID-1178)</t>
  </si>
  <si>
    <t>T044</t>
  </si>
  <si>
    <t>CENTURYTEL OF ARKANSAS, INC.</t>
  </si>
  <si>
    <t>T049</t>
  </si>
  <si>
    <t>CENTURYTEL OF SOUTH ARKANSAS,INC</t>
  </si>
  <si>
    <t>T056</t>
  </si>
  <si>
    <t>CENTURYTEL OF EVANGELINE, LLC</t>
  </si>
  <si>
    <t>T061</t>
  </si>
  <si>
    <t>CENTURYTEL OF ODON, INC.</t>
  </si>
  <si>
    <t>T065</t>
  </si>
  <si>
    <t>CENTURYTEL OF CENTRAL IN, INC.</t>
  </si>
  <si>
    <t>T069</t>
  </si>
  <si>
    <t>CENTURYTEL MIDWEST-MICHIGAN, INC</t>
  </si>
  <si>
    <t>T070</t>
  </si>
  <si>
    <t>CENTURYTEL OF WISCONSIN, LLC</t>
  </si>
  <si>
    <t>T072</t>
  </si>
  <si>
    <t>CENTURYTEL OF SOUTHERN WI, INC.</t>
  </si>
  <si>
    <t>T073</t>
  </si>
  <si>
    <t>CENTURYTEL OF F-B-A, INC.</t>
  </si>
  <si>
    <t>T079</t>
  </si>
  <si>
    <t>CENTURYTEL OF CHESTER, INC.</t>
  </si>
  <si>
    <t>T083</t>
  </si>
  <si>
    <t>CENTURYTEL OF IDAHO, INC.</t>
  </si>
  <si>
    <t>T085</t>
  </si>
  <si>
    <t>CENTURYTEL OF ADAMSVILLE, INC.</t>
  </si>
  <si>
    <t>T087</t>
  </si>
  <si>
    <t>CENTURYTEL OF REDFIELD, INC.</t>
  </si>
  <si>
    <t>T090</t>
  </si>
  <si>
    <t>CENTURYTEL OF NORTHWEST AR 1142</t>
  </si>
  <si>
    <t>T091</t>
  </si>
  <si>
    <t>CENTURYTEL OF NORTHWEST AR 1143</t>
  </si>
  <si>
    <t>T094</t>
  </si>
  <si>
    <t>CENTURYTEL OF CENTRAL AR, LLC</t>
  </si>
  <si>
    <t>T095</t>
  </si>
  <si>
    <t>SPECTRA COMMUNICATIONS GROUP LLC</t>
  </si>
  <si>
    <t>T096</t>
  </si>
  <si>
    <t>TELEPHONE USA OF WISCONSIN, LLC</t>
  </si>
  <si>
    <t>T098</t>
  </si>
  <si>
    <t>CENTURYTEL OF CENTRAL WI, LLC</t>
  </si>
  <si>
    <t>T100</t>
  </si>
  <si>
    <t>CENTURYTEL OF MICHIGAN, INC.</t>
  </si>
  <si>
    <t>T105</t>
  </si>
  <si>
    <t>CENTURYTEL OF FORESTVILLE, INC.</t>
  </si>
  <si>
    <t>T106</t>
  </si>
  <si>
    <t>CENTURYTEL OF LARSEN-READFIELD</t>
  </si>
  <si>
    <t>T108</t>
  </si>
  <si>
    <t>CENTURYTEL OF MONROE COUNTY,INC.</t>
  </si>
  <si>
    <t>T109</t>
  </si>
  <si>
    <t>CENTURYTEL OF NORTHWEST WI, INC.</t>
  </si>
  <si>
    <t>T110</t>
  </si>
  <si>
    <t>CENTURYTEL OF COLORADO, INC.</t>
  </si>
  <si>
    <t>T111</t>
  </si>
  <si>
    <t>CENTURYTEL OF NORTHERN WI, INC.</t>
  </si>
  <si>
    <t>T112</t>
  </si>
  <si>
    <t>CENTURYTELOFTHESOUTHWEST-NM</t>
  </si>
  <si>
    <t>T119</t>
  </si>
  <si>
    <t>CENTURYTEL OF OOLTEWAH-COLLEGE</t>
  </si>
  <si>
    <t>T120</t>
  </si>
  <si>
    <t>CENTURYTEL OF OHIO, INC.</t>
  </si>
  <si>
    <t>T125</t>
  </si>
  <si>
    <t>CENTURYTEL OF SAN MARCOS, INC.</t>
  </si>
  <si>
    <t>T127</t>
  </si>
  <si>
    <t>CENTURYTEL OF NORTHERN MI, INC.</t>
  </si>
  <si>
    <t>T137</t>
  </si>
  <si>
    <t>CENTURYTEL OF LAKE DALLAS, INC.</t>
  </si>
  <si>
    <t>T141</t>
  </si>
  <si>
    <t>CENTURYTEL OF WASHINGTON, INC.</t>
  </si>
  <si>
    <t>T142</t>
  </si>
  <si>
    <t>CENTURYTEL OF INTER ISLAND, INC.</t>
  </si>
  <si>
    <t>T143</t>
  </si>
  <si>
    <t>CENTURYTEL OF COWICHE, INC.</t>
  </si>
  <si>
    <t>T144</t>
  </si>
  <si>
    <t>CENTURYTEL OF EASTERN OREGON,INC</t>
  </si>
  <si>
    <t>T145</t>
  </si>
  <si>
    <t>CENTURYTEL OF OREGON, INC.</t>
  </si>
  <si>
    <t>T146</t>
  </si>
  <si>
    <t>CENTURYTEL OF MONTANA, INC.</t>
  </si>
  <si>
    <t>T147</t>
  </si>
  <si>
    <t>CENTURYTEL OF THE GEM ST ATE-NV</t>
  </si>
  <si>
    <t>T148</t>
  </si>
  <si>
    <t>CENTURYTEL OF THE GEM STATE-ID</t>
  </si>
  <si>
    <t>T149</t>
  </si>
  <si>
    <t>CENTURYTEL OF EAGLE, INC.</t>
  </si>
  <si>
    <t>T150</t>
  </si>
  <si>
    <t>CENTURYTEL OF WYOMING, INC.</t>
  </si>
  <si>
    <t>T156</t>
  </si>
  <si>
    <t>CENTURYTEL OF MIDWEST-WI 0922</t>
  </si>
  <si>
    <t>T157</t>
  </si>
  <si>
    <t>CENTURYTEL OF MIDWEST-WI 0841</t>
  </si>
  <si>
    <t>T158</t>
  </si>
  <si>
    <t>CENTURYTEL OF MIDWEST-WI 0934</t>
  </si>
  <si>
    <t>T159</t>
  </si>
  <si>
    <t>CENTURYTEL OF MIDWEST-WI 0959</t>
  </si>
  <si>
    <t>T160</t>
  </si>
  <si>
    <t>CENTURYTEL OF MIDWEST-WI 0857</t>
  </si>
  <si>
    <t>T161</t>
  </si>
  <si>
    <t>CENTURYTEL OF MIDWEST-WI 0970</t>
  </si>
  <si>
    <t>T162</t>
  </si>
  <si>
    <t>CENTURYTEL OF MIDWEST-KENDALL</t>
  </si>
  <si>
    <t>T163</t>
  </si>
  <si>
    <t>CENTURYTEL OF UPPER MICHIGAN,INC</t>
  </si>
  <si>
    <t>T164</t>
  </si>
  <si>
    <t>CENTURYTEL OF MINNESOTA, INC.</t>
  </si>
  <si>
    <t>T165</t>
  </si>
  <si>
    <t>CENTURYTEL OF POSTVILLE, INC.</t>
  </si>
  <si>
    <t>T801</t>
  </si>
  <si>
    <t>CENTURYTEL OF NORTHERN ALABAMA</t>
  </si>
  <si>
    <t>T802</t>
  </si>
  <si>
    <t>CENTURYTEL OF SOUTHERN ALABAMA</t>
  </si>
  <si>
    <t>T804</t>
  </si>
  <si>
    <t>CENTURYTEL OF BELLE-HERMANN</t>
  </si>
  <si>
    <t>T805</t>
  </si>
  <si>
    <t>CENTURYTEL OF SOUTHERN MISSOURI</t>
  </si>
  <si>
    <t>T806</t>
  </si>
  <si>
    <t>CENTURYTEL OF SOUTHWEST MISSOURI</t>
  </si>
  <si>
    <t>T807</t>
  </si>
  <si>
    <t>CENTURYTEL OF CENTRAL MISSOURI</t>
  </si>
  <si>
    <t>T820</t>
  </si>
  <si>
    <t>CENTURYTEL OF GALLATIN RIVER</t>
  </si>
  <si>
    <t>T821</t>
  </si>
  <si>
    <t>CENTURYTEL OF GULFTEL COMMUNICATIONS</t>
  </si>
  <si>
    <t>T822</t>
  </si>
  <si>
    <t>CENTURYTEL OF COASTAL COMMUNICATIONS</t>
  </si>
  <si>
    <t>T823</t>
  </si>
  <si>
    <t>CENTURYTEL OF MEBTEL COMMUNICATIONS</t>
  </si>
  <si>
    <t>EQ</t>
  </si>
  <si>
    <t>T854</t>
  </si>
  <si>
    <t>CENTEL OF FLORIDA</t>
  </si>
  <si>
    <t>TT Zone 3</t>
  </si>
  <si>
    <t>LF Zone 2</t>
  </si>
  <si>
    <t>Mux Zone 2</t>
  </si>
  <si>
    <t>TD Zone 2</t>
  </si>
  <si>
    <t>TT Zone 2</t>
  </si>
  <si>
    <t>T855</t>
  </si>
  <si>
    <t>UNITED TELEPHONE COMPANY OF OHIO</t>
  </si>
  <si>
    <t>Mux Zone 1</t>
  </si>
  <si>
    <t>TD Zone 1</t>
  </si>
  <si>
    <t>T856</t>
  </si>
  <si>
    <t>THE UNITED TELEPHONE COMPANY OF PENNSYLVANIA, LLC</t>
  </si>
  <si>
    <t>T857</t>
  </si>
  <si>
    <t>UNITED TELEPHONE COMPANY OF NEW JERSEY, INC.</t>
  </si>
  <si>
    <t>T858</t>
  </si>
  <si>
    <t>CENTRAL TELEPHONE COMPANY OF VIRGINIA</t>
  </si>
  <si>
    <t>T859</t>
  </si>
  <si>
    <t>UNITED TELEPHONE SOUTHEAST - VA</t>
  </si>
  <si>
    <t>T860</t>
  </si>
  <si>
    <t>CENTRAL TELEPHONE COMPANY - NORTH CAROLINA</t>
  </si>
  <si>
    <t>T861</t>
  </si>
  <si>
    <t>CAROLINA TELEPHONE AND TELEGRAPH, LLC -CENTRAL NC</t>
  </si>
  <si>
    <t>T862</t>
  </si>
  <si>
    <t>UNITED TELEPHONE COMPANY OF THE CAROLINAS, LLC</t>
  </si>
  <si>
    <t>T863</t>
  </si>
  <si>
    <t>EMBARQ/ UNITED TELEPHONE - FLORIDA</t>
  </si>
  <si>
    <t>T864</t>
  </si>
  <si>
    <t>UNITED TELEPHONE SOUTHEAST - TN</t>
  </si>
  <si>
    <t>T865</t>
  </si>
  <si>
    <t>UNITED TELEPHONE COMPANY OF INDIANA, INC.</t>
  </si>
  <si>
    <t>T866</t>
  </si>
  <si>
    <t>MINNESOTA, INC.</t>
  </si>
  <si>
    <t>TT Zone 4</t>
  </si>
  <si>
    <t>T867</t>
  </si>
  <si>
    <t>EMBARQ MISSOURI</t>
  </si>
  <si>
    <t>T868</t>
  </si>
  <si>
    <t>EMBARQ MISSOURI, INC.DBA UNITED TELEPHONE OF SE KS</t>
  </si>
  <si>
    <t>T869</t>
  </si>
  <si>
    <t>CENTRAL TELEPHONE COMPANY OF TEXAS</t>
  </si>
  <si>
    <t>T870</t>
  </si>
  <si>
    <t>UNITED TELEPHONE COMPANY OF TEXAS, INC.</t>
  </si>
  <si>
    <t>T871</t>
  </si>
  <si>
    <t>UNITED TELEPHONE COMPANY OF EASTERN KANSAS</t>
  </si>
  <si>
    <t>T872</t>
  </si>
  <si>
    <t>UNITED TELEPHONE COMPANY OF SOUTHCENTRAL KANSAS</t>
  </si>
  <si>
    <t>T873</t>
  </si>
  <si>
    <t>UNITED TELEPHONE COMPANY OF KANSAS</t>
  </si>
  <si>
    <t>T874</t>
  </si>
  <si>
    <t>UNITED TELEPHONE COMPANY OF THE WEST-NE</t>
  </si>
  <si>
    <t>T875</t>
  </si>
  <si>
    <t>UNITED TELEPHONE COMPANY OF THE WEST-WY</t>
  </si>
  <si>
    <t>T876</t>
  </si>
  <si>
    <t>UNITED TELEPHONE COMPANY OF THE NORTHWEST-WA</t>
  </si>
  <si>
    <t>T877</t>
  </si>
  <si>
    <t>UNITED TELEPHONE COMPANY OF THE NORTHWEST-OR</t>
  </si>
  <si>
    <t>T878</t>
  </si>
  <si>
    <t>CENTRAL TELEPHONE COMPANY - NEVADA</t>
  </si>
  <si>
    <t>Q</t>
  </si>
  <si>
    <t>T600</t>
  </si>
  <si>
    <t>QWEST CORP. DBA CENTURYLINK-AZ</t>
  </si>
  <si>
    <t>LF_BANDED 2</t>
  </si>
  <si>
    <t>LF_BANDED 3</t>
  </si>
  <si>
    <t>LF_BANDED 4</t>
  </si>
  <si>
    <t>LF_BANDED 5</t>
  </si>
  <si>
    <t>TT NoZone</t>
  </si>
  <si>
    <t>QWEST CORP. DBA CENTURYLINK-CO</t>
  </si>
  <si>
    <t>QWEST CORP. DBA CENTURYLINK-IA</t>
  </si>
  <si>
    <t>QWEST CORP. DBA CENTURYLINK-ID</t>
  </si>
  <si>
    <t>QWEST CORP. DBA CENTURYLINK-IDP</t>
  </si>
  <si>
    <t>QWEST CORP. DBA CENTURYLINK-MN</t>
  </si>
  <si>
    <t>QWEST CORP. DBA CENTURYLINK-MT</t>
  </si>
  <si>
    <t>QWEST CORP. DBA CENTURYLINK-ND</t>
  </si>
  <si>
    <t>QWEST CORP. DBA CENTURYLINK-NE</t>
  </si>
  <si>
    <t>QWEST CORP. DBA CENTURYLINK-NM</t>
  </si>
  <si>
    <t>QWEST CORP. DBA CENTURYLINK-OR</t>
  </si>
  <si>
    <t>QWEST CORP. DBA CENTURYLINK-SD</t>
  </si>
  <si>
    <t>QWEST CORP. DBA CENTURYLINK-UT</t>
  </si>
  <si>
    <t>QWEST CORP. DBA CENTURYLINK-WA</t>
  </si>
  <si>
    <t>QWEST CORP. DBA CENTURYLINK-WY</t>
  </si>
  <si>
    <t>T625</t>
  </si>
  <si>
    <t>THE EL PASO COUNTY TELEPHONW COMPANY</t>
  </si>
  <si>
    <t>INTRA</t>
  </si>
  <si>
    <t>LF_BANDED 1</t>
  </si>
  <si>
    <t>LF_BANDED 9</t>
  </si>
  <si>
    <t>LT_BANDED 1</t>
  </si>
  <si>
    <t>LT_BANDED 2</t>
  </si>
  <si>
    <t>LT_BANDED 3</t>
  </si>
  <si>
    <t>LT_BANDED 9</t>
  </si>
  <si>
    <t>TT Zone 5</t>
  </si>
  <si>
    <t>Derived_units</t>
  </si>
  <si>
    <t>AMOUNT</t>
  </si>
  <si>
    <t>8YY Traffic:</t>
  </si>
  <si>
    <t>Database Query (DBQ) Transition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</si>
  <si>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1 (July 1, 2021):  All DBQ rates above national weighted average ($0.004248) reduced to national weighted average</t>
    </r>
  </si>
  <si>
    <r>
      <t>o</t>
    </r>
    <r>
      <rPr>
        <sz val="7"/>
        <color rgb="FF1F497D"/>
        <rFont val="Times New Roman"/>
        <family val="1"/>
      </rPr>
      <t xml:space="preserve">   </t>
    </r>
    <r>
      <rPr>
        <sz val="11"/>
        <color rgb="FF1F497D"/>
        <rFont val="Calibri"/>
        <family val="2"/>
      </rPr>
      <t>Rates already below the weighted average are capped at their rate as of this date.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</si>
  <si>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 xml:space="preserve">Step 2 (July 1, 2022): </t>
    </r>
  </si>
  <si>
    <r>
      <t>o</t>
    </r>
    <r>
      <rPr>
        <sz val="7"/>
        <color rgb="FF1F497D"/>
        <rFont val="Times New Roman"/>
        <family val="1"/>
      </rPr>
      <t xml:space="preserve">   </t>
    </r>
    <r>
      <rPr>
        <sz val="11"/>
        <color rgb="FF1F497D"/>
        <rFont val="Calibri"/>
        <family val="2"/>
      </rPr>
      <t>Rates are transitioned down from the Step 1 rate 1/2 of the way to $0.0002 (representing the cost of performing the service)</t>
    </r>
  </si>
  <si>
    <r>
      <t>§</t>
    </r>
    <r>
      <rPr>
        <sz val="7"/>
        <color rgb="FF1F497D"/>
        <rFont val="Times New Roman"/>
        <family val="1"/>
      </rPr>
      <t xml:space="preserve">  </t>
    </r>
    <r>
      <rPr>
        <sz val="11"/>
        <color rgb="FF1F497D"/>
        <rFont val="Calibri"/>
        <family val="2"/>
      </rPr>
      <t>Ex. ($0.004248-$0.0002)/2= a reduction of $0.002024, or a new rate of $0.002224.   If the rate was already lower than the national weighted average that is the number used in the formula above.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</si>
  <si>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3 (July 1, 2023):</t>
    </r>
  </si>
  <si>
    <r>
      <t>o</t>
    </r>
    <r>
      <rPr>
        <sz val="7"/>
        <color rgb="FF1F497D"/>
        <rFont val="Times New Roman"/>
        <family val="1"/>
      </rPr>
      <t xml:space="preserve">   </t>
    </r>
    <r>
      <rPr>
        <sz val="11"/>
        <color rgb="FF1F497D"/>
        <rFont val="Calibri"/>
        <family val="2"/>
      </rPr>
      <t>All rates are reduced by the final 1/2 to $0.0002</t>
    </r>
  </si>
  <si>
    <t>End Office &amp; Common Line Transition Proposal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</si>
  <si>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1 (July 1, 2021):  All intrastate 8YY end office rates are reduced to the interstate rates; if intrastate is lower than interstate it is capped at its current rate.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</si>
  <si>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2 (July 1, 2022):  All 8YY end office rates are then reduced by 1/2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</si>
  <si>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3 (July 1, 2023):  All 8YY end office rates are set to zero (bill and keep)</t>
    </r>
  </si>
  <si>
    <t>Tandem/Transport Transition Proposal (LT - Local Transport)</t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</si>
  <si>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1 (July 1, 2021):  Tandem Switching (TD) LT rates charged composite $0.001; all other LT elements set to zero (bill and keep).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</si>
  <si>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2 (July 1, 2022):  Tandem Switching (TD) LT rates charged composite $0.001; all other LT elements set to zero (bill and keep).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</si>
  <si>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Step 3 (July 1, 2023):  Tandem Switching (TD) LT rates charged composite $0.001; all other LT elements set to zero (bill and keep).</t>
    </r>
  </si>
  <si>
    <r>
      <t>·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>All rates remain the same.</t>
    </r>
  </si>
  <si>
    <t>ReferenceRate</t>
  </si>
  <si>
    <t>RateStep1</t>
  </si>
  <si>
    <t>RateStep2</t>
  </si>
  <si>
    <t>RateStep3</t>
  </si>
  <si>
    <t>TARIFF RATE</t>
  </si>
  <si>
    <t>Reference</t>
  </si>
  <si>
    <t>AFFILIATE Derived_units</t>
  </si>
  <si>
    <t>NON-AFFILIATE Derived_units</t>
  </si>
  <si>
    <t>TOTAL Derived_units</t>
  </si>
  <si>
    <t>T032CLCarrier Common Line - Originating - Premium</t>
  </si>
  <si>
    <t>T033CLCarrier Common Line - Originating - Premium</t>
  </si>
  <si>
    <t>T039CLCarrier Common Line - Originating - Premium</t>
  </si>
  <si>
    <t>T042CLCarrier Common Line - Originating - Premium</t>
  </si>
  <si>
    <t>T044CLCarrier Common Line - Originating - Premium</t>
  </si>
  <si>
    <t>T049CLCarrier Common Line - Originating - Premium</t>
  </si>
  <si>
    <t>T056CLCarrier Common Line - Originating - Premium</t>
  </si>
  <si>
    <t>T061CLCarrier Common Line - Originating - Premium</t>
  </si>
  <si>
    <t>T065CLCarrier Common Line - Originating - Premium</t>
  </si>
  <si>
    <t>T069CLCarrier Common Line - Originating - Premium</t>
  </si>
  <si>
    <t>T070CLCarrier Common Line - Originating - Premium</t>
  </si>
  <si>
    <t>T072CLCarrier Common Line - Originating - Premium</t>
  </si>
  <si>
    <t>T073CLCarrier Common Line - Originating - Premium</t>
  </si>
  <si>
    <t>T079CLCarrier Common Line - Originating - Premium</t>
  </si>
  <si>
    <t>T083CLCarrier Common Line - Originating - Premium</t>
  </si>
  <si>
    <t>T085CLCarrier Common Line - Originating - Premium</t>
  </si>
  <si>
    <t>T087CLCarrier Common Line - Originating - Premium</t>
  </si>
  <si>
    <t>T090CLCarrier Common Line - Originating - Premium</t>
  </si>
  <si>
    <t>T091CLCarrier Common Line - Originating - Premium</t>
  </si>
  <si>
    <t>T094CLCarrier Common Line - Originating - Premium</t>
  </si>
  <si>
    <t>T095CLCarrier Common Line - Originating - Premium</t>
  </si>
  <si>
    <t>T096CLCarrier Common Line - Originating - Premium</t>
  </si>
  <si>
    <t>T098CLCarrier Common Line - Originating - Premium</t>
  </si>
  <si>
    <t>T100CLCarrier Common Line - Originating - Premium</t>
  </si>
  <si>
    <t>T105CLCarrier Common Line - Originating - Premium</t>
  </si>
  <si>
    <t>T106CLCarrier Common Line - Originating - Premium</t>
  </si>
  <si>
    <t>T108CLCarrier Common Line - Originating - Premium</t>
  </si>
  <si>
    <t>T109CLCarrier Common Line - Originating - Premium</t>
  </si>
  <si>
    <t>T110CLCarrier Common Line - Originating - Premium</t>
  </si>
  <si>
    <t>T111CLCarrier Common Line - Originating - Premium</t>
  </si>
  <si>
    <t>T112CLCarrier Common Line - Originating - Premium</t>
  </si>
  <si>
    <t>T119CLCarrier Common Line - Originating - Premium</t>
  </si>
  <si>
    <t>T120CLCarrier Common Line - Originating - Premium</t>
  </si>
  <si>
    <t>T125CLCarrier Common Line - Originating - Premium</t>
  </si>
  <si>
    <t>T127CLCarrier Common Line - Originating - Premium</t>
  </si>
  <si>
    <t>T137CLCarrier Common Line - Originating - Premium</t>
  </si>
  <si>
    <t>T141CLCarrier Common Line - Originating - Premium</t>
  </si>
  <si>
    <t>T142CLCarrier Common Line - Originating - Premium</t>
  </si>
  <si>
    <t>T143CLCarrier Common Line - Originating - Premium</t>
  </si>
  <si>
    <t>T144CLCarrier Common Line - Originating - Premium</t>
  </si>
  <si>
    <t>T145CLCarrier Common Line - Originating - Premium</t>
  </si>
  <si>
    <t>T146CLCarrier Common Line - Originating - Premium</t>
  </si>
  <si>
    <t>T147CLCarrier Common Line - Originating - Premium</t>
  </si>
  <si>
    <t>T148CLCarrier Common Line - Originating - Premium</t>
  </si>
  <si>
    <t>T149CLCarrier Common Line - Originating - Premium</t>
  </si>
  <si>
    <t>T150CLCarrier Common Line - Originating - Premium</t>
  </si>
  <si>
    <t>T156CLCarrier Common Line - Originating - Premium</t>
  </si>
  <si>
    <t>T157CLCarrier Common Line - Originating - Premium</t>
  </si>
  <si>
    <t>T158CLCarrier Common Line - Originating - Premium</t>
  </si>
  <si>
    <t>T159CLCarrier Common Line - Originating - Premium</t>
  </si>
  <si>
    <t>T160CLCarrier Common Line - Originating - Premium</t>
  </si>
  <si>
    <t>T161CLCarrier Common Line - Originating - Premium</t>
  </si>
  <si>
    <t>T162CLCarrier Common Line - Originating - Premium</t>
  </si>
  <si>
    <t>T163CLCarrier Common Line - Originating - Premium</t>
  </si>
  <si>
    <t>T164CLCarrier Common Line - Originating - Premium</t>
  </si>
  <si>
    <t>T165CLCarrier Common Line - Originating - Premium</t>
  </si>
  <si>
    <t>T801CLCarrier Common Line - Originating - Premium</t>
  </si>
  <si>
    <t>T802CLCarrier Common Line - Originating - Premium</t>
  </si>
  <si>
    <t>T804CLCarrier Common Line - Originating - Premium</t>
  </si>
  <si>
    <t>T805CLCarrier Common Line - Originating - Premium</t>
  </si>
  <si>
    <t>T806CLCarrier Common Line - Originating - Premium</t>
  </si>
  <si>
    <t>T807CLCarrier Common Line - Originating - Premium</t>
  </si>
  <si>
    <t>T820CLCarrier Common Line - Originating - Premium</t>
  </si>
  <si>
    <t>T821CLCarrier Common Line - Originating - Premium</t>
  </si>
  <si>
    <t>T822CLCarrier Common Line - Originating - Premium</t>
  </si>
  <si>
    <t>T823CLCarrier Common Line - Originating - Premium</t>
  </si>
  <si>
    <t>T854CLCarrier Common Line - Originating - Premium</t>
  </si>
  <si>
    <t>T855CLCarrier Common Line - Originating - Premium</t>
  </si>
  <si>
    <t>T856CLCarrier Common Line - Originating - Premium</t>
  </si>
  <si>
    <t>T857CLCarrier Common Line - Originating - Premium</t>
  </si>
  <si>
    <t>T858CLCarrier Common Line - Originating - Premium</t>
  </si>
  <si>
    <t>T859CLCarrier Common Line - Originating - Premium</t>
  </si>
  <si>
    <t>T860CLCarrier Common Line - Originating - Premium</t>
  </si>
  <si>
    <t>T861CLCarrier Common Line - Originating - Premium</t>
  </si>
  <si>
    <t>T862CLCarrier Common Line - Originating - Premium</t>
  </si>
  <si>
    <t>T863CLCarrier Common Line - Originating - Premium</t>
  </si>
  <si>
    <t>T864CLCarrier Common Line - Originating - Premium</t>
  </si>
  <si>
    <t>T865CLCarrier Common Line - Originating - Premium</t>
  </si>
  <si>
    <t>T866CLCarrier Common Line - Originating - Premium</t>
  </si>
  <si>
    <t>T867CLCarrier Common Line - Originating - Premium</t>
  </si>
  <si>
    <t>T868CLCarrier Common Line - Originating - Premium</t>
  </si>
  <si>
    <t>T869CLCarrier Common Line - Originating - Premium</t>
  </si>
  <si>
    <t>T870CLCarrier Common Line - Originating - Premium</t>
  </si>
  <si>
    <t>T871CLCarrier Common Line - Originating - Premium</t>
  </si>
  <si>
    <t>T872CLCarrier Common Line - Originating - Premium</t>
  </si>
  <si>
    <t>T873CLCarrier Common Line - Originating - Premium</t>
  </si>
  <si>
    <t>T874CLCarrier Common Line - Originating - Premium</t>
  </si>
  <si>
    <t>T875CLCarrier Common Line - Originating - Premium</t>
  </si>
  <si>
    <t>T876CLCarrier Common Line - Originating - Premium</t>
  </si>
  <si>
    <t>T877CLCarrier Common Line - Originating - Premium</t>
  </si>
  <si>
    <t>T878CLCarrier Common Line - Originating - Premium</t>
  </si>
  <si>
    <t>T600CLCarrier Common Line - Originating - Premium</t>
  </si>
  <si>
    <t>T625CLCarrier Common Line - Originating - Premium</t>
  </si>
  <si>
    <t>T032EOCommon Trunk Port</t>
  </si>
  <si>
    <t>T032EOInformation Surcharge - Premium</t>
  </si>
  <si>
    <t>T032EOIntercept - Premium</t>
  </si>
  <si>
    <t>T032EOLine Terminations - Premium</t>
  </si>
  <si>
    <t>T032EOLS2</t>
  </si>
  <si>
    <t>T033EOCommon Trunk Port</t>
  </si>
  <si>
    <t>T033EOInformation Surcharge - Premium</t>
  </si>
  <si>
    <t>T033EOIntercept - Premium</t>
  </si>
  <si>
    <t>T033EOLine Terminations - Premium</t>
  </si>
  <si>
    <t>T033EOLS2</t>
  </si>
  <si>
    <t>T039EOCommon Trunk Port</t>
  </si>
  <si>
    <t>T039EOInformation Surcharge - Premium</t>
  </si>
  <si>
    <t>T039EOIntercept - Premium</t>
  </si>
  <si>
    <t>T039EOLine Terminations - Premium</t>
  </si>
  <si>
    <t>T039EOLS2</t>
  </si>
  <si>
    <t>T042EOCommon Trunk Port</t>
  </si>
  <si>
    <t>T042EOInformation Surcharge - Premium</t>
  </si>
  <si>
    <t>T042EOIntercept - Premium</t>
  </si>
  <si>
    <t>T042EOLine Terminations - Premium</t>
  </si>
  <si>
    <t>T042EOLS2</t>
  </si>
  <si>
    <t>T044EOCommon Trunk Port</t>
  </si>
  <si>
    <t>T044EOInformation Surcharge - Premium</t>
  </si>
  <si>
    <t>T044EOIntercept - Premium</t>
  </si>
  <si>
    <t>T044EOLine Terminations - Premium</t>
  </si>
  <si>
    <t>T044EOLS2</t>
  </si>
  <si>
    <t>T049EOCommon Trunk Port</t>
  </si>
  <si>
    <t>T049EOInformation Surcharge - Premium</t>
  </si>
  <si>
    <t>T049EOIntercept - Premium</t>
  </si>
  <si>
    <t>T049EOLine Terminations - Premium</t>
  </si>
  <si>
    <t>T049EOLS2</t>
  </si>
  <si>
    <t>T056EOCommon Trunk Port</t>
  </si>
  <si>
    <t>T056EOInformation Surcharge - Premium</t>
  </si>
  <si>
    <t>T056EOIntercept - Premium</t>
  </si>
  <si>
    <t>T056EOLine Terminations - Premium</t>
  </si>
  <si>
    <t>T056EOLS2</t>
  </si>
  <si>
    <t>T061EOCommon Trunk Port</t>
  </si>
  <si>
    <t>T061EOInformation Surcharge - Premium</t>
  </si>
  <si>
    <t>T061EOIntercept - Premium</t>
  </si>
  <si>
    <t>T061EOLine Terminations - Premium</t>
  </si>
  <si>
    <t>T061EOLS2</t>
  </si>
  <si>
    <t>T065EOCommon Trunk Port</t>
  </si>
  <si>
    <t>T065EOInformation Surcharge - Premium</t>
  </si>
  <si>
    <t>T065EOIntercept - Premium</t>
  </si>
  <si>
    <t>T065EOLine Terminations - Premium</t>
  </si>
  <si>
    <t>T065EOLS2</t>
  </si>
  <si>
    <t>T069EOCommon Trunk Port</t>
  </si>
  <si>
    <t>T069EOInformation Surcharge - Premium</t>
  </si>
  <si>
    <t>T069EOIntercept - Premium</t>
  </si>
  <si>
    <t>T069EOLine Terminations - Premium</t>
  </si>
  <si>
    <t>T069EOLS2</t>
  </si>
  <si>
    <t>T070EOCommon Trunk Port</t>
  </si>
  <si>
    <t>T070EOInformation Surcharge - Premium</t>
  </si>
  <si>
    <t>T070EOIntercept - Premium</t>
  </si>
  <si>
    <t>T070EOLine Terminations - Premium</t>
  </si>
  <si>
    <t>T070EOLS2</t>
  </si>
  <si>
    <t>T072EOCommon Trunk Port</t>
  </si>
  <si>
    <t>T072EOInformation Surcharge - Premium</t>
  </si>
  <si>
    <t>T072EOIntercept - Premium</t>
  </si>
  <si>
    <t>T072EOLine Terminations - Premium</t>
  </si>
  <si>
    <t>T072EOLS2</t>
  </si>
  <si>
    <t>T073EOCommon Trunk Port</t>
  </si>
  <si>
    <t>T073EOInformation Surcharge - Premium</t>
  </si>
  <si>
    <t>T073EOIntercept - Premium</t>
  </si>
  <si>
    <t>T073EOLine Terminations - Premium</t>
  </si>
  <si>
    <t>T073EOLS2</t>
  </si>
  <si>
    <t>T079EOCommon Trunk Port</t>
  </si>
  <si>
    <t>T079EOInformation Surcharge - Premium</t>
  </si>
  <si>
    <t>T079EOIntercept - Premium</t>
  </si>
  <si>
    <t>T079EOLine Terminations - Premium</t>
  </si>
  <si>
    <t>T079EOLS2</t>
  </si>
  <si>
    <t>T083EOCommon Trunk Port</t>
  </si>
  <si>
    <t>T083EOInformation Surcharge - Premium</t>
  </si>
  <si>
    <t>T083EOIntercept - Premium</t>
  </si>
  <si>
    <t>T083EOLine Terminations - Premium</t>
  </si>
  <si>
    <t>T083EOLS2</t>
  </si>
  <si>
    <t>T085EOCommon Trunk Port</t>
  </si>
  <si>
    <t>T085EOInformation Surcharge - Premium</t>
  </si>
  <si>
    <t>T085EOIntercept - Premium</t>
  </si>
  <si>
    <t>T085EOLine Terminations - Premium</t>
  </si>
  <si>
    <t>T085EOLS2</t>
  </si>
  <si>
    <t>T087EOCommon Trunk Port</t>
  </si>
  <si>
    <t>T087EOInformation Surcharge - Premium</t>
  </si>
  <si>
    <t>T087EOIntercept - Premium</t>
  </si>
  <si>
    <t>T087EOLine Terminations - Premium</t>
  </si>
  <si>
    <t>T087EOLS2</t>
  </si>
  <si>
    <t>T090EOCommon Trunk Port</t>
  </si>
  <si>
    <t>T090EOInformation Surcharge - Premium</t>
  </si>
  <si>
    <t>T090EOIntercept - Premium</t>
  </si>
  <si>
    <t>T090EOLine Terminations - Premium</t>
  </si>
  <si>
    <t>T090EOLS2</t>
  </si>
  <si>
    <t>T091EOCommon Trunk Port</t>
  </si>
  <si>
    <t>T091EOInformation Surcharge - Premium</t>
  </si>
  <si>
    <t>T091EOIntercept - Premium</t>
  </si>
  <si>
    <t>T091EOLine Terminations - Premium</t>
  </si>
  <si>
    <t>T091EOLS2</t>
  </si>
  <si>
    <t>T094EOCommon Trunk Port</t>
  </si>
  <si>
    <t>T094EOInformation Surcharge - Premium</t>
  </si>
  <si>
    <t>T094EOIntercept - Premium</t>
  </si>
  <si>
    <t>T094EOLine Terminations - Premium</t>
  </si>
  <si>
    <t>T094EOLS2</t>
  </si>
  <si>
    <t>T095EOCommon Trunk Port</t>
  </si>
  <si>
    <t>T095EOInformation Surcharge - Premium</t>
  </si>
  <si>
    <t>T095EOIntercept - Premium</t>
  </si>
  <si>
    <t>T095EOLine Terminations - Premium</t>
  </si>
  <si>
    <t>T095EOLS2</t>
  </si>
  <si>
    <t>T096EOCommon Trunk Port</t>
  </si>
  <si>
    <t>T096EOInformation Surcharge - Premium</t>
  </si>
  <si>
    <t>T096EOIntercept - Premium</t>
  </si>
  <si>
    <t>T096EOLine Terminations - Premium</t>
  </si>
  <si>
    <t>T096EOLS2</t>
  </si>
  <si>
    <t>T098EOCommon Trunk Port</t>
  </si>
  <si>
    <t>T098EOInformation Surcharge - Premium</t>
  </si>
  <si>
    <t>T098EOIntercept - Premium</t>
  </si>
  <si>
    <t>T098EOLine Terminations - Premium</t>
  </si>
  <si>
    <t>T098EOLS2</t>
  </si>
  <si>
    <t>T100EOCommon Trunk Port</t>
  </si>
  <si>
    <t>T100EOInformation Surcharge - Premium</t>
  </si>
  <si>
    <t>T100EOIntercept - Premium</t>
  </si>
  <si>
    <t>T100EOLine Terminations - Premium</t>
  </si>
  <si>
    <t>T100EOLS2</t>
  </si>
  <si>
    <t>T105EOCommon Trunk Port</t>
  </si>
  <si>
    <t>T105EOInformation Surcharge - Premium</t>
  </si>
  <si>
    <t>T105EOIntercept - Premium</t>
  </si>
  <si>
    <t>T105EOLine Terminations - Premium</t>
  </si>
  <si>
    <t>T105EOLS2</t>
  </si>
  <si>
    <t>T106EOCommon Trunk Port</t>
  </si>
  <si>
    <t>T106EOInformation Surcharge - Premium</t>
  </si>
  <si>
    <t>T106EOIntercept - Premium</t>
  </si>
  <si>
    <t>T106EOLine Terminations - Premium</t>
  </si>
  <si>
    <t>T106EOLS2</t>
  </si>
  <si>
    <t>T108EOCommon Trunk Port</t>
  </si>
  <si>
    <t>T108EOInformation Surcharge - Premium</t>
  </si>
  <si>
    <t>T108EOIntercept - Premium</t>
  </si>
  <si>
    <t>T108EOLine Terminations - Premium</t>
  </si>
  <si>
    <t>T108EOLS2</t>
  </si>
  <si>
    <t>T109EOCommon Trunk Port</t>
  </si>
  <si>
    <t>T109EOInformation Surcharge - Premium</t>
  </si>
  <si>
    <t>T109EOIntercept - Premium</t>
  </si>
  <si>
    <t>T109EOLine Terminations - Premium</t>
  </si>
  <si>
    <t>T109EOLS2</t>
  </si>
  <si>
    <t>T110EOCommon Trunk Port</t>
  </si>
  <si>
    <t>T110EOInformation Surcharge - Premium</t>
  </si>
  <si>
    <t>T110EOIntercept - Premium</t>
  </si>
  <si>
    <t>T110EOLine Terminations - Premium</t>
  </si>
  <si>
    <t>T110EOLS2</t>
  </si>
  <si>
    <t>T111EOCommon Trunk Port</t>
  </si>
  <si>
    <t>T111EOInformation Surcharge - Premium</t>
  </si>
  <si>
    <t>T111EOIntercept - Premium</t>
  </si>
  <si>
    <t>T111EOLine Terminations - Premium</t>
  </si>
  <si>
    <t>T111EOLS2</t>
  </si>
  <si>
    <t>T112EOCommon Trunk Port</t>
  </si>
  <si>
    <t>T112EOInformation Surcharge - Premium</t>
  </si>
  <si>
    <t>T112EOIntercept - Premium</t>
  </si>
  <si>
    <t>T112EOLine Terminations - Premium</t>
  </si>
  <si>
    <t>T112EOLS2</t>
  </si>
  <si>
    <t>T119EOCommon Trunk Port</t>
  </si>
  <si>
    <t>T119EOInformation Surcharge - Premium</t>
  </si>
  <si>
    <t>T119EOIntercept - Premium</t>
  </si>
  <si>
    <t>T119EOLine Terminations - Premium</t>
  </si>
  <si>
    <t>T119EOLS2</t>
  </si>
  <si>
    <t>T120EOCommon Trunk Port</t>
  </si>
  <si>
    <t>T120EOInformation Surcharge - Premium</t>
  </si>
  <si>
    <t>T120EOIntercept - Premium</t>
  </si>
  <si>
    <t>T120EOLine Terminations - Premium</t>
  </si>
  <si>
    <t>T120EOLS2</t>
  </si>
  <si>
    <t>T125EOCommon Trunk Port</t>
  </si>
  <si>
    <t>T125EOInformation Surcharge - Premium</t>
  </si>
  <si>
    <t>T125EOIntercept - Premium</t>
  </si>
  <si>
    <t>T125EOLine Terminations - Premium</t>
  </si>
  <si>
    <t>T125EOLS2</t>
  </si>
  <si>
    <t>T127EOCommon Trunk Port</t>
  </si>
  <si>
    <t>T127EOInformation Surcharge - Premium</t>
  </si>
  <si>
    <t>T127EOIntercept - Premium</t>
  </si>
  <si>
    <t>T127EOLine Terminations - Premium</t>
  </si>
  <si>
    <t>T127EOLS2</t>
  </si>
  <si>
    <t>T137EOCommon Trunk Port</t>
  </si>
  <si>
    <t>T137EOInformation Surcharge - Premium</t>
  </si>
  <si>
    <t>T137EOIntercept - Premium</t>
  </si>
  <si>
    <t>T137EOLine Terminations - Premium</t>
  </si>
  <si>
    <t>T137EOLS2</t>
  </si>
  <si>
    <t>T141EOCommon Trunk Port</t>
  </si>
  <si>
    <t>T141EOInformation Surcharge - Premium</t>
  </si>
  <si>
    <t>T141EOIntercept - Premium</t>
  </si>
  <si>
    <t>T141EOLine Terminations - Premium</t>
  </si>
  <si>
    <t>T141EOLS2</t>
  </si>
  <si>
    <t>T142EOCommon Trunk Port</t>
  </si>
  <si>
    <t>T142EOInformation Surcharge - Premium</t>
  </si>
  <si>
    <t>T142EOIntercept - Premium</t>
  </si>
  <si>
    <t>T142EOLine Terminations - Premium</t>
  </si>
  <si>
    <t>T142EOLS2</t>
  </si>
  <si>
    <t>T143EOCommon Trunk Port</t>
  </si>
  <si>
    <t>T143EOInformation Surcharge - Premium</t>
  </si>
  <si>
    <t>T143EOIntercept - Premium</t>
  </si>
  <si>
    <t>T143EOLine Terminations - Premium</t>
  </si>
  <si>
    <t>T143EOLS2</t>
  </si>
  <si>
    <t>T144EOCommon Trunk Port</t>
  </si>
  <si>
    <t>T144EOInformation Surcharge - Premium</t>
  </si>
  <si>
    <t>T144EOIntercept - Premium</t>
  </si>
  <si>
    <t>T144EOLine Terminations - Premium</t>
  </si>
  <si>
    <t>T144EOLS2</t>
  </si>
  <si>
    <t>T145EOCommon Trunk Port</t>
  </si>
  <si>
    <t>T145EOInformation Surcharge - Premium</t>
  </si>
  <si>
    <t>T145EOIntercept - Premium</t>
  </si>
  <si>
    <t>T145EOLine Terminations - Premium</t>
  </si>
  <si>
    <t>T145EOLS2</t>
  </si>
  <si>
    <t>T146EOCommon Trunk Port</t>
  </si>
  <si>
    <t>T146EOInformation Surcharge - Premium</t>
  </si>
  <si>
    <t>T146EOIntercept - Premium</t>
  </si>
  <si>
    <t>T146EOLine Terminations - Premium</t>
  </si>
  <si>
    <t>T146EOLS2</t>
  </si>
  <si>
    <t>T147EOCommon Trunk Port</t>
  </si>
  <si>
    <t>T147EOInformation Surcharge - Premium</t>
  </si>
  <si>
    <t>T147EOIntercept - Premium</t>
  </si>
  <si>
    <t>T147EOLine Terminations - Premium</t>
  </si>
  <si>
    <t>T147EOLS2</t>
  </si>
  <si>
    <t>T148EOCommon Trunk Port</t>
  </si>
  <si>
    <t>T148EOInformation Surcharge - Premium</t>
  </si>
  <si>
    <t>T148EOIntercept - Premium</t>
  </si>
  <si>
    <t>T148EOLine Terminations - Premium</t>
  </si>
  <si>
    <t>T148EOLS2</t>
  </si>
  <si>
    <t>T149EOCommon Trunk Port</t>
  </si>
  <si>
    <t>T149EOInformation Surcharge - Premium</t>
  </si>
  <si>
    <t>T149EOIntercept - Premium</t>
  </si>
  <si>
    <t>T149EOLine Terminations - Premium</t>
  </si>
  <si>
    <t>T149EOLS2</t>
  </si>
  <si>
    <t>T150EOCommon Trunk Port</t>
  </si>
  <si>
    <t>T150EOInformation Surcharge - Premium</t>
  </si>
  <si>
    <t>T150EOIntercept - Premium</t>
  </si>
  <si>
    <t>T150EOLine Terminations - Premium</t>
  </si>
  <si>
    <t>T150EOLS2</t>
  </si>
  <si>
    <t>T156EOCommon Trunk Port</t>
  </si>
  <si>
    <t>T156EOInformation Surcharge - Premium</t>
  </si>
  <si>
    <t>T156EOIntercept - Premium</t>
  </si>
  <si>
    <t>T156EOLine Terminations - Premium</t>
  </si>
  <si>
    <t>T156EOLS2</t>
  </si>
  <si>
    <t>T157EOCommon Trunk Port</t>
  </si>
  <si>
    <t>T157EOInformation Surcharge - Premium</t>
  </si>
  <si>
    <t>T157EOIntercept - Premium</t>
  </si>
  <si>
    <t>T157EOLine Terminations - Premium</t>
  </si>
  <si>
    <t>T157EOLS2</t>
  </si>
  <si>
    <t>T158EOCommon Trunk Port</t>
  </si>
  <si>
    <t>T158EOInformation Surcharge - Premium</t>
  </si>
  <si>
    <t>T158EOIntercept - Premium</t>
  </si>
  <si>
    <t>T158EOLine Terminations - Premium</t>
  </si>
  <si>
    <t>T158EOLS2</t>
  </si>
  <si>
    <t>T159EOCommon Trunk Port</t>
  </si>
  <si>
    <t>T159EOInformation Surcharge - Premium</t>
  </si>
  <si>
    <t>T159EOIntercept - Premium</t>
  </si>
  <si>
    <t>T159EOLine Terminations - Premium</t>
  </si>
  <si>
    <t>T159EOLS2</t>
  </si>
  <si>
    <t>T160EOCommon Trunk Port</t>
  </si>
  <si>
    <t>T160EOInformation Surcharge - Premium</t>
  </si>
  <si>
    <t>T160EOIntercept - Premium</t>
  </si>
  <si>
    <t>T160EOLine Terminations - Premium</t>
  </si>
  <si>
    <t>T160EOLS2</t>
  </si>
  <si>
    <t>T161EOCommon Trunk Port</t>
  </si>
  <si>
    <t>T161EOInformation Surcharge - Premium</t>
  </si>
  <si>
    <t>T161EOIntercept - Premium</t>
  </si>
  <si>
    <t>T161EOLine Terminations - Premium</t>
  </si>
  <si>
    <t>T161EOLS2</t>
  </si>
  <si>
    <t>T162EOCommon Trunk Port</t>
  </si>
  <si>
    <t>T162EOInformation Surcharge - Premium</t>
  </si>
  <si>
    <t>T162EOIntercept - Premium</t>
  </si>
  <si>
    <t>T162EOLine Terminations - Premium</t>
  </si>
  <si>
    <t>T162EOLS2</t>
  </si>
  <si>
    <t>T163EOCommon Trunk Port</t>
  </si>
  <si>
    <t>T163EOInformation Surcharge - Premium</t>
  </si>
  <si>
    <t>T163EOIntercept - Premium</t>
  </si>
  <si>
    <t>T163EOLine Terminations - Premium</t>
  </si>
  <si>
    <t>T163EOLS2</t>
  </si>
  <si>
    <t>T164EOCommon Trunk Port</t>
  </si>
  <si>
    <t>T164EOInformation Surcharge - Premium</t>
  </si>
  <si>
    <t>T164EOIntercept - Premium</t>
  </si>
  <si>
    <t>T164EOLine Terminations - Premium</t>
  </si>
  <si>
    <t>T164EOLS2</t>
  </si>
  <si>
    <t>T165EOCommon Trunk Port</t>
  </si>
  <si>
    <t>T165EOInformation Surcharge - Premium</t>
  </si>
  <si>
    <t>T165EOIntercept - Premium</t>
  </si>
  <si>
    <t>T165EOLine Terminations - Premium</t>
  </si>
  <si>
    <t>T165EOLS2</t>
  </si>
  <si>
    <t>T801EOCommon Trunk Port</t>
  </si>
  <si>
    <t>T801EOInformation Surcharge - Premium</t>
  </si>
  <si>
    <t>T801EOIntercept - Premium</t>
  </si>
  <si>
    <t>T801EOLine Terminations - Premium</t>
  </si>
  <si>
    <t>T801EOLS2</t>
  </si>
  <si>
    <t>T802EOCommon Trunk Port</t>
  </si>
  <si>
    <t>T802EOInformation Surcharge - Premium</t>
  </si>
  <si>
    <t>T802EOIntercept - Premium</t>
  </si>
  <si>
    <t>T802EOLine Terminations - Premium</t>
  </si>
  <si>
    <t>T802EOLS2</t>
  </si>
  <si>
    <t>T804EOCommon Trunk Port</t>
  </si>
  <si>
    <t>T804EOInformation Surcharge - Premium</t>
  </si>
  <si>
    <t>T804EOIntercept - Premium</t>
  </si>
  <si>
    <t>T804EOLine Terminations - Premium</t>
  </si>
  <si>
    <t>T804EOLS2</t>
  </si>
  <si>
    <t>T805EOCommon Trunk Port</t>
  </si>
  <si>
    <t>T805EOInformation Surcharge - Premium</t>
  </si>
  <si>
    <t>T805EOIntercept - Premium</t>
  </si>
  <si>
    <t>T805EOLine Terminations - Premium</t>
  </si>
  <si>
    <t>T805EOLS2</t>
  </si>
  <si>
    <t>T806EOCommon Trunk Port</t>
  </si>
  <si>
    <t>T806EOInformation Surcharge - Premium</t>
  </si>
  <si>
    <t>T806EOIntercept - Premium</t>
  </si>
  <si>
    <t>T806EOLine Terminations - Premium</t>
  </si>
  <si>
    <t>T806EOLS2</t>
  </si>
  <si>
    <t>T807EOCommon Trunk Port</t>
  </si>
  <si>
    <t>T807EOInformation Surcharge - Premium</t>
  </si>
  <si>
    <t>T807EOIntercept - Premium</t>
  </si>
  <si>
    <t>T807EOLine Terminations - Premium</t>
  </si>
  <si>
    <t>T807EOLS2</t>
  </si>
  <si>
    <t>T820EOCommon Trunk Port</t>
  </si>
  <si>
    <t>T820EOInformation Surcharge - Premium</t>
  </si>
  <si>
    <t>T820EOIntercept - Premium</t>
  </si>
  <si>
    <t>T820EOLine Terminations - Premium</t>
  </si>
  <si>
    <t>T820EOLS2</t>
  </si>
  <si>
    <t>T821EOCommon Trunk Port</t>
  </si>
  <si>
    <t>T821EOInformation Surcharge - Premium</t>
  </si>
  <si>
    <t>T821EOIntercept - Premium</t>
  </si>
  <si>
    <t>T821EOLine Terminations - Premium</t>
  </si>
  <si>
    <t>T821EOLS2</t>
  </si>
  <si>
    <t>T822EOCommon Trunk Port</t>
  </si>
  <si>
    <t>T822EOInformation Surcharge - Premium</t>
  </si>
  <si>
    <t>T822EOIntercept - Premium</t>
  </si>
  <si>
    <t>T822EOLine Terminations - Premium</t>
  </si>
  <si>
    <t>T822EOLS2</t>
  </si>
  <si>
    <t>T823EOCommon Trunk Port</t>
  </si>
  <si>
    <t>T823EOInformation Surcharge - Premium</t>
  </si>
  <si>
    <t>T823EOIntercept - Premium</t>
  </si>
  <si>
    <t>T823EOLine Terminations - Premium</t>
  </si>
  <si>
    <t>T823EOLS2</t>
  </si>
  <si>
    <t>T854EOCommon Trunk Port</t>
  </si>
  <si>
    <t>T854EOInformation Surcharge - Premium</t>
  </si>
  <si>
    <t>T854EOIntercept - Premium</t>
  </si>
  <si>
    <t>T854EOLine Terminations - Premium</t>
  </si>
  <si>
    <t>T854EOLS2</t>
  </si>
  <si>
    <t>T855EOCommon Trunk Port</t>
  </si>
  <si>
    <t>T855EOInformation Surcharge - Premium</t>
  </si>
  <si>
    <t>T855EOIntercept - Premium</t>
  </si>
  <si>
    <t>T855EOLine Terminations - Premium</t>
  </si>
  <si>
    <t>T855EOLS2</t>
  </si>
  <si>
    <t>T856EOCommon Trunk Port</t>
  </si>
  <si>
    <t>T856EOInformation Surcharge - Premium</t>
  </si>
  <si>
    <t>T856EOIntercept - Premium</t>
  </si>
  <si>
    <t>T856EOLine Terminations - Premium</t>
  </si>
  <si>
    <t>T856EOLS2</t>
  </si>
  <si>
    <t>T857EOCommon Trunk Port</t>
  </si>
  <si>
    <t>T857EOInformation Surcharge - Premium</t>
  </si>
  <si>
    <t>T857EOIntercept - Premium</t>
  </si>
  <si>
    <t>T857EOLine Terminations - Premium</t>
  </si>
  <si>
    <t>T857EOLS2</t>
  </si>
  <si>
    <t>T858EOCommon Trunk Port</t>
  </si>
  <si>
    <t>T858EOInformation Surcharge - Premium</t>
  </si>
  <si>
    <t>T858EOIntercept - Premium</t>
  </si>
  <si>
    <t>T858EOLine Terminations - Premium</t>
  </si>
  <si>
    <t>T858EOLS2</t>
  </si>
  <si>
    <t>T859EOCommon Trunk Port</t>
  </si>
  <si>
    <t>T859EOInformation Surcharge - Premium</t>
  </si>
  <si>
    <t>T859EOIntercept - Premium</t>
  </si>
  <si>
    <t>T859EOLine Terminations - Premium</t>
  </si>
  <si>
    <t>T859EOLS2</t>
  </si>
  <si>
    <t>T860EOCommon Trunk Port</t>
  </si>
  <si>
    <t>T860EOInformation Surcharge - Premium</t>
  </si>
  <si>
    <t>T860EOIntercept - Premium</t>
  </si>
  <si>
    <t>T860EOLine Terminations - Premium</t>
  </si>
  <si>
    <t>T860EOLS2</t>
  </si>
  <si>
    <t>T861EOCommon Trunk Port</t>
  </si>
  <si>
    <t>T861EOInformation Surcharge - Premium</t>
  </si>
  <si>
    <t>T861EOIntercept - Premium</t>
  </si>
  <si>
    <t>T861EOLine Terminations - Premium</t>
  </si>
  <si>
    <t>T861EOLS2</t>
  </si>
  <si>
    <t>T862EOCommon Trunk Port</t>
  </si>
  <si>
    <t>T862EOInformation Surcharge - Premium</t>
  </si>
  <si>
    <t>T862EOIntercept - Premium</t>
  </si>
  <si>
    <t>T862EOLine Terminations - Premium</t>
  </si>
  <si>
    <t>T862EOLS2</t>
  </si>
  <si>
    <t>T863EOCommon Trunk Port</t>
  </si>
  <si>
    <t>T863EOInformation Surcharge - Premium</t>
  </si>
  <si>
    <t>T863EOIntercept - Premium</t>
  </si>
  <si>
    <t>T863EOLine Terminations - Premium</t>
  </si>
  <si>
    <t>T863EOLS2</t>
  </si>
  <si>
    <t>T864EOCommon Trunk Port</t>
  </si>
  <si>
    <t>T864EOInformation Surcharge - Premium</t>
  </si>
  <si>
    <t>T864EOIntercept - Premium</t>
  </si>
  <si>
    <t>T864EOLine Terminations - Premium</t>
  </si>
  <si>
    <t>T864EOLS2</t>
  </si>
  <si>
    <t>T865EOCommon Trunk Port</t>
  </si>
  <si>
    <t>T865EOInformation Surcharge - Premium</t>
  </si>
  <si>
    <t>T865EOIntercept - Premium</t>
  </si>
  <si>
    <t>T865EOLine Terminations - Premium</t>
  </si>
  <si>
    <t>T865EOLS2</t>
  </si>
  <si>
    <t>T866EOCommon Trunk Port</t>
  </si>
  <si>
    <t>T866EOInformation Surcharge - Premium</t>
  </si>
  <si>
    <t>T866EOIntercept - Premium</t>
  </si>
  <si>
    <t>T866EOLine Terminations - Premium</t>
  </si>
  <si>
    <t>T866EOLS2</t>
  </si>
  <si>
    <t>T867EOCommon Trunk Port</t>
  </si>
  <si>
    <t>T867EOInformation Surcharge - Premium</t>
  </si>
  <si>
    <t>T867EOIntercept - Premium</t>
  </si>
  <si>
    <t>T867EOLine Terminations - Premium</t>
  </si>
  <si>
    <t>T867EOLS2</t>
  </si>
  <si>
    <t>T868EOCommon Trunk Port</t>
  </si>
  <si>
    <t>T868EOInformation Surcharge - Premium</t>
  </si>
  <si>
    <t>T868EOIntercept - Premium</t>
  </si>
  <si>
    <t>T868EOLine Terminations - Premium</t>
  </si>
  <si>
    <t>T868EOLS2</t>
  </si>
  <si>
    <t>T869EOCommon Trunk Port</t>
  </si>
  <si>
    <t>T869EOInformation Surcharge - Premium</t>
  </si>
  <si>
    <t>T869EOIntercept - Premium</t>
  </si>
  <si>
    <t>T869EOLine Terminations - Premium</t>
  </si>
  <si>
    <t>T869EOLS2</t>
  </si>
  <si>
    <t>T870EOCommon Trunk Port</t>
  </si>
  <si>
    <t>T870EOInformation Surcharge - Premium</t>
  </si>
  <si>
    <t>T870EOIntercept - Premium</t>
  </si>
  <si>
    <t>T870EOLine Terminations - Premium</t>
  </si>
  <si>
    <t>T870EOLS2</t>
  </si>
  <si>
    <t>T871EOCommon Trunk Port</t>
  </si>
  <si>
    <t>T871EOInformation Surcharge - Premium</t>
  </si>
  <si>
    <t>T871EOIntercept - Premium</t>
  </si>
  <si>
    <t>T871EOLine Terminations - Premium</t>
  </si>
  <si>
    <t>T871EOLS2</t>
  </si>
  <si>
    <t>T872EOCommon Trunk Port</t>
  </si>
  <si>
    <t>T872EOInformation Surcharge - Premium</t>
  </si>
  <si>
    <t>T872EOIntercept - Premium</t>
  </si>
  <si>
    <t>T872EOLine Terminations - Premium</t>
  </si>
  <si>
    <t>T872EOLS2</t>
  </si>
  <si>
    <t>T873EOCommon Trunk Port</t>
  </si>
  <si>
    <t>T873EOInformation Surcharge - Premium</t>
  </si>
  <si>
    <t>T873EOIntercept - Premium</t>
  </si>
  <si>
    <t>T873EOLine Terminations - Premium</t>
  </si>
  <si>
    <t>T873EOLS2</t>
  </si>
  <si>
    <t>T874EOCommon Trunk Port</t>
  </si>
  <si>
    <t>T874EOInformation Surcharge - Premium</t>
  </si>
  <si>
    <t>T874EOIntercept - Premium</t>
  </si>
  <si>
    <t>T874EOLine Terminations - Premium</t>
  </si>
  <si>
    <t>T874EOLS2</t>
  </si>
  <si>
    <t>T875EOCommon Trunk Port</t>
  </si>
  <si>
    <t>T875EOInformation Surcharge - Premium</t>
  </si>
  <si>
    <t>T875EOIntercept - Premium</t>
  </si>
  <si>
    <t>T875EOLine Terminations - Premium</t>
  </si>
  <si>
    <t>T875EOLS2</t>
  </si>
  <si>
    <t>T876EOCommon Trunk Port</t>
  </si>
  <si>
    <t>T876EOInformation Surcharge - Premium</t>
  </si>
  <si>
    <t>T876EOIntercept - Premium</t>
  </si>
  <si>
    <t>T876EOLine Terminations - Premium</t>
  </si>
  <si>
    <t>T876EOLS2</t>
  </si>
  <si>
    <t>T877EOCommon Trunk Port</t>
  </si>
  <si>
    <t>T877EOInformation Surcharge - Premium</t>
  </si>
  <si>
    <t>T877EOIntercept - Premium</t>
  </si>
  <si>
    <t>T877EOLine Terminations - Premium</t>
  </si>
  <si>
    <t>T877EOLS2</t>
  </si>
  <si>
    <t>T878EOCommon Trunk Port</t>
  </si>
  <si>
    <t>T878EOInformation Surcharge - Premium</t>
  </si>
  <si>
    <t>T878EOIntercept - Premium</t>
  </si>
  <si>
    <t>T878EOLine Terminations - Premium</t>
  </si>
  <si>
    <t>T878EOLS2</t>
  </si>
  <si>
    <t>T600EOCommon Trunk Port</t>
  </si>
  <si>
    <t>T600EOInformation Surcharge - Premium</t>
  </si>
  <si>
    <t>T600EOIntercept - Premium</t>
  </si>
  <si>
    <t>T600EOLine Terminations - Premium</t>
  </si>
  <si>
    <t>T600EOLS2</t>
  </si>
  <si>
    <t>T625EOCommon Trunk Port</t>
  </si>
  <si>
    <t>T625EOInformation Surcharge - Premium</t>
  </si>
  <si>
    <t>T625EOIntercept - Premium</t>
  </si>
  <si>
    <t>T625EOLine Terminations - Premium</t>
  </si>
  <si>
    <t>T625EOLS2</t>
  </si>
  <si>
    <t>T141LTInterconnection Charge - Originating - Premium</t>
  </si>
  <si>
    <t>T141LTLF No Zone</t>
  </si>
  <si>
    <t>T141LTTD No Zone</t>
  </si>
  <si>
    <t>T141LTTT No Zone</t>
  </si>
  <si>
    <t>T142LTInterconnection Charge - Originating - Premium</t>
  </si>
  <si>
    <t>T142LTLF No Zone</t>
  </si>
  <si>
    <t>T142LTTT No Zone</t>
  </si>
  <si>
    <t>T143LTInterconnection Charge - Originating - Premium</t>
  </si>
  <si>
    <t>T143LTLF No Zone</t>
  </si>
  <si>
    <t>T143LTTT No Zone</t>
  </si>
  <si>
    <t>T876LTInterconnection Charge - Originating - Premium</t>
  </si>
  <si>
    <t>T876LTLF Zone 2</t>
  </si>
  <si>
    <t>T876LTMux Zone 1</t>
  </si>
  <si>
    <t>T876LTMux Zone 2</t>
  </si>
  <si>
    <t>T876LTTD Zone 1</t>
  </si>
  <si>
    <t>T876LTTD Zone 2</t>
  </si>
  <si>
    <t>T876LTTT Zone 2</t>
  </si>
  <si>
    <t>T600LTInterconnection Charge - Originating - Premium</t>
  </si>
  <si>
    <t>T600LTLF_BANDED 2</t>
  </si>
  <si>
    <t>T600LTLF_BANDED 3</t>
  </si>
  <si>
    <t>T600LTLF_BANDED 4</t>
  </si>
  <si>
    <t>T600LTLF_BANDED 5</t>
  </si>
  <si>
    <t>T600LTMUX Total</t>
  </si>
  <si>
    <t>T600LTTD No Zone</t>
  </si>
  <si>
    <t>T600LTTT NoZone</t>
  </si>
  <si>
    <t>T141MC800 Queries - Basic</t>
  </si>
  <si>
    <t>T141MC800 Queries - Vertical</t>
  </si>
  <si>
    <t>T142MC800 Queries - Basic</t>
  </si>
  <si>
    <t>T142MC800 Queries - Vertical</t>
  </si>
  <si>
    <t>T143MC800 Queries - Basic</t>
  </si>
  <si>
    <t>T143MC800 Queries - Vertical</t>
  </si>
  <si>
    <t>T876MC800 Queries - Basic</t>
  </si>
  <si>
    <t>T876MC800 Queries - Vertical</t>
  </si>
  <si>
    <t>T600MC800 Queries - Basic</t>
  </si>
  <si>
    <t>T600MC800 Queries - Vertical</t>
  </si>
  <si>
    <t>T141LTLF_BANDED 1</t>
  </si>
  <si>
    <t>T141LTLF_BANDED 2</t>
  </si>
  <si>
    <t>T141LTLF_BANDED 3</t>
  </si>
  <si>
    <t>T141LTLF_BANDED 9</t>
  </si>
  <si>
    <t>T141LTLT_BANDED 2</t>
  </si>
  <si>
    <t>T141LTLT_BANDED 3</t>
  </si>
  <si>
    <t>T141LTLT_BANDED 9</t>
  </si>
  <si>
    <t>T141LTTD Zone 1</t>
  </si>
  <si>
    <t>T142LTLF_BANDED 1</t>
  </si>
  <si>
    <t>T142LTLF_BANDED 2</t>
  </si>
  <si>
    <t>T142LTLF_BANDED 9</t>
  </si>
  <si>
    <t>T143LTLF_BANDED 1</t>
  </si>
  <si>
    <t>T143LTLF_BANDED 2</t>
  </si>
  <si>
    <t>T143LTLT_BANDED 1</t>
  </si>
  <si>
    <t>T143LTLT_BANDED 2</t>
  </si>
  <si>
    <t>T876LTLF_BANDED 1</t>
  </si>
  <si>
    <t>T876LTLF_BANDED 2</t>
  </si>
  <si>
    <t>T876LTLF_BANDED 3</t>
  </si>
  <si>
    <t>T876LTLF_BANDED 9</t>
  </si>
  <si>
    <t>T876LTLT_BANDED 1</t>
  </si>
  <si>
    <t>T876LTLT_BANDED 2</t>
  </si>
  <si>
    <t>T876LTLT_BANDED 3</t>
  </si>
  <si>
    <t>T600LTTT Zone 2</t>
  </si>
  <si>
    <t>T600LTTT Zone 3</t>
  </si>
  <si>
    <t>T600LTTT Zone 4</t>
  </si>
  <si>
    <t>T600LTTT Zone 5</t>
  </si>
  <si>
    <t>Max LT Rate</t>
  </si>
  <si>
    <t>National Weighted Average</t>
  </si>
  <si>
    <t>DBQ Step 3</t>
  </si>
  <si>
    <t>Tariff CLOC</t>
  </si>
  <si>
    <t>CLOC 8</t>
  </si>
  <si>
    <t>CLOC 9</t>
  </si>
  <si>
    <t>CLOC 11</t>
  </si>
  <si>
    <t>AFFILIATE:</t>
  </si>
  <si>
    <t>CURRENT</t>
  </si>
  <si>
    <t>STEP 1</t>
  </si>
  <si>
    <t>STEP 2</t>
  </si>
  <si>
    <t>STEP 3</t>
  </si>
  <si>
    <t>Amount Step 1</t>
  </si>
  <si>
    <t>Amount Step 2</t>
  </si>
  <si>
    <t>Amount Step 3</t>
  </si>
  <si>
    <t>NON-AFFILIATE:</t>
  </si>
  <si>
    <t>TOTAL:</t>
  </si>
  <si>
    <t>Total Amount Step 1</t>
  </si>
  <si>
    <t>Total Amount Step 2</t>
  </si>
  <si>
    <t>Total Amount Step 3</t>
  </si>
  <si>
    <t>TOTAL AMOUNT</t>
  </si>
  <si>
    <t>Affiliate</t>
  </si>
  <si>
    <t>Non-Aff</t>
  </si>
  <si>
    <t>Total</t>
  </si>
  <si>
    <t>8YY SWITCHED ILEC</t>
  </si>
  <si>
    <t>NON-8YY SWITCHED ILEC</t>
  </si>
  <si>
    <t>TOTAL SWITCHED ILEC</t>
  </si>
  <si>
    <t>Produced by Galen Husser with Demand Data (Jul19-Jun20) from Gina Jackson</t>
  </si>
  <si>
    <t>1.  SWITCHED ORIG ACCESS ORDER FCC 20-143 -</t>
  </si>
  <si>
    <t>ILEC SWITCHED ORIGINATING ACCESS REFORM MODEL - Effective July 1, 2021</t>
  </si>
  <si>
    <t>Lumen</t>
  </si>
  <si>
    <t>ISUP &amp; TCAP Traffic:</t>
  </si>
  <si>
    <t>Non-8YY/MTS Traffic:</t>
  </si>
  <si>
    <t>Current</t>
  </si>
  <si>
    <t>New</t>
  </si>
  <si>
    <t>July 2019 - June 2020</t>
  </si>
  <si>
    <t>Step 1 - July 2021</t>
  </si>
  <si>
    <t>Step 2 - July 2022</t>
  </si>
  <si>
    <t>Step 3 - July 2023</t>
  </si>
  <si>
    <t>ANNUAL REVENUE with Switched Orig 8YY -  Rate Changes Only (No Attrition included)</t>
  </si>
  <si>
    <t>(derived units = dollars divided by tariffed rates, and information surcharge rates are shown as "NOT per 100 minutes" and units follow)</t>
  </si>
  <si>
    <t>LOSS TOTAL</t>
  </si>
  <si>
    <t>CENTURYTEL OF COWICHE</t>
  </si>
  <si>
    <t>CENTURYTEL OF INTER ISLAND</t>
  </si>
  <si>
    <t>CENTURYTEL OF WASHINGTON</t>
  </si>
  <si>
    <t>UNITED TELEPHONE NORTHWEST-WA</t>
  </si>
  <si>
    <t>ALL LUMEN WA ILECs TOTAL</t>
  </si>
  <si>
    <t>ILEC Switched Orig 8YY Reform Revenue Summary - WA</t>
  </si>
  <si>
    <t>ILEC ORIG 8YY SPECIFIC JUL19-JUN20 ORIGINATING ACCESS DOLLARS AND DERIVED UNITS - WA</t>
  </si>
  <si>
    <t>Confidential &amp; Proprietary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</si>
</sst>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22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1F497D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sz val="11"/>
      <color rgb="FF1F497D"/>
      <name val="Calibri"/>
      <family val="2"/>
    </font>
    <font>
      <sz val="11"/>
      <color rgb="FF1F497D"/>
      <name val="Courier New"/>
      <family val="3"/>
    </font>
    <font>
      <sz val="11"/>
      <color rgb="FF1F497D"/>
      <name val="Wingdings"/>
      <charset val="2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u/>
      <sz val="10"/>
      <color theme="1"/>
      <name val="Times New Roman"/>
      <family val="2"/>
    </font>
    <font>
      <sz val="10"/>
      <color rgb="FFFF0000"/>
      <name val="Times New Roman"/>
      <family val="2"/>
    </font>
    <font>
      <b/>
      <sz val="10"/>
      <color theme="4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4" fontId="16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0" applyNumberFormat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0" fillId="0" borderId="0" xfId="0" quotePrefix="1"/>
    <xf numFmtId="0" fontId="7" fillId="0" borderId="0" xfId="0" applyFont="1"/>
    <xf numFmtId="0" fontId="1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 indent="5"/>
    </xf>
    <xf numFmtId="0" fontId="15" fillId="0" borderId="0" xfId="0" applyFont="1"/>
    <xf numFmtId="9" fontId="0" fillId="0" borderId="0" xfId="0" applyNumberFormat="1"/>
    <xf numFmtId="0" fontId="17" fillId="2" borderId="1" xfId="0" applyFont="1" applyFill="1" applyBorder="1"/>
    <xf numFmtId="0" fontId="17" fillId="3" borderId="1" xfId="0" applyFont="1" applyFill="1" applyBorder="1"/>
    <xf numFmtId="0" fontId="17" fillId="0" borderId="0" xfId="0" applyFont="1"/>
    <xf numFmtId="165" fontId="2" fillId="2" borderId="1" xfId="0" applyNumberFormat="1" applyFont="1" applyFill="1" applyBorder="1"/>
    <xf numFmtId="0" fontId="17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165" fontId="2" fillId="2" borderId="0" xfId="0" applyNumberFormat="1" applyFont="1" applyFill="1"/>
    <xf numFmtId="0" fontId="17" fillId="0" borderId="5" xfId="0" applyFont="1" applyBorder="1"/>
    <xf numFmtId="0" fontId="2" fillId="3" borderId="0" xfId="0" applyFont="1" applyFill="1"/>
    <xf numFmtId="0" fontId="2" fillId="3" borderId="1" xfId="0" applyFont="1" applyFill="1" applyBorder="1"/>
    <xf numFmtId="0" fontId="20" fillId="0" borderId="0" xfId="0" applyFont="1"/>
    <xf numFmtId="0" fontId="21" fillId="0" borderId="0" xfId="0" applyFont="1" applyFill="1" applyBorder="1" applyAlignment="1">
      <alignment horizontal="right"/>
    </xf>
    <xf numFmtId="0" fontId="0" fillId="4" borderId="0" xfId="0" applyFill="1"/>
    <xf numFmtId="0" fontId="2" fillId="4" borderId="0" xfId="0" applyFont="1" applyFill="1"/>
    <xf numFmtId="164" fontId="2" fillId="4" borderId="0" xfId="0" applyNumberFormat="1" applyFont="1" applyFill="1"/>
    <xf numFmtId="165" fontId="2" fillId="4" borderId="0" xfId="0" applyNumberFormat="1" applyFont="1" applyFill="1"/>
    <xf numFmtId="0" fontId="2" fillId="4" borderId="0" xfId="0" applyFont="1" applyFill="1" applyBorder="1"/>
    <xf numFmtId="166" fontId="0" fillId="4" borderId="0" xfId="0" applyNumberFormat="1" applyFill="1"/>
    <xf numFmtId="166" fontId="18" fillId="4" borderId="0" xfId="0" applyNumberFormat="1" applyFont="1" applyFill="1"/>
    <xf numFmtId="166" fontId="19" fillId="4" borderId="0" xfId="0" applyNumberFormat="1" applyFont="1" applyFill="1"/>
    <xf numFmtId="0" fontId="9" fillId="4" borderId="0" xfId="0" applyFont="1" applyFill="1" applyAlignment="1">
      <alignment vertical="center"/>
    </xf>
    <xf numFmtId="0" fontId="1" fillId="4" borderId="0" xfId="0" applyFont="1" applyFill="1"/>
    <xf numFmtId="0" fontId="10" fillId="4" borderId="0" xfId="0" applyFont="1" applyFill="1" applyAlignment="1">
      <alignment horizontal="left" vertical="center" indent="5"/>
    </xf>
    <xf numFmtId="0" fontId="13" fillId="4" borderId="0" xfId="0" applyFont="1" applyFill="1" applyAlignment="1">
      <alignment horizontal="left" vertical="center" indent="10"/>
    </xf>
    <xf numFmtId="0" fontId="14" fillId="4" borderId="0" xfId="0" applyFont="1" applyFill="1" applyAlignment="1">
      <alignment horizontal="left" vertical="center" indent="15"/>
    </xf>
    <xf numFmtId="0" fontId="12" fillId="4" borderId="0" xfId="0" applyFont="1" applyFill="1" applyAlignment="1">
      <alignment vertical="center"/>
    </xf>
    <xf numFmtId="0" fontId="7" fillId="4" borderId="0" xfId="0" applyFont="1" applyFill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4" fontId="17" fillId="4" borderId="0" xfId="6" applyFont="1" applyFill="1"/>
  </cellXfs>
  <cellStyles count="7">
    <cellStyle name="Comma 2" xfId="4" xr:uid="{751B30DF-61A7-4D92-8C93-7DAF5278ED8B}"/>
    <cellStyle name="Currency" xfId="6" builtinId="4"/>
    <cellStyle name="Normal" xfId="0" builtinId="0"/>
    <cellStyle name="Normal 2" xfId="1" xr:uid="{F5B9760A-6987-4372-A542-208F053E8EA4}"/>
    <cellStyle name="Normal 2 2" xfId="3" xr:uid="{42B3CCF0-74F7-4A73-B9BE-87DDA2CF6E71}"/>
    <cellStyle name="Normal 3" xfId="2" xr:uid="{AF6E04A4-FBEA-43F5-91DB-2D1E3A5A45F7}"/>
    <cellStyle name="Normal 5" xfId="5" xr:uid="{8B977990-7FE6-43A5-987B-EDE42E2A2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024D-7A4B-4B2B-A893-9C5E2DBB4295}">
  <dimension ref="A1:Y39"/>
  <sheetViews>
    <sheetView zoomScaleNormal="100" workbookViewId="0">
      <selection activeCell="R17" sqref="R17"/>
    </sheetView>
  </sheetViews>
  <sheetFormatPr defaultRowHeight="13.1" x14ac:dyDescent="0.25"/>
  <sheetData>
    <row r="1" spans="1:25" s="8" customFormat="1" ht="15.05" x14ac:dyDescent="0.3">
      <c r="A1" s="7" t="s">
        <v>929</v>
      </c>
    </row>
    <row r="2" spans="1:25" s="8" customFormat="1" ht="15.05" x14ac:dyDescent="0.3">
      <c r="A2" s="7" t="s">
        <v>930</v>
      </c>
    </row>
    <row r="3" spans="1:25" s="8" customFormat="1" ht="15.05" x14ac:dyDescent="0.3">
      <c r="A3" s="7" t="s">
        <v>927</v>
      </c>
    </row>
    <row r="4" spans="1:25" s="8" customFormat="1" ht="15.05" x14ac:dyDescent="0.3">
      <c r="A4" s="9" t="s">
        <v>949</v>
      </c>
    </row>
    <row r="5" spans="1:25" s="8" customFormat="1" ht="15.05" x14ac:dyDescent="0.3">
      <c r="A5" s="9"/>
    </row>
    <row r="6" spans="1:25" s="8" customFormat="1" ht="15.05" x14ac:dyDescent="0.3">
      <c r="A6" s="7" t="s">
        <v>928</v>
      </c>
    </row>
    <row r="7" spans="1:25" s="8" customFormat="1" ht="15.05" x14ac:dyDescent="0.3">
      <c r="A7" s="33" t="s">
        <v>254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5.05" x14ac:dyDescent="0.25">
      <c r="A8" s="33" t="s">
        <v>255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05" x14ac:dyDescent="0.25">
      <c r="A9" s="35" t="s">
        <v>256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05" x14ac:dyDescent="0.25">
      <c r="A10" s="36" t="s">
        <v>257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05" x14ac:dyDescent="0.25">
      <c r="A11" s="35" t="s">
        <v>258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05" x14ac:dyDescent="0.25">
      <c r="A12" s="36" t="s">
        <v>259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05" x14ac:dyDescent="0.25">
      <c r="A13" s="37" t="s">
        <v>260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05" x14ac:dyDescent="0.25">
      <c r="A14" s="35" t="s">
        <v>261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05" x14ac:dyDescent="0.25">
      <c r="A15" s="36" t="s">
        <v>262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05" x14ac:dyDescent="0.25">
      <c r="A16" s="3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05" x14ac:dyDescent="0.25">
      <c r="A17" s="33" t="s">
        <v>263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05" x14ac:dyDescent="0.25">
      <c r="A18" s="35" t="s">
        <v>264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05" x14ac:dyDescent="0.25">
      <c r="A19" s="35" t="s">
        <v>265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05" x14ac:dyDescent="0.25">
      <c r="A20" s="35" t="s">
        <v>266</v>
      </c>
      <c r="B20" s="25"/>
      <c r="C20" s="25"/>
      <c r="D20" s="25"/>
      <c r="E20" s="25"/>
      <c r="F20" s="25"/>
      <c r="G20" s="25"/>
      <c r="H20" s="25"/>
      <c r="I20" s="3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05" x14ac:dyDescent="0.25">
      <c r="A21" s="3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05" x14ac:dyDescent="0.25">
      <c r="A22" s="33" t="s">
        <v>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05" x14ac:dyDescent="0.25">
      <c r="A23" s="35" t="s">
        <v>268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05" x14ac:dyDescent="0.25">
      <c r="A24" s="35" t="s">
        <v>269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05" x14ac:dyDescent="0.25">
      <c r="A25" s="35" t="s">
        <v>270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05" x14ac:dyDescent="0.25">
      <c r="A27" s="33" t="s">
        <v>932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05" x14ac:dyDescent="0.25">
      <c r="A28" s="35" t="s">
        <v>271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5.05" x14ac:dyDescent="0.25">
      <c r="A30" s="33" t="s">
        <v>931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ht="15.05" x14ac:dyDescent="0.25">
      <c r="A31" s="35" t="s">
        <v>271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ht="15.05" x14ac:dyDescent="0.3">
      <c r="A33" s="3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14.4" x14ac:dyDescent="0.25">
      <c r="A34" s="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6" spans="1:25" ht="15.05" x14ac:dyDescent="0.3">
      <c r="A36" s="7"/>
    </row>
    <row r="37" spans="1:25" ht="14.4" x14ac:dyDescent="0.25">
      <c r="A37" s="10"/>
    </row>
    <row r="39" spans="1:25" ht="15.05" x14ac:dyDescent="0.3">
      <c r="A39" s="11"/>
      <c r="H39" s="12"/>
    </row>
  </sheetData>
  <pageMargins left="0.7" right="0.7" top="0.75" bottom="0.75" header="0.3" footer="0.3"/>
  <pageSetup orientation="landscape" r:id="rId1"/>
  <headerFooter>
    <oddFooter>&amp;C&amp;"Times New Roman,Bold"&amp;12Shaded Information is 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5F17-567C-4B05-9D54-07D8A341E901}">
  <dimension ref="A1:M41"/>
  <sheetViews>
    <sheetView view="pageLayout" topLeftCell="N49" zoomScaleNormal="100" workbookViewId="0">
      <selection activeCell="O20" sqref="O20"/>
    </sheetView>
  </sheetViews>
  <sheetFormatPr defaultRowHeight="13.1" x14ac:dyDescent="0.25"/>
  <cols>
    <col min="1" max="1" width="40.28515625" customWidth="1"/>
    <col min="2" max="11" width="11.140625" bestFit="1" customWidth="1"/>
    <col min="12" max="12" width="10.140625" bestFit="1" customWidth="1"/>
    <col min="13" max="13" width="11.140625" bestFit="1" customWidth="1"/>
  </cols>
  <sheetData>
    <row r="1" spans="1:13" x14ac:dyDescent="0.25">
      <c r="A1" s="15" t="s">
        <v>947</v>
      </c>
    </row>
    <row r="2" spans="1:13" x14ac:dyDescent="0.25">
      <c r="A2" s="15"/>
    </row>
    <row r="3" spans="1:13" x14ac:dyDescent="0.25">
      <c r="A3" s="15" t="s">
        <v>939</v>
      </c>
    </row>
    <row r="4" spans="1:13" x14ac:dyDescent="0.25">
      <c r="A4" s="15"/>
    </row>
    <row r="5" spans="1:13" ht="15.05" x14ac:dyDescent="0.3">
      <c r="A5" s="9" t="s">
        <v>949</v>
      </c>
      <c r="B5" s="15"/>
    </row>
    <row r="6" spans="1:13" x14ac:dyDescent="0.25">
      <c r="A6" s="15"/>
      <c r="B6" s="40" t="s">
        <v>935</v>
      </c>
      <c r="C6" s="41"/>
      <c r="D6" s="42"/>
      <c r="E6" s="40" t="s">
        <v>936</v>
      </c>
      <c r="F6" s="41"/>
      <c r="G6" s="42"/>
      <c r="H6" s="40" t="s">
        <v>937</v>
      </c>
      <c r="I6" s="41"/>
      <c r="J6" s="42"/>
      <c r="K6" s="40" t="s">
        <v>938</v>
      </c>
      <c r="L6" s="41"/>
      <c r="M6" s="42"/>
    </row>
    <row r="7" spans="1:13" x14ac:dyDescent="0.25">
      <c r="A7" s="23" t="s">
        <v>946</v>
      </c>
      <c r="B7" s="20" t="s">
        <v>921</v>
      </c>
      <c r="C7" s="20" t="s">
        <v>922</v>
      </c>
      <c r="D7" s="20" t="s">
        <v>923</v>
      </c>
      <c r="E7" s="20" t="s">
        <v>921</v>
      </c>
      <c r="F7" s="20" t="s">
        <v>922</v>
      </c>
      <c r="G7" s="20" t="s">
        <v>923</v>
      </c>
      <c r="H7" s="20" t="s">
        <v>921</v>
      </c>
      <c r="I7" s="20" t="s">
        <v>922</v>
      </c>
      <c r="J7" s="20" t="s">
        <v>923</v>
      </c>
      <c r="K7" s="20" t="s">
        <v>921</v>
      </c>
      <c r="L7" s="20" t="s">
        <v>922</v>
      </c>
      <c r="M7" s="20" t="s">
        <v>923</v>
      </c>
    </row>
    <row r="8" spans="1:13" x14ac:dyDescent="0.25">
      <c r="A8" s="15" t="s">
        <v>924</v>
      </c>
      <c r="B8" s="30">
        <f>SUMIF('SWITCHED RATE &amp; REVENUE DETAIL'!$A$5:$A$278,"8YY",'SWITCHED RATE &amp; REVENUE DETAIL'!$P$5:$P$278)</f>
        <v>793427.24446500058</v>
      </c>
      <c r="C8" s="30">
        <f>SUMIF('SWITCHED RATE &amp; REVENUE DETAIL'!$A$5:$A$278,"8YY",'SWITCHED RATE &amp; REVENUE DETAIL'!$U$5:$U$278)</f>
        <v>1118477.0957830006</v>
      </c>
      <c r="D8" s="30">
        <f>SUM(B8:C8)</f>
        <v>1911904.3402480013</v>
      </c>
      <c r="E8" s="30">
        <f>SUMIF('SWITCHED RATE &amp; REVENUE DETAIL'!$A$5:$A$278,"8YY",'SWITCHED RATE &amp; REVENUE DETAIL'!$Q$5:$Q$278)</f>
        <v>443628.93484899995</v>
      </c>
      <c r="F8" s="30">
        <f>SUMIF('SWITCHED RATE &amp; REVENUE DETAIL'!$A$5:$A$278,"8YY",'SWITCHED RATE &amp; REVENUE DETAIL'!$V$5:$V$278)</f>
        <v>822663.690833</v>
      </c>
      <c r="G8" s="30">
        <f>SUM(E8:F8)</f>
        <v>1266292.6256820001</v>
      </c>
      <c r="H8" s="30">
        <f>SUMIF('SWITCHED RATE &amp; REVENUE DETAIL'!$A$5:$A$278,"8YY",'SWITCHED RATE &amp; REVENUE DETAIL'!$R$5:$R$278)</f>
        <v>261872.67452449998</v>
      </c>
      <c r="I8" s="30">
        <f>SUMIF('SWITCHED RATE &amp; REVENUE DETAIL'!$A$5:$A$278,"8YY",'SWITCHED RATE &amp; REVENUE DETAIL'!$W$5:$W$278)</f>
        <v>457522.65151650005</v>
      </c>
      <c r="J8" s="30">
        <f>SUM(H8:I8)</f>
        <v>719395.32604099996</v>
      </c>
      <c r="K8" s="30">
        <f>SUMIF('SWITCHED RATE &amp; REVENUE DETAIL'!$A$5:$A$278,"8YY",'SWITCHED RATE &amp; REVENUE DETAIL'!$S$5:$S$278)</f>
        <v>80116.414200000014</v>
      </c>
      <c r="L8" s="30">
        <f>SUMIF('SWITCHED RATE &amp; REVENUE DETAIL'!$A$5:$A$278,"8YY",'SWITCHED RATE &amp; REVENUE DETAIL'!$X$5:$X$278)</f>
        <v>92381.612200000018</v>
      </c>
      <c r="M8" s="30">
        <f>SUM(K8:L8)</f>
        <v>172498.02640000003</v>
      </c>
    </row>
    <row r="9" spans="1:13" x14ac:dyDescent="0.25">
      <c r="A9" s="15" t="s">
        <v>925</v>
      </c>
      <c r="B9" s="31">
        <f>SUMIF('SWITCHED RATE &amp; REVENUE DETAIL'!$A$5:$A$278,"MTS",'SWITCHED RATE &amp; REVENUE DETAIL'!$P$5:$P$279)</f>
        <v>2378233.8138679992</v>
      </c>
      <c r="C9" s="31">
        <f>SUMIF('SWITCHED RATE &amp; REVENUE DETAIL'!$A$5:$A$278,"MTS",'SWITCHED RATE &amp; REVENUE DETAIL'!$U$5:$U$279)</f>
        <v>256013.08937899995</v>
      </c>
      <c r="D9" s="31">
        <f>SUM(B9:C9)</f>
        <v>2634246.9032469993</v>
      </c>
      <c r="E9" s="31">
        <f>SUMIF('SWITCHED RATE &amp; REVENUE DETAIL'!$A$5:$A$278,"MTS",'SWITCHED RATE &amp; REVENUE DETAIL'!$Q$5:$Q$279)</f>
        <v>2378233.8138679992</v>
      </c>
      <c r="F9" s="31">
        <f>SUMIF('SWITCHED RATE &amp; REVENUE DETAIL'!$A$5:$A$278,"MTS",'SWITCHED RATE &amp; REVENUE DETAIL'!$V$5:$V$279)</f>
        <v>256013.08937899995</v>
      </c>
      <c r="G9" s="31">
        <f>SUM(E9:F9)</f>
        <v>2634246.9032469993</v>
      </c>
      <c r="H9" s="31">
        <f>SUMIF('SWITCHED RATE &amp; REVENUE DETAIL'!$A$5:$A$278,"MTS",'SWITCHED RATE &amp; REVENUE DETAIL'!$R$5:$R$279)</f>
        <v>2378233.8138679992</v>
      </c>
      <c r="I9" s="31">
        <f>SUMIF('SWITCHED RATE &amp; REVENUE DETAIL'!$A$5:$A$278,"MTS",'SWITCHED RATE &amp; REVENUE DETAIL'!$W$5:$W$279)</f>
        <v>256013.08937899995</v>
      </c>
      <c r="J9" s="31">
        <f>SUM(H9:I9)</f>
        <v>2634246.9032469993</v>
      </c>
      <c r="K9" s="31">
        <f>SUMIF('SWITCHED RATE &amp; REVENUE DETAIL'!$A$5:$A$278,"MTS",'SWITCHED RATE &amp; REVENUE DETAIL'!$S$5:$S$279)</f>
        <v>2378233.8138679992</v>
      </c>
      <c r="L9" s="31">
        <f>SUMIF('SWITCHED RATE &amp; REVENUE DETAIL'!$A$5:$A$278,"MTS",'SWITCHED RATE &amp; REVENUE DETAIL'!$X$5:$X$279)</f>
        <v>256013.08937899995</v>
      </c>
      <c r="M9" s="31">
        <f>SUM(K9:L9)</f>
        <v>2634246.9032469993</v>
      </c>
    </row>
    <row r="10" spans="1:13" x14ac:dyDescent="0.25">
      <c r="A10" s="15" t="s">
        <v>926</v>
      </c>
      <c r="B10" s="30">
        <f>SUM(B8:B9)</f>
        <v>3171661.0583329997</v>
      </c>
      <c r="C10" s="30">
        <f t="shared" ref="C10:L10" si="0">SUM(C8:C9)</f>
        <v>1374490.1851620006</v>
      </c>
      <c r="D10" s="30">
        <f t="shared" si="0"/>
        <v>4546151.2434950005</v>
      </c>
      <c r="E10" s="30">
        <f t="shared" si="0"/>
        <v>2821862.7487169993</v>
      </c>
      <c r="F10" s="30">
        <f t="shared" si="0"/>
        <v>1078676.780212</v>
      </c>
      <c r="G10" s="30">
        <f t="shared" ref="G10" si="1">SUM(G8:G9)</f>
        <v>3900539.5289289993</v>
      </c>
      <c r="H10" s="30">
        <f t="shared" si="0"/>
        <v>2640106.4883924993</v>
      </c>
      <c r="I10" s="30">
        <f t="shared" si="0"/>
        <v>713535.74089549994</v>
      </c>
      <c r="J10" s="30">
        <f t="shared" si="0"/>
        <v>3353642.2292879992</v>
      </c>
      <c r="K10" s="30">
        <f t="shared" si="0"/>
        <v>2458350.2280679992</v>
      </c>
      <c r="L10" s="30">
        <f t="shared" si="0"/>
        <v>348394.70157899999</v>
      </c>
      <c r="M10" s="30">
        <f t="shared" ref="M10" si="2">SUM(M8:M9)</f>
        <v>2806744.9296469991</v>
      </c>
    </row>
    <row r="11" spans="1:13" x14ac:dyDescent="0.25">
      <c r="A11" s="24" t="s">
        <v>941</v>
      </c>
      <c r="B11" s="25"/>
      <c r="C11" s="25"/>
      <c r="D11" s="25"/>
      <c r="E11" s="25"/>
      <c r="F11" s="25"/>
      <c r="G11" s="32">
        <f>G10-D10</f>
        <v>-645611.7145660012</v>
      </c>
      <c r="H11" s="25"/>
      <c r="I11" s="25"/>
      <c r="J11" s="32">
        <f>J10-G10</f>
        <v>-546897.29964100011</v>
      </c>
      <c r="K11" s="25"/>
      <c r="L11" s="25"/>
      <c r="M11" s="32">
        <f>M10-J10</f>
        <v>-546897.29964100011</v>
      </c>
    </row>
    <row r="12" spans="1:13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x14ac:dyDescent="0.25">
      <c r="A13" s="23" t="s">
        <v>942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x14ac:dyDescent="0.25">
      <c r="A14" s="15" t="s">
        <v>924</v>
      </c>
      <c r="B14" s="30">
        <f>SUMIFS('SWITCHED RATE &amp; REVENUE DETAIL'!$P$5:$P$278,'SWITCHED RATE &amp; REVENUE DETAIL'!$A$5:$A$278,"8YY",'SWITCHED RATE &amp; REVENUE DETAIL'!$D$5:$D$278,"T143")</f>
        <v>764.51163599999995</v>
      </c>
      <c r="C14" s="30">
        <f>SUMIFS('SWITCHED RATE &amp; REVENUE DETAIL'!$U$5:$U$278,'SWITCHED RATE &amp; REVENUE DETAIL'!$A$5:$A$278,"8YY",'SWITCHED RATE &amp; REVENUE DETAIL'!$D$5:$D$278,"T143")</f>
        <v>1435.569123</v>
      </c>
      <c r="D14" s="30">
        <f>SUM(B14:C14)</f>
        <v>2200.0807589999999</v>
      </c>
      <c r="E14" s="30">
        <f>SUMIFS('SWITCHED RATE &amp; REVENUE DETAIL'!$Q$5:$Q$278,'SWITCHED RATE &amp; REVENUE DETAIL'!$A$5:$A$278,"8YY",'SWITCHED RATE &amp; REVENUE DETAIL'!$D$5:$D$278,"T143")</f>
        <v>655.41939200000002</v>
      </c>
      <c r="F14" s="30">
        <f>SUMIFS('SWITCHED RATE &amp; REVENUE DETAIL'!$V$5:$V$278,'SWITCHED RATE &amp; REVENUE DETAIL'!$A$5:$A$278,"8YY",'SWITCHED RATE &amp; REVENUE DETAIL'!$D$5:$D$278,"T143")</f>
        <v>1018.457397</v>
      </c>
      <c r="G14" s="30">
        <f>SUM(E14:F14)</f>
        <v>1673.8767889999999</v>
      </c>
      <c r="H14" s="30">
        <f>SUMIFS('SWITCHED RATE &amp; REVENUE DETAIL'!$R$5:$R$278,'SWITCHED RATE &amp; REVENUE DETAIL'!$A$5:$A$278,"8YY",'SWITCHED RATE &amp; REVENUE DETAIL'!$D$5:$D$278,"T143")</f>
        <v>329.764296</v>
      </c>
      <c r="I14" s="30">
        <f>SUMIFS('SWITCHED RATE &amp; REVENUE DETAIL'!$W$5:$W$278,'SWITCHED RATE &amp; REVENUE DETAIL'!$A$5:$A$278,"8YY",'SWITCHED RATE &amp; REVENUE DETAIL'!$D$5:$D$278,"T143")</f>
        <v>516.4091985</v>
      </c>
      <c r="J14" s="30">
        <f>SUM(H14:I14)</f>
        <v>846.17349450000006</v>
      </c>
      <c r="K14" s="30">
        <f>SUMIFS('SWITCHED RATE &amp; REVENUE DETAIL'!$S$5:$S$278,'SWITCHED RATE &amp; REVENUE DETAIL'!$A$5:$A$278,"8YY",'SWITCHED RATE &amp; REVENUE DETAIL'!$D$5:$D$278,"T143")</f>
        <v>4.1092000000000004</v>
      </c>
      <c r="L14" s="30">
        <f>SUMIFS('SWITCHED RATE &amp; REVENUE DETAIL'!$X$5:$X$278,'SWITCHED RATE &amp; REVENUE DETAIL'!$A$5:$A$278,"8YY",'SWITCHED RATE &amp; REVENUE DETAIL'!$D$5:$D$278,"T143")</f>
        <v>14.361000000000001</v>
      </c>
      <c r="M14" s="30">
        <f>SUM(K14:L14)</f>
        <v>18.470200000000002</v>
      </c>
    </row>
    <row r="15" spans="1:13" x14ac:dyDescent="0.25">
      <c r="A15" s="15" t="s">
        <v>925</v>
      </c>
      <c r="B15" s="31">
        <f>SUMIFS('SWITCHED RATE &amp; REVENUE DETAIL'!$P$5:$P$278,'SWITCHED RATE &amp; REVENUE DETAIL'!$A$5:$A$278,"MTS",'SWITCHED RATE &amp; REVENUE DETAIL'!$D$5:$D$278,"T143")</f>
        <v>2879.2713000000003</v>
      </c>
      <c r="C15" s="31">
        <f>SUMIFS('SWITCHED RATE &amp; REVENUE DETAIL'!$U$5:$U$278,'SWITCHED RATE &amp; REVENUE DETAIL'!$A$5:$A$278,"MTS",'SWITCHED RATE &amp; REVENUE DETAIL'!$D$5:$D$278,"T143")</f>
        <v>88.179730000000021</v>
      </c>
      <c r="D15" s="31">
        <f>SUM(B15:C15)</f>
        <v>2967.4510300000002</v>
      </c>
      <c r="E15" s="31">
        <f>SUMIFS('SWITCHED RATE &amp; REVENUE DETAIL'!$Q$5:$Q$278,'SWITCHED RATE &amp; REVENUE DETAIL'!$A$5:$A$278,"MTS",'SWITCHED RATE &amp; REVENUE DETAIL'!$D$5:$D$278,"T143")</f>
        <v>2879.2713000000003</v>
      </c>
      <c r="F15" s="31">
        <f>SUMIFS('SWITCHED RATE &amp; REVENUE DETAIL'!$V$5:$V$278,'SWITCHED RATE &amp; REVENUE DETAIL'!$A$5:$A$278,"MTS",'SWITCHED RATE &amp; REVENUE DETAIL'!$D$5:$D$278,"T143")</f>
        <v>88.179730000000021</v>
      </c>
      <c r="G15" s="31">
        <f>SUM(E15:F15)</f>
        <v>2967.4510300000002</v>
      </c>
      <c r="H15" s="31">
        <f>SUMIFS('SWITCHED RATE &amp; REVENUE DETAIL'!$R$5:$R$278,'SWITCHED RATE &amp; REVENUE DETAIL'!$A$5:$A$278,"MTS",'SWITCHED RATE &amp; REVENUE DETAIL'!$D$5:$D$278,"T143")</f>
        <v>2879.2713000000003</v>
      </c>
      <c r="I15" s="31">
        <f>SUMIFS('SWITCHED RATE &amp; REVENUE DETAIL'!$W$5:$W$278,'SWITCHED RATE &amp; REVENUE DETAIL'!$A$5:$A$278,"MTS",'SWITCHED RATE &amp; REVENUE DETAIL'!$D$5:$D$278,"T143")</f>
        <v>88.179730000000021</v>
      </c>
      <c r="J15" s="31">
        <f>SUM(H15:I15)</f>
        <v>2967.4510300000002</v>
      </c>
      <c r="K15" s="31">
        <f>SUMIFS('SWITCHED RATE &amp; REVENUE DETAIL'!$S$5:$S$278,'SWITCHED RATE &amp; REVENUE DETAIL'!$A$5:$A$278,"MTS",'SWITCHED RATE &amp; REVENUE DETAIL'!$D$5:$D$278,"T143")</f>
        <v>2879.2713000000003</v>
      </c>
      <c r="L15" s="31">
        <f>SUMIFS('SWITCHED RATE &amp; REVENUE DETAIL'!$X$5:$X$278,'SWITCHED RATE &amp; REVENUE DETAIL'!$A$5:$A$278,"MTS",'SWITCHED RATE &amp; REVENUE DETAIL'!$D$5:$D$278,"T143")</f>
        <v>88.179730000000021</v>
      </c>
      <c r="M15" s="31">
        <f>SUM(K15:L15)</f>
        <v>2967.4510300000002</v>
      </c>
    </row>
    <row r="16" spans="1:13" x14ac:dyDescent="0.25">
      <c r="A16" s="15" t="s">
        <v>926</v>
      </c>
      <c r="B16" s="30">
        <f>SUM(B14:B15)</f>
        <v>3643.7829360000005</v>
      </c>
      <c r="C16" s="30">
        <f t="shared" ref="C16:M16" si="3">SUM(C14:C15)</f>
        <v>1523.7488530000001</v>
      </c>
      <c r="D16" s="30">
        <f t="shared" si="3"/>
        <v>5167.5317890000006</v>
      </c>
      <c r="E16" s="30">
        <f t="shared" si="3"/>
        <v>3534.6906920000001</v>
      </c>
      <c r="F16" s="30">
        <f t="shared" si="3"/>
        <v>1106.637127</v>
      </c>
      <c r="G16" s="30">
        <f t="shared" si="3"/>
        <v>4641.3278190000001</v>
      </c>
      <c r="H16" s="30">
        <f t="shared" si="3"/>
        <v>3209.0355960000002</v>
      </c>
      <c r="I16" s="30">
        <f t="shared" si="3"/>
        <v>604.58892850000007</v>
      </c>
      <c r="J16" s="30">
        <f t="shared" si="3"/>
        <v>3813.6245245</v>
      </c>
      <c r="K16" s="30">
        <f t="shared" si="3"/>
        <v>2883.3805000000002</v>
      </c>
      <c r="L16" s="30">
        <f t="shared" si="3"/>
        <v>102.54073000000002</v>
      </c>
      <c r="M16" s="30">
        <f t="shared" si="3"/>
        <v>2985.9212300000004</v>
      </c>
    </row>
    <row r="17" spans="1:13" x14ac:dyDescent="0.25">
      <c r="A17" s="24" t="s">
        <v>941</v>
      </c>
      <c r="B17" s="25"/>
      <c r="C17" s="25"/>
      <c r="D17" s="25"/>
      <c r="E17" s="25"/>
      <c r="F17" s="25"/>
      <c r="G17" s="32">
        <f>G16-D16</f>
        <v>-526.20397000000048</v>
      </c>
      <c r="H17" s="25"/>
      <c r="I17" s="25"/>
      <c r="J17" s="32">
        <f>J16-G16</f>
        <v>-827.70329450000008</v>
      </c>
      <c r="K17" s="25"/>
      <c r="L17" s="25"/>
      <c r="M17" s="32">
        <f>M16-J16</f>
        <v>-827.70329449999963</v>
      </c>
    </row>
    <row r="18" spans="1:13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5">
      <c r="A19" s="23" t="s">
        <v>943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x14ac:dyDescent="0.25">
      <c r="A20" s="15" t="s">
        <v>924</v>
      </c>
      <c r="B20" s="30">
        <f>SUMIFS('SWITCHED RATE &amp; REVENUE DETAIL'!$P$5:$P$278,'SWITCHED RATE &amp; REVENUE DETAIL'!$A$5:$A$278,"8YY",'SWITCHED RATE &amp; REVENUE DETAIL'!$D$5:$D$278,"T142")</f>
        <v>9136.0285530000001</v>
      </c>
      <c r="C20" s="30">
        <f>SUMIFS('SWITCHED RATE &amp; REVENUE DETAIL'!$U$5:$U$278,'SWITCHED RATE &amp; REVENUE DETAIL'!$A$5:$A$278,"8YY",'SWITCHED RATE &amp; REVENUE DETAIL'!$D$5:$D$278,"T142")</f>
        <v>19006.560694000003</v>
      </c>
      <c r="D20" s="30">
        <f>SUM(B20:C20)</f>
        <v>28142.589247000004</v>
      </c>
      <c r="E20" s="30">
        <f>SUMIFS('SWITCHED RATE &amp; REVENUE DETAIL'!$Q$5:$Q$278,'SWITCHED RATE &amp; REVENUE DETAIL'!$A$5:$A$278,"8YY",'SWITCHED RATE &amp; REVENUE DETAIL'!$D$5:$D$278,"T142")</f>
        <v>6854.8475229999995</v>
      </c>
      <c r="F20" s="30">
        <f>SUMIFS('SWITCHED RATE &amp; REVENUE DETAIL'!$V$5:$V$278,'SWITCHED RATE &amp; REVENUE DETAIL'!$A$5:$A$278,"8YY",'SWITCHED RATE &amp; REVENUE DETAIL'!$D$5:$D$278,"T142")</f>
        <v>14441.231695999999</v>
      </c>
      <c r="G20" s="30">
        <f>SUM(E20:F20)</f>
        <v>21296.079218999999</v>
      </c>
      <c r="H20" s="30">
        <f>SUMIFS('SWITCHED RATE &amp; REVENUE DETAIL'!$R$5:$R$278,'SWITCHED RATE &amp; REVENUE DETAIL'!$A$5:$A$278,"8YY",'SWITCHED RATE &amp; REVENUE DETAIL'!$D$5:$D$278,"T142")</f>
        <v>3453.0522614999995</v>
      </c>
      <c r="I20" s="30">
        <f>SUMIFS('SWITCHED RATE &amp; REVENUE DETAIL'!$W$5:$W$278,'SWITCHED RATE &amp; REVENUE DETAIL'!$A$5:$A$278,"8YY",'SWITCHED RATE &amp; REVENUE DETAIL'!$D$5:$D$278,"T142")</f>
        <v>7298.2439479999994</v>
      </c>
      <c r="J20" s="30">
        <f>SUM(H20:I20)</f>
        <v>10751.296209499998</v>
      </c>
      <c r="K20" s="30">
        <f>SUMIFS('SWITCHED RATE &amp; REVENUE DETAIL'!$S$5:$S$278,'SWITCHED RATE &amp; REVENUE DETAIL'!$A$5:$A$278,"8YY",'SWITCHED RATE &amp; REVENUE DETAIL'!$D$5:$D$278,"T142")</f>
        <v>51.257000000000005</v>
      </c>
      <c r="L20" s="30">
        <f>SUMIFS('SWITCHED RATE &amp; REVENUE DETAIL'!$X$5:$X$278,'SWITCHED RATE &amp; REVENUE DETAIL'!$A$5:$A$278,"8YY",'SWITCHED RATE &amp; REVENUE DETAIL'!$D$5:$D$278,"T142")</f>
        <v>155.25620000000001</v>
      </c>
      <c r="M20" s="30">
        <f>SUM(K20:L20)</f>
        <v>206.51320000000001</v>
      </c>
    </row>
    <row r="21" spans="1:13" x14ac:dyDescent="0.25">
      <c r="A21" s="15" t="s">
        <v>925</v>
      </c>
      <c r="B21" s="31">
        <f>SUMIFS('SWITCHED RATE &amp; REVENUE DETAIL'!$P$5:$P$278,'SWITCHED RATE &amp; REVENUE DETAIL'!$A$5:$A$278,"MTS",'SWITCHED RATE &amp; REVENUE DETAIL'!$D$5:$D$278,"T142")</f>
        <v>69110.249573999987</v>
      </c>
      <c r="C21" s="31">
        <f>SUMIFS('SWITCHED RATE &amp; REVENUE DETAIL'!$U$5:$U$278,'SWITCHED RATE &amp; REVENUE DETAIL'!$A$5:$A$278,"MTS",'SWITCHED RATE &amp; REVENUE DETAIL'!$D$5:$D$278,"T142")</f>
        <v>2659.1164010000007</v>
      </c>
      <c r="D21" s="31">
        <f>SUM(B21:C21)</f>
        <v>71769.365974999993</v>
      </c>
      <c r="E21" s="31">
        <f>SUMIFS('SWITCHED RATE &amp; REVENUE DETAIL'!$Q$5:$Q$278,'SWITCHED RATE &amp; REVENUE DETAIL'!$A$5:$A$278,"MTS",'SWITCHED RATE &amp; REVENUE DETAIL'!$D$5:$D$278,"T142")</f>
        <v>69110.249573999987</v>
      </c>
      <c r="F21" s="31">
        <f>SUMIFS('SWITCHED RATE &amp; REVENUE DETAIL'!$V$5:$V$278,'SWITCHED RATE &amp; REVENUE DETAIL'!$A$5:$A$278,"MTS",'SWITCHED RATE &amp; REVENUE DETAIL'!$D$5:$D$278,"T142")</f>
        <v>2659.1164010000007</v>
      </c>
      <c r="G21" s="31">
        <f>SUM(E21:F21)</f>
        <v>71769.365974999993</v>
      </c>
      <c r="H21" s="31">
        <f>SUMIFS('SWITCHED RATE &amp; REVENUE DETAIL'!$R$5:$R$278,'SWITCHED RATE &amp; REVENUE DETAIL'!$A$5:$A$278,"MTS",'SWITCHED RATE &amp; REVENUE DETAIL'!$D$5:$D$278,"T142")</f>
        <v>69110.249573999987</v>
      </c>
      <c r="I21" s="31">
        <f>SUMIFS('SWITCHED RATE &amp; REVENUE DETAIL'!$W$5:$W$278,'SWITCHED RATE &amp; REVENUE DETAIL'!$A$5:$A$278,"MTS",'SWITCHED RATE &amp; REVENUE DETAIL'!$D$5:$D$278,"T142")</f>
        <v>2659.1164010000007</v>
      </c>
      <c r="J21" s="31">
        <f>SUM(H21:I21)</f>
        <v>71769.365974999993</v>
      </c>
      <c r="K21" s="31">
        <f>SUMIFS('SWITCHED RATE &amp; REVENUE DETAIL'!$S$5:$S$278,'SWITCHED RATE &amp; REVENUE DETAIL'!$A$5:$A$278,"MTS",'SWITCHED RATE &amp; REVENUE DETAIL'!$D$5:$D$278,"T142")</f>
        <v>69110.249573999987</v>
      </c>
      <c r="L21" s="31">
        <f>SUMIFS('SWITCHED RATE &amp; REVENUE DETAIL'!$X$5:$X$278,'SWITCHED RATE &amp; REVENUE DETAIL'!$A$5:$A$278,"MTS",'SWITCHED RATE &amp; REVENUE DETAIL'!$D$5:$D$278,"T142")</f>
        <v>2659.1164010000007</v>
      </c>
      <c r="M21" s="31">
        <f>SUM(K21:L21)</f>
        <v>71769.365974999993</v>
      </c>
    </row>
    <row r="22" spans="1:13" x14ac:dyDescent="0.25">
      <c r="A22" s="15" t="s">
        <v>926</v>
      </c>
      <c r="B22" s="30">
        <f>SUM(B20:B21)</f>
        <v>78246.278126999983</v>
      </c>
      <c r="C22" s="30">
        <f t="shared" ref="C22:M22" si="4">SUM(C20:C21)</f>
        <v>21665.677095000003</v>
      </c>
      <c r="D22" s="30">
        <f t="shared" si="4"/>
        <v>99911.95522199999</v>
      </c>
      <c r="E22" s="30">
        <f t="shared" si="4"/>
        <v>75965.097096999991</v>
      </c>
      <c r="F22" s="30">
        <f t="shared" si="4"/>
        <v>17100.348096999998</v>
      </c>
      <c r="G22" s="30">
        <f t="shared" si="4"/>
        <v>93065.445194</v>
      </c>
      <c r="H22" s="30">
        <f t="shared" si="4"/>
        <v>72563.30183549998</v>
      </c>
      <c r="I22" s="30">
        <f t="shared" si="4"/>
        <v>9957.3603490000005</v>
      </c>
      <c r="J22" s="30">
        <f t="shared" si="4"/>
        <v>82520.66218449999</v>
      </c>
      <c r="K22" s="30">
        <f t="shared" si="4"/>
        <v>69161.506573999985</v>
      </c>
      <c r="L22" s="30">
        <f t="shared" si="4"/>
        <v>2814.3726010000005</v>
      </c>
      <c r="M22" s="30">
        <f t="shared" si="4"/>
        <v>71975.879174999995</v>
      </c>
    </row>
    <row r="23" spans="1:13" x14ac:dyDescent="0.25">
      <c r="A23" s="24" t="s">
        <v>941</v>
      </c>
      <c r="B23" s="25"/>
      <c r="C23" s="25"/>
      <c r="D23" s="25"/>
      <c r="E23" s="25"/>
      <c r="F23" s="25"/>
      <c r="G23" s="32">
        <f>G22-D22</f>
        <v>-6846.5100279999897</v>
      </c>
      <c r="H23" s="25"/>
      <c r="I23" s="25"/>
      <c r="J23" s="32">
        <f>J22-G22</f>
        <v>-10544.78300950001</v>
      </c>
      <c r="K23" s="25"/>
      <c r="L23" s="25"/>
      <c r="M23" s="32">
        <f>M22-J22</f>
        <v>-10544.783009499995</v>
      </c>
    </row>
    <row r="24" spans="1:13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x14ac:dyDescent="0.25">
      <c r="A25" s="23" t="s">
        <v>944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x14ac:dyDescent="0.25">
      <c r="A26" s="15" t="s">
        <v>924</v>
      </c>
      <c r="B26" s="30">
        <f>SUMIFS('SWITCHED RATE &amp; REVENUE DETAIL'!$P$5:$P$278,'SWITCHED RATE &amp; REVENUE DETAIL'!$A$5:$A$278,"8YY",'SWITCHED RATE &amp; REVENUE DETAIL'!$D$5:$D$278,"T141")</f>
        <v>71435.794651999997</v>
      </c>
      <c r="C26" s="30">
        <f>SUMIFS('SWITCHED RATE &amp; REVENUE DETAIL'!$U$5:$U$278,'SWITCHED RATE &amp; REVENUE DETAIL'!$A$5:$A$278,"8YY",'SWITCHED RATE &amp; REVENUE DETAIL'!$D$5:$D$278,"T141")</f>
        <v>125832.400697</v>
      </c>
      <c r="D26" s="30">
        <f>SUM(B26:C26)</f>
        <v>197268.19534899999</v>
      </c>
      <c r="E26" s="30">
        <f>SUMIFS('SWITCHED RATE &amp; REVENUE DETAIL'!$Q$5:$Q$278,'SWITCHED RATE &amp; REVENUE DETAIL'!$A$5:$A$278,"8YY",'SWITCHED RATE &amp; REVENUE DETAIL'!$D$5:$D$278,"T141")</f>
        <v>55638.467224</v>
      </c>
      <c r="F26" s="30">
        <f>SUMIFS('SWITCHED RATE &amp; REVENUE DETAIL'!$V$5:$V$278,'SWITCHED RATE &amp; REVENUE DETAIL'!$A$5:$A$278,"8YY",'SWITCHED RATE &amp; REVENUE DETAIL'!$D$5:$D$278,"T141")</f>
        <v>99481.779977000013</v>
      </c>
      <c r="G26" s="30">
        <f>SUM(E26:F26)</f>
        <v>155120.24720100002</v>
      </c>
      <c r="H26" s="30">
        <f>SUMIFS('SWITCHED RATE &amp; REVENUE DETAIL'!$R$5:$R$278,'SWITCHED RATE &amp; REVENUE DETAIL'!$A$5:$A$278,"8YY",'SWITCHED RATE &amp; REVENUE DETAIL'!$D$5:$D$278,"T141")</f>
        <v>28042.451912</v>
      </c>
      <c r="I26" s="30">
        <f>SUMIFS('SWITCHED RATE &amp; REVENUE DETAIL'!$W$5:$W$278,'SWITCHED RATE &amp; REVENUE DETAIL'!$A$5:$A$278,"8YY",'SWITCHED RATE &amp; REVENUE DETAIL'!$D$5:$D$278,"T141")</f>
        <v>50313.609288499996</v>
      </c>
      <c r="J26" s="30">
        <f>SUM(H26:I26)</f>
        <v>78356.0612005</v>
      </c>
      <c r="K26" s="30">
        <f>SUMIFS('SWITCHED RATE &amp; REVENUE DETAIL'!$S$5:$S$278,'SWITCHED RATE &amp; REVENUE DETAIL'!$A$5:$A$278,"8YY",'SWITCHED RATE &amp; REVENUE DETAIL'!$D$5:$D$278,"T141")</f>
        <v>446.43660000000006</v>
      </c>
      <c r="L26" s="30">
        <f>SUMIFS('SWITCHED RATE &amp; REVENUE DETAIL'!$X$5:$X$278,'SWITCHED RATE &amp; REVENUE DETAIL'!$A$5:$A$278,"8YY",'SWITCHED RATE &amp; REVENUE DETAIL'!$D$5:$D$278,"T141")</f>
        <v>1145.4386</v>
      </c>
      <c r="M26" s="30">
        <f>SUM(K26:L26)</f>
        <v>1591.8751999999999</v>
      </c>
    </row>
    <row r="27" spans="1:13" x14ac:dyDescent="0.25">
      <c r="A27" s="15" t="s">
        <v>925</v>
      </c>
      <c r="B27" s="31">
        <f>SUMIFS('SWITCHED RATE &amp; REVENUE DETAIL'!$P$5:$P$278,'SWITCHED RATE &amp; REVENUE DETAIL'!$A$5:$A$278,"MTS",'SWITCHED RATE &amp; REVENUE DETAIL'!$D$5:$D$278,"T141")</f>
        <v>492813.74402200006</v>
      </c>
      <c r="C27" s="31">
        <f>SUMIFS('SWITCHED RATE &amp; REVENUE DETAIL'!$U$5:$U$278,'SWITCHED RATE &amp; REVENUE DETAIL'!$A$5:$A$278,"MTS",'SWITCHED RATE &amp; REVENUE DETAIL'!$D$5:$D$278,"T141")</f>
        <v>27517.231062999996</v>
      </c>
      <c r="D27" s="31">
        <f>SUM(B27:C27)</f>
        <v>520330.97508500004</v>
      </c>
      <c r="E27" s="31">
        <f>SUMIFS('SWITCHED RATE &amp; REVENUE DETAIL'!$Q$5:$Q$278,'SWITCHED RATE &amp; REVENUE DETAIL'!$A$5:$A$278,"MTS",'SWITCHED RATE &amp; REVENUE DETAIL'!$D$5:$D$278,"T141")</f>
        <v>492813.74402200006</v>
      </c>
      <c r="F27" s="31">
        <f>SUMIFS('SWITCHED RATE &amp; REVENUE DETAIL'!$V$5:$V$278,'SWITCHED RATE &amp; REVENUE DETAIL'!$A$5:$A$278,"MTS",'SWITCHED RATE &amp; REVENUE DETAIL'!$D$5:$D$278,"T141")</f>
        <v>27517.231062999996</v>
      </c>
      <c r="G27" s="31">
        <f>SUM(E27:F27)</f>
        <v>520330.97508500004</v>
      </c>
      <c r="H27" s="31">
        <f>SUMIFS('SWITCHED RATE &amp; REVENUE DETAIL'!$R$5:$R$278,'SWITCHED RATE &amp; REVENUE DETAIL'!$A$5:$A$278,"MTS",'SWITCHED RATE &amp; REVENUE DETAIL'!$D$5:$D$278,"T141")</f>
        <v>492813.74402200006</v>
      </c>
      <c r="I27" s="31">
        <f>SUMIFS('SWITCHED RATE &amp; REVENUE DETAIL'!$W$5:$W$278,'SWITCHED RATE &amp; REVENUE DETAIL'!$A$5:$A$278,"MTS",'SWITCHED RATE &amp; REVENUE DETAIL'!$D$5:$D$278,"T141")</f>
        <v>27517.231062999996</v>
      </c>
      <c r="J27" s="31">
        <f>SUM(H27:I27)</f>
        <v>520330.97508500004</v>
      </c>
      <c r="K27" s="31">
        <f>SUMIFS('SWITCHED RATE &amp; REVENUE DETAIL'!$S$5:$S$278,'SWITCHED RATE &amp; REVENUE DETAIL'!$A$5:$A$278,"MTS",'SWITCHED RATE &amp; REVENUE DETAIL'!$D$5:$D$278,"T141")</f>
        <v>492813.74402200006</v>
      </c>
      <c r="L27" s="31">
        <f>SUMIFS('SWITCHED RATE &amp; REVENUE DETAIL'!$X$5:$X$278,'SWITCHED RATE &amp; REVENUE DETAIL'!$A$5:$A$278,"MTS",'SWITCHED RATE &amp; REVENUE DETAIL'!$D$5:$D$278,"T141")</f>
        <v>27517.231062999996</v>
      </c>
      <c r="M27" s="31">
        <f>SUM(K27:L27)</f>
        <v>520330.97508500004</v>
      </c>
    </row>
    <row r="28" spans="1:13" x14ac:dyDescent="0.25">
      <c r="A28" s="15" t="s">
        <v>926</v>
      </c>
      <c r="B28" s="30">
        <f>SUM(B26:B27)</f>
        <v>564249.53867400007</v>
      </c>
      <c r="C28" s="30">
        <f t="shared" ref="C28:M28" si="5">SUM(C26:C27)</f>
        <v>153349.63175999999</v>
      </c>
      <c r="D28" s="30">
        <f t="shared" si="5"/>
        <v>717599.17043399997</v>
      </c>
      <c r="E28" s="30">
        <f t="shared" si="5"/>
        <v>548452.21124600002</v>
      </c>
      <c r="F28" s="30">
        <f t="shared" si="5"/>
        <v>126999.01104000001</v>
      </c>
      <c r="G28" s="30">
        <f t="shared" si="5"/>
        <v>675451.22228600003</v>
      </c>
      <c r="H28" s="30">
        <f t="shared" si="5"/>
        <v>520856.19593400008</v>
      </c>
      <c r="I28" s="30">
        <f t="shared" si="5"/>
        <v>77830.840351499995</v>
      </c>
      <c r="J28" s="30">
        <f t="shared" si="5"/>
        <v>598687.03628550004</v>
      </c>
      <c r="K28" s="30">
        <f t="shared" si="5"/>
        <v>493260.18062200007</v>
      </c>
      <c r="L28" s="30">
        <f t="shared" si="5"/>
        <v>28662.669662999997</v>
      </c>
      <c r="M28" s="30">
        <f t="shared" si="5"/>
        <v>521922.85028500005</v>
      </c>
    </row>
    <row r="29" spans="1:13" x14ac:dyDescent="0.25">
      <c r="A29" s="24" t="s">
        <v>941</v>
      </c>
      <c r="B29" s="25"/>
      <c r="C29" s="25"/>
      <c r="D29" s="25"/>
      <c r="E29" s="25"/>
      <c r="F29" s="25"/>
      <c r="G29" s="32">
        <f>G28-D28</f>
        <v>-42147.948147999938</v>
      </c>
      <c r="H29" s="25"/>
      <c r="I29" s="25"/>
      <c r="J29" s="32">
        <f>J28-G28</f>
        <v>-76764.186000499991</v>
      </c>
      <c r="K29" s="25"/>
      <c r="L29" s="25"/>
      <c r="M29" s="32">
        <f>M28-J28</f>
        <v>-76764.186000499991</v>
      </c>
    </row>
    <row r="30" spans="1:13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x14ac:dyDescent="0.25">
      <c r="A31" s="23" t="s">
        <v>240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A32" s="15" t="s">
        <v>924</v>
      </c>
      <c r="B32" s="30">
        <f>SUMIFS('SWITCHED RATE &amp; REVENUE DETAIL'!$P$5:$P$278,'SWITCHED RATE &amp; REVENUE DETAIL'!$A$5:$A$278,"8YY",'SWITCHED RATE &amp; REVENUE DETAIL'!$D$5:$D$278,"T600")</f>
        <v>683877.3215450003</v>
      </c>
      <c r="C32" s="30">
        <f>SUMIFS('SWITCHED RATE &amp; REVENUE DETAIL'!$U$5:$U$278,'SWITCHED RATE &amp; REVENUE DETAIL'!$A$5:$A$278,"8YY",'SWITCHED RATE &amp; REVENUE DETAIL'!$D$5:$D$278,"T600")</f>
        <v>912809.30244299991</v>
      </c>
      <c r="D32" s="30">
        <f>SUM(B32:C32)</f>
        <v>1596686.6239880002</v>
      </c>
      <c r="E32" s="30">
        <f>SUMIFS('SWITCHED RATE &amp; REVENUE DETAIL'!$Q$5:$Q$278,'SWITCHED RATE &amp; REVENUE DETAIL'!$A$5:$A$278,"8YY",'SWITCHED RATE &amp; REVENUE DETAIL'!$D$5:$D$278,"T600")</f>
        <v>362410.33882399998</v>
      </c>
      <c r="F32" s="30">
        <f>SUMIFS('SWITCHED RATE &amp; REVENUE DETAIL'!$V$5:$V$278,'SWITCHED RATE &amp; REVENUE DETAIL'!$A$5:$A$278,"8YY",'SWITCHED RATE &amp; REVENUE DETAIL'!$D$5:$D$278,"T600")</f>
        <v>661576.85817300004</v>
      </c>
      <c r="G32" s="30">
        <f>SUM(E32:F32)</f>
        <v>1023987.196997</v>
      </c>
      <c r="H32" s="30">
        <f>SUMIFS('SWITCHED RATE &amp; REVENUE DETAIL'!$R$5:$R$278,'SWITCHED RATE &amp; REVENUE DETAIL'!$A$5:$A$278,"8YY",'SWITCHED RATE &amp; REVENUE DETAIL'!$D$5:$D$278,"T600")</f>
        <v>220331.49421199999</v>
      </c>
      <c r="I32" s="30">
        <f>SUMIFS('SWITCHED RATE &amp; REVENUE DETAIL'!$W$5:$W$278,'SWITCHED RATE &amp; REVENUE DETAIL'!$A$5:$A$278,"8YY",'SWITCHED RATE &amp; REVENUE DETAIL'!$D$5:$D$278,"T600")</f>
        <v>374390.74078649998</v>
      </c>
      <c r="J32" s="30">
        <f>SUM(H32:I32)</f>
        <v>594722.23499849997</v>
      </c>
      <c r="K32" s="30">
        <f>SUMIFS('SWITCHED RATE &amp; REVENUE DETAIL'!$S$5:$S$278,'SWITCHED RATE &amp; REVENUE DETAIL'!$A$5:$A$278,"8YY",'SWITCHED RATE &amp; REVENUE DETAIL'!$D$5:$D$278,"T600")</f>
        <v>78252.649600000004</v>
      </c>
      <c r="L32" s="30">
        <f>SUMIFS('SWITCHED RATE &amp; REVENUE DETAIL'!$X$5:$X$278,'SWITCHED RATE &amp; REVENUE DETAIL'!$A$5:$A$278,"8YY",'SWITCHED RATE &amp; REVENUE DETAIL'!$D$5:$D$278,"T600")</f>
        <v>87204.623400000011</v>
      </c>
      <c r="M32" s="30">
        <f>SUM(K32:L32)</f>
        <v>165457.27300000002</v>
      </c>
    </row>
    <row r="33" spans="1:13" x14ac:dyDescent="0.25">
      <c r="A33" s="15" t="s">
        <v>925</v>
      </c>
      <c r="B33" s="31">
        <f>SUMIFS('SWITCHED RATE &amp; REVENUE DETAIL'!$P$5:$P$278,'SWITCHED RATE &amp; REVENUE DETAIL'!$A$5:$A$278,"MTS",'SWITCHED RATE &amp; REVENUE DETAIL'!$D$5:$D$278,"T600")</f>
        <v>1642038.6976370001</v>
      </c>
      <c r="C33" s="31">
        <f>SUMIFS('SWITCHED RATE &amp; REVENUE DETAIL'!$U$5:$U$278,'SWITCHED RATE &amp; REVENUE DETAIL'!$A$5:$A$278,"MTS",'SWITCHED RATE &amp; REVENUE DETAIL'!$D$5:$D$278,"T600")</f>
        <v>211131.62280100002</v>
      </c>
      <c r="D33" s="31">
        <f>SUM(B33:C33)</f>
        <v>1853170.3204380001</v>
      </c>
      <c r="E33" s="31">
        <f>SUMIFS('SWITCHED RATE &amp; REVENUE DETAIL'!$Q$5:$Q$278,'SWITCHED RATE &amp; REVENUE DETAIL'!$A$5:$A$278,"MTS",'SWITCHED RATE &amp; REVENUE DETAIL'!$D$5:$D$278,"T600")</f>
        <v>1642038.6976370001</v>
      </c>
      <c r="F33" s="31">
        <f>SUMIFS('SWITCHED RATE &amp; REVENUE DETAIL'!$V$5:$V$278,'SWITCHED RATE &amp; REVENUE DETAIL'!$A$5:$A$278,"MTS",'SWITCHED RATE &amp; REVENUE DETAIL'!$D$5:$D$278,"T600")</f>
        <v>211131.62280100002</v>
      </c>
      <c r="G33" s="31">
        <f>SUM(E33:F33)</f>
        <v>1853170.3204380001</v>
      </c>
      <c r="H33" s="31">
        <f>SUMIFS('SWITCHED RATE &amp; REVENUE DETAIL'!$R$5:$R$278,'SWITCHED RATE &amp; REVENUE DETAIL'!$A$5:$A$278,"MTS",'SWITCHED RATE &amp; REVENUE DETAIL'!$D$5:$D$278,"T600")</f>
        <v>1642038.6976370001</v>
      </c>
      <c r="I33" s="31">
        <f>SUMIFS('SWITCHED RATE &amp; REVENUE DETAIL'!$W$5:$W$278,'SWITCHED RATE &amp; REVENUE DETAIL'!$A$5:$A$278,"MTS",'SWITCHED RATE &amp; REVENUE DETAIL'!$D$5:$D$278,"T600")</f>
        <v>211131.62280100002</v>
      </c>
      <c r="J33" s="31">
        <f>SUM(H33:I33)</f>
        <v>1853170.3204380001</v>
      </c>
      <c r="K33" s="31">
        <f>SUMIFS('SWITCHED RATE &amp; REVENUE DETAIL'!$S$5:$S$278,'SWITCHED RATE &amp; REVENUE DETAIL'!$A$5:$A$278,"MTS",'SWITCHED RATE &amp; REVENUE DETAIL'!$D$5:$D$278,"T600")</f>
        <v>1642038.6976370001</v>
      </c>
      <c r="L33" s="31">
        <f>SUMIFS('SWITCHED RATE &amp; REVENUE DETAIL'!$X$5:$X$278,'SWITCHED RATE &amp; REVENUE DETAIL'!$A$5:$A$278,"MTS",'SWITCHED RATE &amp; REVENUE DETAIL'!$D$5:$D$278,"T600")</f>
        <v>211131.62280100002</v>
      </c>
      <c r="M33" s="31">
        <f>SUM(K33:L33)</f>
        <v>1853170.3204380001</v>
      </c>
    </row>
    <row r="34" spans="1:13" x14ac:dyDescent="0.25">
      <c r="A34" s="15" t="s">
        <v>926</v>
      </c>
      <c r="B34" s="30">
        <f>SUM(B32:B33)</f>
        <v>2325916.0191820003</v>
      </c>
      <c r="C34" s="30">
        <f t="shared" ref="C34:M34" si="6">SUM(C32:C33)</f>
        <v>1123940.9252439998</v>
      </c>
      <c r="D34" s="30">
        <f t="shared" si="6"/>
        <v>3449856.9444260001</v>
      </c>
      <c r="E34" s="30">
        <f t="shared" si="6"/>
        <v>2004449.0364610001</v>
      </c>
      <c r="F34" s="30">
        <f t="shared" si="6"/>
        <v>872708.48097400006</v>
      </c>
      <c r="G34" s="30">
        <f t="shared" si="6"/>
        <v>2877157.5174350003</v>
      </c>
      <c r="H34" s="30">
        <f t="shared" si="6"/>
        <v>1862370.1918490001</v>
      </c>
      <c r="I34" s="30">
        <f t="shared" si="6"/>
        <v>585522.36358750006</v>
      </c>
      <c r="J34" s="30">
        <f t="shared" si="6"/>
        <v>2447892.5554365003</v>
      </c>
      <c r="K34" s="30">
        <f t="shared" si="6"/>
        <v>1720291.3472370002</v>
      </c>
      <c r="L34" s="30">
        <f t="shared" si="6"/>
        <v>298336.24620100006</v>
      </c>
      <c r="M34" s="30">
        <f t="shared" si="6"/>
        <v>2018627.5934380002</v>
      </c>
    </row>
    <row r="35" spans="1:13" x14ac:dyDescent="0.25">
      <c r="A35" s="24" t="s">
        <v>941</v>
      </c>
      <c r="B35" s="25"/>
      <c r="C35" s="25"/>
      <c r="D35" s="25"/>
      <c r="E35" s="25"/>
      <c r="F35" s="25"/>
      <c r="G35" s="32">
        <f>G34-D34</f>
        <v>-572699.42699099984</v>
      </c>
      <c r="H35" s="25"/>
      <c r="I35" s="25"/>
      <c r="J35" s="32">
        <f>J34-G34</f>
        <v>-429264.96199849993</v>
      </c>
      <c r="K35" s="25"/>
      <c r="L35" s="25"/>
      <c r="M35" s="32">
        <f>M34-J34</f>
        <v>-429264.96199850016</v>
      </c>
    </row>
    <row r="36" spans="1:13" x14ac:dyDescent="0.2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25">
      <c r="A37" s="23" t="s">
        <v>945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x14ac:dyDescent="0.25">
      <c r="A38" s="15" t="s">
        <v>924</v>
      </c>
      <c r="B38" s="30">
        <f>SUMIFS('SWITCHED RATE &amp; REVENUE DETAIL'!$P$5:$P$278,'SWITCHED RATE &amp; REVENUE DETAIL'!$A$5:$A$278,"8YY",'SWITCHED RATE &amp; REVENUE DETAIL'!$D$5:$D$278,"T876")</f>
        <v>28213.588078999986</v>
      </c>
      <c r="C38" s="30">
        <f>SUMIFS('SWITCHED RATE &amp; REVENUE DETAIL'!$U$5:$U$278,'SWITCHED RATE &amp; REVENUE DETAIL'!$A$5:$A$278,"8YY",'SWITCHED RATE &amp; REVENUE DETAIL'!$D$5:$D$278,"T876")</f>
        <v>59393.262825999991</v>
      </c>
      <c r="D38" s="30">
        <f>SUM(B38:C38)</f>
        <v>87606.85090499997</v>
      </c>
      <c r="E38" s="30">
        <f>SUMIFS('SWITCHED RATE &amp; REVENUE DETAIL'!$Q$5:$Q$278,'SWITCHED RATE &amp; REVENUE DETAIL'!$A$5:$A$278,"8YY",'SWITCHED RATE &amp; REVENUE DETAIL'!$D$5:$D$278,"T876")</f>
        <v>18069.861885999999</v>
      </c>
      <c r="F38" s="30">
        <f>SUMIFS('SWITCHED RATE &amp; REVENUE DETAIL'!$V$5:$V$278,'SWITCHED RATE &amp; REVENUE DETAIL'!$A$5:$A$278,"8YY",'SWITCHED RATE &amp; REVENUE DETAIL'!$D$5:$D$278,"T876")</f>
        <v>46145.363589999994</v>
      </c>
      <c r="G38" s="30">
        <f>SUM(E38:F38)</f>
        <v>64215.225475999992</v>
      </c>
      <c r="H38" s="30">
        <f>SUMIFS('SWITCHED RATE &amp; REVENUE DETAIL'!$R$5:$R$278,'SWITCHED RATE &amp; REVENUE DETAIL'!$A$5:$A$278,"8YY",'SWITCHED RATE &amp; REVENUE DETAIL'!$D$5:$D$278,"T876")</f>
        <v>9715.911842999998</v>
      </c>
      <c r="I38" s="30">
        <f>SUMIFS('SWITCHED RATE &amp; REVENUE DETAIL'!$W$5:$W$278,'SWITCHED RATE &amp; REVENUE DETAIL'!$A$5:$A$278,"8YY",'SWITCHED RATE &amp; REVENUE DETAIL'!$D$5:$D$278,"T876")</f>
        <v>25003.648294999999</v>
      </c>
      <c r="J38" s="30">
        <f>SUM(H38:I38)</f>
        <v>34719.560138000001</v>
      </c>
      <c r="K38" s="30">
        <f>SUMIFS('SWITCHED RATE &amp; REVENUE DETAIL'!$S$5:$S$278,'SWITCHED RATE &amp; REVENUE DETAIL'!$A$5:$A$278,"8YY",'SWITCHED RATE &amp; REVENUE DETAIL'!$D$5:$D$278,"T876")</f>
        <v>1361.9618</v>
      </c>
      <c r="L38" s="30">
        <f>SUMIFS('SWITCHED RATE &amp; REVENUE DETAIL'!$X$5:$X$278,'SWITCHED RATE &amp; REVENUE DETAIL'!$A$5:$A$278,"8YY",'SWITCHED RATE &amp; REVENUE DETAIL'!$D$5:$D$278,"T876")</f>
        <v>3861.9330000000004</v>
      </c>
      <c r="M38" s="30">
        <f>SUM(K38:L38)</f>
        <v>5223.8948</v>
      </c>
    </row>
    <row r="39" spans="1:13" x14ac:dyDescent="0.25">
      <c r="A39" s="15" t="s">
        <v>925</v>
      </c>
      <c r="B39" s="31">
        <f>SUMIFS('SWITCHED RATE &amp; REVENUE DETAIL'!$P$5:$P$278,'SWITCHED RATE &amp; REVENUE DETAIL'!$A$5:$A$278,"MTS",'SWITCHED RATE &amp; REVENUE DETAIL'!$D$5:$D$278,"T876")</f>
        <v>171391.85133500004</v>
      </c>
      <c r="C39" s="31">
        <f>SUMIFS('SWITCHED RATE &amp; REVENUE DETAIL'!$U$5:$U$278,'SWITCHED RATE &amp; REVENUE DETAIL'!$A$5:$A$278,"MTS",'SWITCHED RATE &amp; REVENUE DETAIL'!$D$5:$D$278,"T876")</f>
        <v>14616.939383999996</v>
      </c>
      <c r="D39" s="31">
        <f>SUM(B39:C39)</f>
        <v>186008.79071900004</v>
      </c>
      <c r="E39" s="31">
        <f>SUMIFS('SWITCHED RATE &amp; REVENUE DETAIL'!$Q$5:$Q$278,'SWITCHED RATE &amp; REVENUE DETAIL'!$A$5:$A$278,"MTS",'SWITCHED RATE &amp; REVENUE DETAIL'!$D$5:$D$278,"T876")</f>
        <v>171391.85133500004</v>
      </c>
      <c r="F39" s="31">
        <f>SUMIFS('SWITCHED RATE &amp; REVENUE DETAIL'!$V$5:$V$278,'SWITCHED RATE &amp; REVENUE DETAIL'!$A$5:$A$278,"MTS",'SWITCHED RATE &amp; REVENUE DETAIL'!$D$5:$D$278,"T876")</f>
        <v>14616.939383999996</v>
      </c>
      <c r="G39" s="31">
        <f>SUM(E39:F39)</f>
        <v>186008.79071900004</v>
      </c>
      <c r="H39" s="31">
        <f>SUMIFS('SWITCHED RATE &amp; REVENUE DETAIL'!$R$5:$R$278,'SWITCHED RATE &amp; REVENUE DETAIL'!$A$5:$A$278,"MTS",'SWITCHED RATE &amp; REVENUE DETAIL'!$D$5:$D$278,"T876")</f>
        <v>171391.85133500004</v>
      </c>
      <c r="I39" s="31">
        <f>SUMIFS('SWITCHED RATE &amp; REVENUE DETAIL'!$W$5:$W$278,'SWITCHED RATE &amp; REVENUE DETAIL'!$A$5:$A$278,"MTS",'SWITCHED RATE &amp; REVENUE DETAIL'!$D$5:$D$278,"T876")</f>
        <v>14616.939383999996</v>
      </c>
      <c r="J39" s="31">
        <f>SUM(H39:I39)</f>
        <v>186008.79071900004</v>
      </c>
      <c r="K39" s="31">
        <f>SUMIFS('SWITCHED RATE &amp; REVENUE DETAIL'!$S$5:$S$278,'SWITCHED RATE &amp; REVENUE DETAIL'!$A$5:$A$278,"MTS",'SWITCHED RATE &amp; REVENUE DETAIL'!$D$5:$D$278,"T876")</f>
        <v>171391.85133500004</v>
      </c>
      <c r="L39" s="31">
        <f>SUMIFS('SWITCHED RATE &amp; REVENUE DETAIL'!$X$5:$X$278,'SWITCHED RATE &amp; REVENUE DETAIL'!$A$5:$A$278,"MTS",'SWITCHED RATE &amp; REVENUE DETAIL'!$D$5:$D$278,"T876")</f>
        <v>14616.939383999996</v>
      </c>
      <c r="M39" s="31">
        <f>SUM(K39:L39)</f>
        <v>186008.79071900004</v>
      </c>
    </row>
    <row r="40" spans="1:13" x14ac:dyDescent="0.25">
      <c r="A40" s="15" t="s">
        <v>926</v>
      </c>
      <c r="B40" s="30">
        <f>SUM(B38:B39)</f>
        <v>199605.43941400002</v>
      </c>
      <c r="C40" s="30">
        <f t="shared" ref="C40:M40" si="7">SUM(C38:C39)</f>
        <v>74010.202209999989</v>
      </c>
      <c r="D40" s="30">
        <f t="shared" si="7"/>
        <v>273615.64162400004</v>
      </c>
      <c r="E40" s="30">
        <f t="shared" si="7"/>
        <v>189461.71322100004</v>
      </c>
      <c r="F40" s="30">
        <f t="shared" si="7"/>
        <v>60762.302973999991</v>
      </c>
      <c r="G40" s="30">
        <f t="shared" si="7"/>
        <v>250224.01619500003</v>
      </c>
      <c r="H40" s="30">
        <f t="shared" si="7"/>
        <v>181107.76317800005</v>
      </c>
      <c r="I40" s="30">
        <f t="shared" si="7"/>
        <v>39620.587678999997</v>
      </c>
      <c r="J40" s="30">
        <f t="shared" si="7"/>
        <v>220728.35085700004</v>
      </c>
      <c r="K40" s="30">
        <f t="shared" si="7"/>
        <v>172753.81313500003</v>
      </c>
      <c r="L40" s="30">
        <f t="shared" si="7"/>
        <v>18478.872383999995</v>
      </c>
      <c r="M40" s="30">
        <f t="shared" si="7"/>
        <v>191232.68551900005</v>
      </c>
    </row>
    <row r="41" spans="1:13" x14ac:dyDescent="0.25">
      <c r="A41" s="24" t="s">
        <v>941</v>
      </c>
      <c r="B41" s="25"/>
      <c r="C41" s="25"/>
      <c r="D41" s="25"/>
      <c r="E41" s="25"/>
      <c r="F41" s="25"/>
      <c r="G41" s="32">
        <f>G40-D40</f>
        <v>-23391.625429000007</v>
      </c>
      <c r="H41" s="25"/>
      <c r="I41" s="25"/>
      <c r="J41" s="32">
        <f>J40-G40</f>
        <v>-29495.665337999992</v>
      </c>
      <c r="K41" s="25"/>
      <c r="L41" s="25"/>
      <c r="M41" s="32">
        <f>M40-J40</f>
        <v>-29495.665337999992</v>
      </c>
    </row>
  </sheetData>
  <mergeCells count="4">
    <mergeCell ref="B6:D6"/>
    <mergeCell ref="E6:G6"/>
    <mergeCell ref="H6:J6"/>
    <mergeCell ref="K6:M6"/>
  </mergeCells>
  <pageMargins left="0.5" right="0.46" top="0.75" bottom="0.75" header="0.3" footer="0.3"/>
  <pageSetup scale="80" orientation="landscape" r:id="rId1"/>
  <headerFooter>
    <oddFooter>&amp;C&amp;"Times New Roman,Bold"&amp;12Shaded Information is 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27CF4-DA14-468C-AAD3-E9ACF1D791E2}">
  <dimension ref="A1:AC278"/>
  <sheetViews>
    <sheetView tabSelected="1" zoomScale="95" zoomScaleNormal="95" workbookViewId="0">
      <selection activeCell="V1" sqref="V1"/>
    </sheetView>
  </sheetViews>
  <sheetFormatPr defaultColWidth="9.28515625" defaultRowHeight="13.1" x14ac:dyDescent="0.25"/>
  <cols>
    <col min="1" max="1" width="6.7109375" style="4" customWidth="1"/>
    <col min="2" max="2" width="9.28515625" style="4" customWidth="1"/>
    <col min="3" max="3" width="7.85546875" style="4" bestFit="1" customWidth="1"/>
    <col min="4" max="4" width="9.28515625" style="4" customWidth="1"/>
    <col min="5" max="5" width="12" style="4" customWidth="1"/>
    <col min="6" max="6" width="46.85546875" style="4" customWidth="1"/>
    <col min="7" max="7" width="8.140625" style="4" bestFit="1" customWidth="1"/>
    <col min="8" max="8" width="38.28515625" style="4" customWidth="1"/>
    <col min="9" max="9" width="16.28515625" style="4" customWidth="1"/>
    <col min="10" max="10" width="16.7109375" style="4" customWidth="1"/>
    <col min="11" max="11" width="17" style="4" customWidth="1"/>
    <col min="12" max="13" width="13.85546875" style="4" bestFit="1" customWidth="1"/>
    <col min="14" max="14" width="13.85546875" style="4" customWidth="1"/>
    <col min="15" max="15" width="14.140625" style="4" bestFit="1" customWidth="1"/>
    <col min="16" max="16" width="18" style="4" customWidth="1"/>
    <col min="17" max="19" width="18.140625" style="4" bestFit="1" customWidth="1"/>
    <col min="20" max="20" width="25.7109375" style="4" customWidth="1"/>
    <col min="21" max="21" width="18" style="4" customWidth="1"/>
    <col min="22" max="24" width="18.140625" style="4" bestFit="1" customWidth="1"/>
    <col min="25" max="25" width="14.140625" style="4" bestFit="1" customWidth="1"/>
    <col min="26" max="26" width="20.28515625" style="4" customWidth="1"/>
    <col min="27" max="29" width="23.85546875" style="4" bestFit="1" customWidth="1"/>
    <col min="30" max="16384" width="9.28515625" style="4"/>
  </cols>
  <sheetData>
    <row r="1" spans="1:29" ht="15.05" x14ac:dyDescent="0.25">
      <c r="A1" s="5" t="s">
        <v>948</v>
      </c>
      <c r="O1" s="15" t="s">
        <v>907</v>
      </c>
      <c r="P1" s="4" t="s">
        <v>908</v>
      </c>
      <c r="Q1" s="4" t="s">
        <v>909</v>
      </c>
      <c r="R1" s="4" t="s">
        <v>910</v>
      </c>
      <c r="S1" s="4" t="s">
        <v>911</v>
      </c>
      <c r="T1" s="17" t="s">
        <v>915</v>
      </c>
      <c r="U1" s="1" t="s">
        <v>908</v>
      </c>
      <c r="V1" s="1" t="s">
        <v>909</v>
      </c>
      <c r="W1" s="1" t="s">
        <v>910</v>
      </c>
      <c r="X1" s="1" t="s">
        <v>911</v>
      </c>
      <c r="Y1" s="18" t="s">
        <v>916</v>
      </c>
      <c r="Z1" s="1" t="s">
        <v>908</v>
      </c>
      <c r="AA1" s="1" t="s">
        <v>909</v>
      </c>
      <c r="AB1" s="1" t="s">
        <v>910</v>
      </c>
      <c r="AC1" s="1" t="s">
        <v>911</v>
      </c>
    </row>
    <row r="2" spans="1:29" x14ac:dyDescent="0.25">
      <c r="A2" s="6" t="s">
        <v>940</v>
      </c>
      <c r="P2" s="43">
        <f>SUBTOTAL(109,P5:P278)</f>
        <v>3171661.0583329997</v>
      </c>
      <c r="Q2" s="43">
        <f>SUBTOTAL(109,Q5:Q278)</f>
        <v>2821862.7487170002</v>
      </c>
      <c r="R2" s="43">
        <f>SUBTOTAL(109,R5:R278)</f>
        <v>2640106.4883924988</v>
      </c>
      <c r="S2" s="43">
        <f>SUBTOTAL(109,S5:S278)</f>
        <v>2458350.2280679992</v>
      </c>
      <c r="T2" s="26"/>
      <c r="U2" s="43">
        <f>SUBTOTAL(109,U5:U278)</f>
        <v>1374490.1851620001</v>
      </c>
      <c r="V2" s="43">
        <f>SUBTOTAL(109,V5:V278)</f>
        <v>1078676.7802119995</v>
      </c>
      <c r="W2" s="43">
        <f>SUBTOTAL(109,W5:W278)</f>
        <v>713535.74089550029</v>
      </c>
      <c r="X2" s="43">
        <f>SUBTOTAL(109,X5:X278)</f>
        <v>348394.70157900004</v>
      </c>
      <c r="Y2" s="26"/>
      <c r="Z2" s="43">
        <f>SUBTOTAL(109,Z5:Z278)</f>
        <v>4546151.2434950024</v>
      </c>
      <c r="AA2" s="43">
        <f>SUBTOTAL(109,AA5:AA278)</f>
        <v>3900539.5289289979</v>
      </c>
      <c r="AB2" s="43">
        <f>SUBTOTAL(109,AB5:AB278)</f>
        <v>3353642.2292879988</v>
      </c>
      <c r="AC2" s="43">
        <f>SUBTOTAL(109,AC5:AC278)</f>
        <v>2806744.9296469986</v>
      </c>
    </row>
    <row r="3" spans="1:29" ht="15.05" x14ac:dyDescent="0.3">
      <c r="A3" s="9" t="s">
        <v>949</v>
      </c>
      <c r="B3" s="2"/>
      <c r="C3" s="2"/>
      <c r="D3" s="2"/>
      <c r="E3" s="2"/>
      <c r="F3" s="2"/>
      <c r="G3" s="2"/>
      <c r="H3" s="2"/>
      <c r="I3" s="2"/>
      <c r="J3" s="21" t="s">
        <v>933</v>
      </c>
      <c r="K3" s="2"/>
      <c r="L3" s="21" t="s">
        <v>934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x14ac:dyDescent="0.25">
      <c r="A4" s="2" t="s">
        <v>6</v>
      </c>
      <c r="B4" s="2" t="s">
        <v>0</v>
      </c>
      <c r="C4" s="2" t="s">
        <v>1</v>
      </c>
      <c r="D4" s="2" t="s">
        <v>2</v>
      </c>
      <c r="E4" s="2" t="s">
        <v>903</v>
      </c>
      <c r="F4" s="2" t="s">
        <v>3</v>
      </c>
      <c r="G4" s="2" t="s">
        <v>4</v>
      </c>
      <c r="H4" s="2" t="s">
        <v>5</v>
      </c>
      <c r="I4" s="2" t="s">
        <v>277</v>
      </c>
      <c r="J4" s="22" t="s">
        <v>276</v>
      </c>
      <c r="K4" s="3" t="s">
        <v>272</v>
      </c>
      <c r="L4" s="14" t="s">
        <v>273</v>
      </c>
      <c r="M4" s="13" t="s">
        <v>274</v>
      </c>
      <c r="N4" s="13" t="s">
        <v>275</v>
      </c>
      <c r="O4" s="3" t="s">
        <v>252</v>
      </c>
      <c r="P4" s="3" t="s">
        <v>253</v>
      </c>
      <c r="Q4" s="16" t="s">
        <v>912</v>
      </c>
      <c r="R4" s="16" t="s">
        <v>913</v>
      </c>
      <c r="S4" s="16" t="s">
        <v>914</v>
      </c>
      <c r="T4" s="3" t="s">
        <v>279</v>
      </c>
      <c r="U4" s="3" t="s">
        <v>253</v>
      </c>
      <c r="V4" s="16" t="s">
        <v>912</v>
      </c>
      <c r="W4" s="16" t="s">
        <v>913</v>
      </c>
      <c r="X4" s="16" t="s">
        <v>914</v>
      </c>
      <c r="Y4" s="3" t="s">
        <v>280</v>
      </c>
      <c r="Z4" s="3" t="s">
        <v>920</v>
      </c>
      <c r="AA4" s="19" t="s">
        <v>917</v>
      </c>
      <c r="AB4" s="19" t="s">
        <v>918</v>
      </c>
      <c r="AC4" s="19" t="s">
        <v>919</v>
      </c>
    </row>
    <row r="5" spans="1:29" x14ac:dyDescent="0.25">
      <c r="A5" s="26" t="s">
        <v>13</v>
      </c>
      <c r="B5" s="26" t="s">
        <v>7</v>
      </c>
      <c r="C5" s="26" t="s">
        <v>8</v>
      </c>
      <c r="D5" s="26" t="s">
        <v>105</v>
      </c>
      <c r="E5" s="26" t="s">
        <v>904</v>
      </c>
      <c r="F5" s="26" t="s">
        <v>106</v>
      </c>
      <c r="G5" s="26" t="s">
        <v>11</v>
      </c>
      <c r="H5" s="26" t="s">
        <v>12</v>
      </c>
      <c r="I5" s="26" t="s">
        <v>319</v>
      </c>
      <c r="J5" s="26">
        <v>0</v>
      </c>
      <c r="K5" s="26"/>
      <c r="L5" s="26">
        <f>J5</f>
        <v>0</v>
      </c>
      <c r="M5" s="26">
        <f>L5-(L5/2)</f>
        <v>0</v>
      </c>
      <c r="N5" s="26">
        <v>0</v>
      </c>
      <c r="O5" s="27">
        <v>0</v>
      </c>
      <c r="P5" s="28">
        <v>0</v>
      </c>
      <c r="Q5" s="28">
        <f>L5*O5</f>
        <v>0</v>
      </c>
      <c r="R5" s="28">
        <f>M5*O5</f>
        <v>0</v>
      </c>
      <c r="S5" s="28">
        <f>N5*O5</f>
        <v>0</v>
      </c>
      <c r="T5" s="27">
        <v>0</v>
      </c>
      <c r="U5" s="28">
        <v>0</v>
      </c>
      <c r="V5" s="28">
        <f>L5*T5</f>
        <v>0</v>
      </c>
      <c r="W5" s="28">
        <f>M5*T5</f>
        <v>0</v>
      </c>
      <c r="X5" s="28">
        <f>N5*T5</f>
        <v>0</v>
      </c>
      <c r="Y5" s="27">
        <v>0</v>
      </c>
      <c r="Z5" s="28">
        <v>0</v>
      </c>
      <c r="AA5" s="28">
        <f t="shared" ref="AA5:AC6" si="0">Q5+V5</f>
        <v>0</v>
      </c>
      <c r="AB5" s="28">
        <f t="shared" si="0"/>
        <v>0</v>
      </c>
      <c r="AC5" s="28">
        <f t="shared" si="0"/>
        <v>0</v>
      </c>
    </row>
    <row r="6" spans="1:29" x14ac:dyDescent="0.25">
      <c r="A6" s="26" t="s">
        <v>13</v>
      </c>
      <c r="B6" s="26" t="s">
        <v>244</v>
      </c>
      <c r="C6" s="26" t="s">
        <v>8</v>
      </c>
      <c r="D6" s="26" t="s">
        <v>105</v>
      </c>
      <c r="E6" s="26" t="s">
        <v>904</v>
      </c>
      <c r="F6" s="26" t="s">
        <v>106</v>
      </c>
      <c r="G6" s="26" t="s">
        <v>11</v>
      </c>
      <c r="H6" s="26" t="s">
        <v>12</v>
      </c>
      <c r="I6" s="26" t="s">
        <v>319</v>
      </c>
      <c r="J6" s="26">
        <v>0</v>
      </c>
      <c r="K6" s="26">
        <v>0</v>
      </c>
      <c r="L6" s="26">
        <f>IF(J6&lt;K6,J6,K6)</f>
        <v>0</v>
      </c>
      <c r="M6" s="26">
        <f>L6-(L6/2)</f>
        <v>0</v>
      </c>
      <c r="N6" s="26">
        <v>0</v>
      </c>
      <c r="O6" s="27">
        <v>0</v>
      </c>
      <c r="P6" s="28">
        <v>0</v>
      </c>
      <c r="Q6" s="28">
        <f>L6*O6</f>
        <v>0</v>
      </c>
      <c r="R6" s="28">
        <f>M6*O6</f>
        <v>0</v>
      </c>
      <c r="S6" s="28">
        <f>N6*O6</f>
        <v>0</v>
      </c>
      <c r="T6" s="27">
        <v>0</v>
      </c>
      <c r="U6" s="28">
        <v>0</v>
      </c>
      <c r="V6" s="28">
        <f>L6*T6</f>
        <v>0</v>
      </c>
      <c r="W6" s="28">
        <f>M6*T6</f>
        <v>0</v>
      </c>
      <c r="X6" s="28">
        <f>N6*T6</f>
        <v>0</v>
      </c>
      <c r="Y6" s="27">
        <v>0</v>
      </c>
      <c r="Z6" s="28">
        <v>0</v>
      </c>
      <c r="AA6" s="28">
        <f t="shared" si="0"/>
        <v>0</v>
      </c>
      <c r="AB6" s="28">
        <f t="shared" si="0"/>
        <v>0</v>
      </c>
      <c r="AC6" s="28">
        <f t="shared" si="0"/>
        <v>0</v>
      </c>
    </row>
    <row r="7" spans="1:29" x14ac:dyDescent="0.25">
      <c r="A7" s="26" t="s">
        <v>14</v>
      </c>
      <c r="B7" s="26" t="s">
        <v>7</v>
      </c>
      <c r="C7" s="26" t="s">
        <v>8</v>
      </c>
      <c r="D7" s="26" t="s">
        <v>105</v>
      </c>
      <c r="E7" s="26" t="s">
        <v>904</v>
      </c>
      <c r="F7" s="26" t="s">
        <v>106</v>
      </c>
      <c r="G7" s="26" t="s">
        <v>11</v>
      </c>
      <c r="H7" s="26" t="s">
        <v>12</v>
      </c>
      <c r="I7" s="26"/>
      <c r="J7" s="26">
        <v>0</v>
      </c>
      <c r="K7" s="26"/>
      <c r="L7" s="26">
        <v>0</v>
      </c>
      <c r="M7" s="26">
        <v>0</v>
      </c>
      <c r="N7" s="26">
        <v>0</v>
      </c>
      <c r="O7" s="27">
        <v>0</v>
      </c>
      <c r="P7" s="28">
        <v>0</v>
      </c>
      <c r="Q7" s="28">
        <f>P7</f>
        <v>0</v>
      </c>
      <c r="R7" s="28">
        <f>P7</f>
        <v>0</v>
      </c>
      <c r="S7" s="28">
        <f>P7</f>
        <v>0</v>
      </c>
      <c r="T7" s="27">
        <v>0</v>
      </c>
      <c r="U7" s="28">
        <v>0</v>
      </c>
      <c r="V7" s="28">
        <f>U7</f>
        <v>0</v>
      </c>
      <c r="W7" s="28">
        <f>U7</f>
        <v>0</v>
      </c>
      <c r="X7" s="28">
        <f>U7</f>
        <v>0</v>
      </c>
      <c r="Y7" s="27">
        <v>0</v>
      </c>
      <c r="Z7" s="28">
        <v>0</v>
      </c>
      <c r="AA7" s="28">
        <f>Z7</f>
        <v>0</v>
      </c>
      <c r="AB7" s="28">
        <f>Z7</f>
        <v>0</v>
      </c>
      <c r="AC7" s="28">
        <f>Z7</f>
        <v>0</v>
      </c>
    </row>
    <row r="8" spans="1:29" x14ac:dyDescent="0.25">
      <c r="A8" s="26" t="s">
        <v>14</v>
      </c>
      <c r="B8" s="26" t="s">
        <v>244</v>
      </c>
      <c r="C8" s="26" t="s">
        <v>8</v>
      </c>
      <c r="D8" s="26" t="s">
        <v>105</v>
      </c>
      <c r="E8" s="26" t="s">
        <v>904</v>
      </c>
      <c r="F8" s="26" t="s">
        <v>106</v>
      </c>
      <c r="G8" s="26" t="s">
        <v>11</v>
      </c>
      <c r="H8" s="26" t="s">
        <v>12</v>
      </c>
      <c r="I8" s="26"/>
      <c r="J8" s="26">
        <v>0</v>
      </c>
      <c r="K8" s="26"/>
      <c r="L8" s="26">
        <v>0</v>
      </c>
      <c r="M8" s="26">
        <v>0</v>
      </c>
      <c r="N8" s="26">
        <v>0</v>
      </c>
      <c r="O8" s="27">
        <v>0</v>
      </c>
      <c r="P8" s="28">
        <v>0</v>
      </c>
      <c r="Q8" s="28">
        <f>P8</f>
        <v>0</v>
      </c>
      <c r="R8" s="28">
        <f>P8</f>
        <v>0</v>
      </c>
      <c r="S8" s="28">
        <f>P8</f>
        <v>0</v>
      </c>
      <c r="T8" s="27">
        <v>0</v>
      </c>
      <c r="U8" s="28">
        <v>0</v>
      </c>
      <c r="V8" s="28">
        <f>U8</f>
        <v>0</v>
      </c>
      <c r="W8" s="28">
        <f>U8</f>
        <v>0</v>
      </c>
      <c r="X8" s="28">
        <f>U8</f>
        <v>0</v>
      </c>
      <c r="Y8" s="27">
        <v>0</v>
      </c>
      <c r="Z8" s="28">
        <v>0</v>
      </c>
      <c r="AA8" s="28">
        <f>Z8</f>
        <v>0</v>
      </c>
      <c r="AB8" s="28">
        <f>Z8</f>
        <v>0</v>
      </c>
      <c r="AC8" s="28">
        <f>Z8</f>
        <v>0</v>
      </c>
    </row>
    <row r="9" spans="1:29" x14ac:dyDescent="0.25">
      <c r="A9" s="26" t="s">
        <v>13</v>
      </c>
      <c r="B9" s="26" t="s">
        <v>7</v>
      </c>
      <c r="C9" s="26" t="s">
        <v>8</v>
      </c>
      <c r="D9" s="26" t="s">
        <v>105</v>
      </c>
      <c r="E9" s="26" t="s">
        <v>904</v>
      </c>
      <c r="F9" s="26" t="s">
        <v>106</v>
      </c>
      <c r="G9" s="26" t="s">
        <v>15</v>
      </c>
      <c r="H9" s="26" t="s">
        <v>16</v>
      </c>
      <c r="I9" s="26" t="s">
        <v>564</v>
      </c>
      <c r="J9" s="26">
        <v>1.9970000000000001E-3</v>
      </c>
      <c r="K9" s="26"/>
      <c r="L9" s="26">
        <f>J9</f>
        <v>1.9970000000000001E-3</v>
      </c>
      <c r="M9" s="26">
        <f t="shared" ref="M9:M18" si="1">L9-(L9/2)</f>
        <v>9.9850000000000004E-4</v>
      </c>
      <c r="N9" s="26">
        <v>0</v>
      </c>
      <c r="O9" s="27">
        <v>77479</v>
      </c>
      <c r="P9" s="28">
        <v>154.72556299999999</v>
      </c>
      <c r="Q9" s="28">
        <f t="shared" ref="Q9:Q18" si="2">L9*O9</f>
        <v>154.72556299999999</v>
      </c>
      <c r="R9" s="28">
        <f t="shared" ref="R9:R18" si="3">M9*O9</f>
        <v>77.362781499999997</v>
      </c>
      <c r="S9" s="28">
        <f t="shared" ref="S9:S18" si="4">N9*O9</f>
        <v>0</v>
      </c>
      <c r="T9" s="27">
        <v>67518</v>
      </c>
      <c r="U9" s="28">
        <v>134.83344600000001</v>
      </c>
      <c r="V9" s="28">
        <f t="shared" ref="V9:V18" si="5">L9*T9</f>
        <v>134.83344600000001</v>
      </c>
      <c r="W9" s="28">
        <f t="shared" ref="W9:W18" si="6">M9*T9</f>
        <v>67.416723000000005</v>
      </c>
      <c r="X9" s="28">
        <f t="shared" ref="X9:X18" si="7">N9*T9</f>
        <v>0</v>
      </c>
      <c r="Y9" s="27">
        <v>144997</v>
      </c>
      <c r="Z9" s="28">
        <v>289.559009</v>
      </c>
      <c r="AA9" s="28">
        <f t="shared" ref="AA9:AA18" si="8">Q9+V9</f>
        <v>289.559009</v>
      </c>
      <c r="AB9" s="28">
        <f t="shared" ref="AB9:AB18" si="9">R9+W9</f>
        <v>144.7795045</v>
      </c>
      <c r="AC9" s="28">
        <f t="shared" ref="AC9:AC18" si="10">S9+X9</f>
        <v>0</v>
      </c>
    </row>
    <row r="10" spans="1:29" x14ac:dyDescent="0.25">
      <c r="A10" s="26" t="s">
        <v>13</v>
      </c>
      <c r="B10" s="26" t="s">
        <v>7</v>
      </c>
      <c r="C10" s="26" t="s">
        <v>8</v>
      </c>
      <c r="D10" s="26" t="s">
        <v>105</v>
      </c>
      <c r="E10" s="26" t="s">
        <v>904</v>
      </c>
      <c r="F10" s="26" t="s">
        <v>106</v>
      </c>
      <c r="G10" s="26" t="s">
        <v>15</v>
      </c>
      <c r="H10" s="26" t="s">
        <v>17</v>
      </c>
      <c r="I10" s="26" t="s">
        <v>565</v>
      </c>
      <c r="J10" s="26">
        <v>0</v>
      </c>
      <c r="K10" s="26"/>
      <c r="L10" s="26">
        <f>J10</f>
        <v>0</v>
      </c>
      <c r="M10" s="26">
        <f t="shared" si="1"/>
        <v>0</v>
      </c>
      <c r="N10" s="26">
        <v>0</v>
      </c>
      <c r="O10" s="27">
        <v>0</v>
      </c>
      <c r="P10" s="28">
        <v>0</v>
      </c>
      <c r="Q10" s="28">
        <f t="shared" si="2"/>
        <v>0</v>
      </c>
      <c r="R10" s="28">
        <f t="shared" si="3"/>
        <v>0</v>
      </c>
      <c r="S10" s="28">
        <f t="shared" si="4"/>
        <v>0</v>
      </c>
      <c r="T10" s="27">
        <v>0</v>
      </c>
      <c r="U10" s="28">
        <v>0</v>
      </c>
      <c r="V10" s="28">
        <f t="shared" si="5"/>
        <v>0</v>
      </c>
      <c r="W10" s="28">
        <f t="shared" si="6"/>
        <v>0</v>
      </c>
      <c r="X10" s="28">
        <f t="shared" si="7"/>
        <v>0</v>
      </c>
      <c r="Y10" s="27">
        <v>0</v>
      </c>
      <c r="Z10" s="28">
        <v>0</v>
      </c>
      <c r="AA10" s="28">
        <f t="shared" si="8"/>
        <v>0</v>
      </c>
      <c r="AB10" s="28">
        <f t="shared" si="9"/>
        <v>0</v>
      </c>
      <c r="AC10" s="28">
        <f t="shared" si="10"/>
        <v>0</v>
      </c>
    </row>
    <row r="11" spans="1:29" x14ac:dyDescent="0.25">
      <c r="A11" s="26" t="s">
        <v>13</v>
      </c>
      <c r="B11" s="26" t="s">
        <v>7</v>
      </c>
      <c r="C11" s="26" t="s">
        <v>8</v>
      </c>
      <c r="D11" s="26" t="s">
        <v>105</v>
      </c>
      <c r="E11" s="26" t="s">
        <v>904</v>
      </c>
      <c r="F11" s="26" t="s">
        <v>106</v>
      </c>
      <c r="G11" s="26" t="s">
        <v>15</v>
      </c>
      <c r="H11" s="26" t="s">
        <v>18</v>
      </c>
      <c r="I11" s="26" t="s">
        <v>566</v>
      </c>
      <c r="J11" s="26">
        <v>0</v>
      </c>
      <c r="K11" s="26"/>
      <c r="L11" s="26">
        <f>J11</f>
        <v>0</v>
      </c>
      <c r="M11" s="26">
        <f t="shared" si="1"/>
        <v>0</v>
      </c>
      <c r="N11" s="26">
        <v>0</v>
      </c>
      <c r="O11" s="27">
        <v>0</v>
      </c>
      <c r="P11" s="28">
        <v>0</v>
      </c>
      <c r="Q11" s="28">
        <f t="shared" si="2"/>
        <v>0</v>
      </c>
      <c r="R11" s="28">
        <f t="shared" si="3"/>
        <v>0</v>
      </c>
      <c r="S11" s="28">
        <f t="shared" si="4"/>
        <v>0</v>
      </c>
      <c r="T11" s="27">
        <v>0</v>
      </c>
      <c r="U11" s="28">
        <v>0</v>
      </c>
      <c r="V11" s="28">
        <f t="shared" si="5"/>
        <v>0</v>
      </c>
      <c r="W11" s="28">
        <f t="shared" si="6"/>
        <v>0</v>
      </c>
      <c r="X11" s="28">
        <f t="shared" si="7"/>
        <v>0</v>
      </c>
      <c r="Y11" s="27">
        <v>0</v>
      </c>
      <c r="Z11" s="28">
        <v>0</v>
      </c>
      <c r="AA11" s="28">
        <f t="shared" si="8"/>
        <v>0</v>
      </c>
      <c r="AB11" s="28">
        <f t="shared" si="9"/>
        <v>0</v>
      </c>
      <c r="AC11" s="28">
        <f t="shared" si="10"/>
        <v>0</v>
      </c>
    </row>
    <row r="12" spans="1:29" x14ac:dyDescent="0.25">
      <c r="A12" s="26" t="s">
        <v>13</v>
      </c>
      <c r="B12" s="26" t="s">
        <v>7</v>
      </c>
      <c r="C12" s="26" t="s">
        <v>8</v>
      </c>
      <c r="D12" s="26" t="s">
        <v>105</v>
      </c>
      <c r="E12" s="26" t="s">
        <v>904</v>
      </c>
      <c r="F12" s="26" t="s">
        <v>106</v>
      </c>
      <c r="G12" s="26" t="s">
        <v>15</v>
      </c>
      <c r="H12" s="26" t="s">
        <v>19</v>
      </c>
      <c r="I12" s="26" t="s">
        <v>567</v>
      </c>
      <c r="J12" s="26">
        <v>0</v>
      </c>
      <c r="K12" s="26"/>
      <c r="L12" s="26">
        <f>J12</f>
        <v>0</v>
      </c>
      <c r="M12" s="26">
        <f t="shared" si="1"/>
        <v>0</v>
      </c>
      <c r="N12" s="26">
        <v>0</v>
      </c>
      <c r="O12" s="27">
        <v>0</v>
      </c>
      <c r="P12" s="28">
        <v>0</v>
      </c>
      <c r="Q12" s="28">
        <f t="shared" si="2"/>
        <v>0</v>
      </c>
      <c r="R12" s="28">
        <f t="shared" si="3"/>
        <v>0</v>
      </c>
      <c r="S12" s="28">
        <f t="shared" si="4"/>
        <v>0</v>
      </c>
      <c r="T12" s="27">
        <v>0</v>
      </c>
      <c r="U12" s="28">
        <v>0</v>
      </c>
      <c r="V12" s="28">
        <f t="shared" si="5"/>
        <v>0</v>
      </c>
      <c r="W12" s="28">
        <f t="shared" si="6"/>
        <v>0</v>
      </c>
      <c r="X12" s="28">
        <f t="shared" si="7"/>
        <v>0</v>
      </c>
      <c r="Y12" s="27">
        <v>0</v>
      </c>
      <c r="Z12" s="28">
        <v>0</v>
      </c>
      <c r="AA12" s="28">
        <f t="shared" si="8"/>
        <v>0</v>
      </c>
      <c r="AB12" s="28">
        <f t="shared" si="9"/>
        <v>0</v>
      </c>
      <c r="AC12" s="28">
        <f t="shared" si="10"/>
        <v>0</v>
      </c>
    </row>
    <row r="13" spans="1:29" x14ac:dyDescent="0.25">
      <c r="A13" s="26" t="s">
        <v>13</v>
      </c>
      <c r="B13" s="26" t="s">
        <v>244</v>
      </c>
      <c r="C13" s="26" t="s">
        <v>8</v>
      </c>
      <c r="D13" s="26" t="s">
        <v>105</v>
      </c>
      <c r="E13" s="26" t="s">
        <v>904</v>
      </c>
      <c r="F13" s="26" t="s">
        <v>106</v>
      </c>
      <c r="G13" s="26" t="s">
        <v>15</v>
      </c>
      <c r="H13" s="26" t="s">
        <v>16</v>
      </c>
      <c r="I13" s="26" t="s">
        <v>564</v>
      </c>
      <c r="J13" s="26">
        <v>5.9000000000000003E-4</v>
      </c>
      <c r="K13" s="26">
        <v>1.9970000000000001E-3</v>
      </c>
      <c r="L13" s="26">
        <f>IF(J13&lt;K13,J13,K13)</f>
        <v>5.9000000000000003E-4</v>
      </c>
      <c r="M13" s="26">
        <f t="shared" si="1"/>
        <v>2.9500000000000001E-4</v>
      </c>
      <c r="N13" s="26">
        <v>0</v>
      </c>
      <c r="O13" s="27">
        <v>4522</v>
      </c>
      <c r="P13" s="28">
        <v>2.66798</v>
      </c>
      <c r="Q13" s="28">
        <f t="shared" si="2"/>
        <v>2.66798</v>
      </c>
      <c r="R13" s="28">
        <f t="shared" si="3"/>
        <v>1.33399</v>
      </c>
      <c r="S13" s="28">
        <f t="shared" si="4"/>
        <v>0</v>
      </c>
      <c r="T13" s="27">
        <v>889</v>
      </c>
      <c r="U13" s="28">
        <v>0.52451000000000003</v>
      </c>
      <c r="V13" s="28">
        <f t="shared" si="5"/>
        <v>0.52451000000000003</v>
      </c>
      <c r="W13" s="28">
        <f t="shared" si="6"/>
        <v>0.26225500000000002</v>
      </c>
      <c r="X13" s="28">
        <f t="shared" si="7"/>
        <v>0</v>
      </c>
      <c r="Y13" s="27">
        <v>5411</v>
      </c>
      <c r="Z13" s="28">
        <v>3.1924900000000003</v>
      </c>
      <c r="AA13" s="28">
        <f t="shared" si="8"/>
        <v>3.1924900000000003</v>
      </c>
      <c r="AB13" s="28">
        <f t="shared" si="9"/>
        <v>1.5962450000000001</v>
      </c>
      <c r="AC13" s="28">
        <f t="shared" si="10"/>
        <v>0</v>
      </c>
    </row>
    <row r="14" spans="1:29" x14ac:dyDescent="0.25">
      <c r="A14" s="26" t="s">
        <v>13</v>
      </c>
      <c r="B14" s="26" t="s">
        <v>244</v>
      </c>
      <c r="C14" s="26" t="s">
        <v>8</v>
      </c>
      <c r="D14" s="26" t="s">
        <v>105</v>
      </c>
      <c r="E14" s="26" t="s">
        <v>904</v>
      </c>
      <c r="F14" s="26" t="s">
        <v>106</v>
      </c>
      <c r="G14" s="26" t="s">
        <v>15</v>
      </c>
      <c r="H14" s="26" t="s">
        <v>17</v>
      </c>
      <c r="I14" s="26" t="s">
        <v>565</v>
      </c>
      <c r="J14" s="26">
        <v>0</v>
      </c>
      <c r="K14" s="26">
        <v>0</v>
      </c>
      <c r="L14" s="26">
        <f>IF(J14&lt;K14,J14,K14)</f>
        <v>0</v>
      </c>
      <c r="M14" s="26">
        <f t="shared" si="1"/>
        <v>0</v>
      </c>
      <c r="N14" s="26">
        <v>0</v>
      </c>
      <c r="O14" s="27">
        <v>0</v>
      </c>
      <c r="P14" s="28">
        <v>0</v>
      </c>
      <c r="Q14" s="28">
        <f t="shared" si="2"/>
        <v>0</v>
      </c>
      <c r="R14" s="28">
        <f t="shared" si="3"/>
        <v>0</v>
      </c>
      <c r="S14" s="28">
        <f t="shared" si="4"/>
        <v>0</v>
      </c>
      <c r="T14" s="27">
        <v>0</v>
      </c>
      <c r="U14" s="28">
        <v>0</v>
      </c>
      <c r="V14" s="28">
        <f t="shared" si="5"/>
        <v>0</v>
      </c>
      <c r="W14" s="28">
        <f t="shared" si="6"/>
        <v>0</v>
      </c>
      <c r="X14" s="28">
        <f t="shared" si="7"/>
        <v>0</v>
      </c>
      <c r="Y14" s="27">
        <v>0</v>
      </c>
      <c r="Z14" s="28">
        <v>0</v>
      </c>
      <c r="AA14" s="28">
        <f t="shared" si="8"/>
        <v>0</v>
      </c>
      <c r="AB14" s="28">
        <f t="shared" si="9"/>
        <v>0</v>
      </c>
      <c r="AC14" s="28">
        <f t="shared" si="10"/>
        <v>0</v>
      </c>
    </row>
    <row r="15" spans="1:29" x14ac:dyDescent="0.25">
      <c r="A15" s="26" t="s">
        <v>13</v>
      </c>
      <c r="B15" s="26" t="s">
        <v>244</v>
      </c>
      <c r="C15" s="26" t="s">
        <v>8</v>
      </c>
      <c r="D15" s="26" t="s">
        <v>105</v>
      </c>
      <c r="E15" s="26" t="s">
        <v>904</v>
      </c>
      <c r="F15" s="26" t="s">
        <v>106</v>
      </c>
      <c r="G15" s="26" t="s">
        <v>15</v>
      </c>
      <c r="H15" s="26" t="s">
        <v>18</v>
      </c>
      <c r="I15" s="26" t="s">
        <v>566</v>
      </c>
      <c r="J15" s="26">
        <v>0</v>
      </c>
      <c r="K15" s="26">
        <v>0</v>
      </c>
      <c r="L15" s="26">
        <f>IF(J15&lt;K15,J15,K15)</f>
        <v>0</v>
      </c>
      <c r="M15" s="26">
        <f t="shared" si="1"/>
        <v>0</v>
      </c>
      <c r="N15" s="26">
        <v>0</v>
      </c>
      <c r="O15" s="27">
        <v>0</v>
      </c>
      <c r="P15" s="28">
        <v>0</v>
      </c>
      <c r="Q15" s="28">
        <f t="shared" si="2"/>
        <v>0</v>
      </c>
      <c r="R15" s="28">
        <f t="shared" si="3"/>
        <v>0</v>
      </c>
      <c r="S15" s="28">
        <f t="shared" si="4"/>
        <v>0</v>
      </c>
      <c r="T15" s="27">
        <v>0</v>
      </c>
      <c r="U15" s="28">
        <v>0</v>
      </c>
      <c r="V15" s="28">
        <f t="shared" si="5"/>
        <v>0</v>
      </c>
      <c r="W15" s="28">
        <f t="shared" si="6"/>
        <v>0</v>
      </c>
      <c r="X15" s="28">
        <f t="shared" si="7"/>
        <v>0</v>
      </c>
      <c r="Y15" s="27">
        <v>0</v>
      </c>
      <c r="Z15" s="28">
        <v>0</v>
      </c>
      <c r="AA15" s="28">
        <f t="shared" si="8"/>
        <v>0</v>
      </c>
      <c r="AB15" s="28">
        <f t="shared" si="9"/>
        <v>0</v>
      </c>
      <c r="AC15" s="28">
        <f t="shared" si="10"/>
        <v>0</v>
      </c>
    </row>
    <row r="16" spans="1:29" x14ac:dyDescent="0.25">
      <c r="A16" s="26" t="s">
        <v>13</v>
      </c>
      <c r="B16" s="26" t="s">
        <v>244</v>
      </c>
      <c r="C16" s="26" t="s">
        <v>8</v>
      </c>
      <c r="D16" s="26" t="s">
        <v>105</v>
      </c>
      <c r="E16" s="26" t="s">
        <v>904</v>
      </c>
      <c r="F16" s="26" t="s">
        <v>106</v>
      </c>
      <c r="G16" s="26" t="s">
        <v>15</v>
      </c>
      <c r="H16" s="26" t="s">
        <v>19</v>
      </c>
      <c r="I16" s="26" t="s">
        <v>567</v>
      </c>
      <c r="J16" s="26">
        <v>0</v>
      </c>
      <c r="K16" s="26">
        <v>0</v>
      </c>
      <c r="L16" s="26">
        <f>IF(J16&lt;K16,J16,K16)</f>
        <v>0</v>
      </c>
      <c r="M16" s="26">
        <f t="shared" si="1"/>
        <v>0</v>
      </c>
      <c r="N16" s="26">
        <v>0</v>
      </c>
      <c r="O16" s="27">
        <v>0</v>
      </c>
      <c r="P16" s="28">
        <v>0</v>
      </c>
      <c r="Q16" s="28">
        <f t="shared" si="2"/>
        <v>0</v>
      </c>
      <c r="R16" s="28">
        <f t="shared" si="3"/>
        <v>0</v>
      </c>
      <c r="S16" s="28">
        <f t="shared" si="4"/>
        <v>0</v>
      </c>
      <c r="T16" s="27">
        <v>0</v>
      </c>
      <c r="U16" s="28">
        <v>0</v>
      </c>
      <c r="V16" s="28">
        <f t="shared" si="5"/>
        <v>0</v>
      </c>
      <c r="W16" s="28">
        <f t="shared" si="6"/>
        <v>0</v>
      </c>
      <c r="X16" s="28">
        <f t="shared" si="7"/>
        <v>0</v>
      </c>
      <c r="Y16" s="27">
        <v>0</v>
      </c>
      <c r="Z16" s="28">
        <v>0</v>
      </c>
      <c r="AA16" s="28">
        <f t="shared" si="8"/>
        <v>0</v>
      </c>
      <c r="AB16" s="28">
        <f t="shared" si="9"/>
        <v>0</v>
      </c>
      <c r="AC16" s="28">
        <f t="shared" si="10"/>
        <v>0</v>
      </c>
    </row>
    <row r="17" spans="1:29" x14ac:dyDescent="0.25">
      <c r="A17" s="26" t="s">
        <v>13</v>
      </c>
      <c r="B17" s="26" t="s">
        <v>7</v>
      </c>
      <c r="C17" s="26" t="s">
        <v>8</v>
      </c>
      <c r="D17" s="26" t="s">
        <v>105</v>
      </c>
      <c r="E17" s="26" t="s">
        <v>904</v>
      </c>
      <c r="F17" s="26" t="s">
        <v>106</v>
      </c>
      <c r="G17" s="26" t="s">
        <v>15</v>
      </c>
      <c r="H17" s="26" t="s">
        <v>20</v>
      </c>
      <c r="I17" s="26" t="s">
        <v>568</v>
      </c>
      <c r="J17" s="26">
        <v>5.0109999999999998E-3</v>
      </c>
      <c r="K17" s="26"/>
      <c r="L17" s="26">
        <f>J17</f>
        <v>5.0109999999999998E-3</v>
      </c>
      <c r="M17" s="26">
        <f t="shared" si="1"/>
        <v>2.5054999999999999E-3</v>
      </c>
      <c r="N17" s="26">
        <v>0</v>
      </c>
      <c r="O17" s="27">
        <v>77557</v>
      </c>
      <c r="P17" s="28">
        <v>388.638127</v>
      </c>
      <c r="Q17" s="28">
        <f t="shared" si="2"/>
        <v>388.638127</v>
      </c>
      <c r="R17" s="28">
        <f t="shared" si="3"/>
        <v>194.3190635</v>
      </c>
      <c r="S17" s="28">
        <f t="shared" si="4"/>
        <v>0</v>
      </c>
      <c r="T17" s="27">
        <v>113620</v>
      </c>
      <c r="U17" s="28">
        <v>569.34982000000002</v>
      </c>
      <c r="V17" s="28">
        <f t="shared" si="5"/>
        <v>569.34982000000002</v>
      </c>
      <c r="W17" s="28">
        <f t="shared" si="6"/>
        <v>284.67491000000001</v>
      </c>
      <c r="X17" s="28">
        <f t="shared" si="7"/>
        <v>0</v>
      </c>
      <c r="Y17" s="27">
        <v>191177</v>
      </c>
      <c r="Z17" s="28">
        <v>957.98794700000008</v>
      </c>
      <c r="AA17" s="28">
        <f t="shared" si="8"/>
        <v>957.98794700000008</v>
      </c>
      <c r="AB17" s="28">
        <f t="shared" si="9"/>
        <v>478.99397350000004</v>
      </c>
      <c r="AC17" s="28">
        <f t="shared" si="10"/>
        <v>0</v>
      </c>
    </row>
    <row r="18" spans="1:29" x14ac:dyDescent="0.25">
      <c r="A18" s="26" t="s">
        <v>13</v>
      </c>
      <c r="B18" s="26" t="s">
        <v>244</v>
      </c>
      <c r="C18" s="26" t="s">
        <v>8</v>
      </c>
      <c r="D18" s="26" t="s">
        <v>105</v>
      </c>
      <c r="E18" s="26" t="s">
        <v>904</v>
      </c>
      <c r="F18" s="26" t="s">
        <v>106</v>
      </c>
      <c r="G18" s="26" t="s">
        <v>15</v>
      </c>
      <c r="H18" s="26" t="s">
        <v>20</v>
      </c>
      <c r="I18" s="26" t="s">
        <v>568</v>
      </c>
      <c r="J18" s="26">
        <v>1.4441000000000001E-2</v>
      </c>
      <c r="K18" s="26">
        <v>5.0109999999999998E-3</v>
      </c>
      <c r="L18" s="26">
        <f>IF(J18&lt;K18,J18,K18)</f>
        <v>5.0109999999999998E-3</v>
      </c>
      <c r="M18" s="26">
        <f t="shared" si="1"/>
        <v>2.5054999999999999E-3</v>
      </c>
      <c r="N18" s="26">
        <v>0</v>
      </c>
      <c r="O18" s="27">
        <v>4526</v>
      </c>
      <c r="P18" s="28">
        <v>65.359966</v>
      </c>
      <c r="Q18" s="28">
        <f t="shared" si="2"/>
        <v>22.679786</v>
      </c>
      <c r="R18" s="28">
        <f t="shared" si="3"/>
        <v>11.339893</v>
      </c>
      <c r="S18" s="28">
        <f t="shared" si="4"/>
        <v>0</v>
      </c>
      <c r="T18" s="27">
        <v>1867</v>
      </c>
      <c r="U18" s="28">
        <v>26.961347</v>
      </c>
      <c r="V18" s="28">
        <f t="shared" si="5"/>
        <v>9.355537</v>
      </c>
      <c r="W18" s="28">
        <f t="shared" si="6"/>
        <v>4.6777685</v>
      </c>
      <c r="X18" s="28">
        <f t="shared" si="7"/>
        <v>0</v>
      </c>
      <c r="Y18" s="27">
        <v>6393</v>
      </c>
      <c r="Z18" s="28">
        <v>92.321313000000004</v>
      </c>
      <c r="AA18" s="28">
        <f t="shared" si="8"/>
        <v>32.035322999999998</v>
      </c>
      <c r="AB18" s="28">
        <f t="shared" si="9"/>
        <v>16.017661499999999</v>
      </c>
      <c r="AC18" s="28">
        <f t="shared" si="10"/>
        <v>0</v>
      </c>
    </row>
    <row r="19" spans="1:29" x14ac:dyDescent="0.25">
      <c r="A19" s="26" t="s">
        <v>14</v>
      </c>
      <c r="B19" s="26" t="s">
        <v>7</v>
      </c>
      <c r="C19" s="26" t="s">
        <v>8</v>
      </c>
      <c r="D19" s="26" t="s">
        <v>105</v>
      </c>
      <c r="E19" s="26" t="s">
        <v>904</v>
      </c>
      <c r="F19" s="26" t="s">
        <v>106</v>
      </c>
      <c r="G19" s="26" t="s">
        <v>15</v>
      </c>
      <c r="H19" s="26" t="s">
        <v>16</v>
      </c>
      <c r="I19" s="26"/>
      <c r="J19" s="26">
        <v>1.9970000000000001E-3</v>
      </c>
      <c r="K19" s="26"/>
      <c r="L19" s="26">
        <v>1.9970000000000001E-3</v>
      </c>
      <c r="M19" s="26">
        <v>1.9970000000000001E-3</v>
      </c>
      <c r="N19" s="26">
        <v>1.9970000000000001E-3</v>
      </c>
      <c r="O19" s="27">
        <v>81225</v>
      </c>
      <c r="P19" s="28">
        <v>162.20632499999999</v>
      </c>
      <c r="Q19" s="28">
        <f t="shared" ref="Q19:Q28" si="11">P19</f>
        <v>162.20632499999999</v>
      </c>
      <c r="R19" s="28">
        <f t="shared" ref="R19:R28" si="12">P19</f>
        <v>162.20632499999999</v>
      </c>
      <c r="S19" s="28">
        <f t="shared" ref="S19:S28" si="13">P19</f>
        <v>162.20632499999999</v>
      </c>
      <c r="T19" s="27">
        <v>4922</v>
      </c>
      <c r="U19" s="28">
        <v>9.8292339999999996</v>
      </c>
      <c r="V19" s="28">
        <f t="shared" ref="V19:V28" si="14">U19</f>
        <v>9.8292339999999996</v>
      </c>
      <c r="W19" s="28">
        <f t="shared" ref="W19:W28" si="15">U19</f>
        <v>9.8292339999999996</v>
      </c>
      <c r="X19" s="28">
        <f t="shared" ref="X19:X28" si="16">U19</f>
        <v>9.8292339999999996</v>
      </c>
      <c r="Y19" s="27">
        <v>86147</v>
      </c>
      <c r="Z19" s="28">
        <v>172.03555899999998</v>
      </c>
      <c r="AA19" s="28">
        <f t="shared" ref="AA19:AA28" si="17">Z19</f>
        <v>172.03555899999998</v>
      </c>
      <c r="AB19" s="28">
        <f t="shared" ref="AB19:AB28" si="18">Z19</f>
        <v>172.03555899999998</v>
      </c>
      <c r="AC19" s="28">
        <f t="shared" ref="AC19:AC28" si="19">Z19</f>
        <v>172.03555899999998</v>
      </c>
    </row>
    <row r="20" spans="1:29" x14ac:dyDescent="0.25">
      <c r="A20" s="26" t="s">
        <v>14</v>
      </c>
      <c r="B20" s="26" t="s">
        <v>244</v>
      </c>
      <c r="C20" s="26" t="s">
        <v>8</v>
      </c>
      <c r="D20" s="26" t="s">
        <v>105</v>
      </c>
      <c r="E20" s="26" t="s">
        <v>904</v>
      </c>
      <c r="F20" s="26" t="s">
        <v>106</v>
      </c>
      <c r="G20" s="26" t="s">
        <v>15</v>
      </c>
      <c r="H20" s="26" t="s">
        <v>16</v>
      </c>
      <c r="I20" s="26"/>
      <c r="J20" s="26">
        <v>5.9000000000000003E-4</v>
      </c>
      <c r="K20" s="26"/>
      <c r="L20" s="26">
        <v>5.9000000000000003E-4</v>
      </c>
      <c r="M20" s="26">
        <v>5.9000000000000003E-4</v>
      </c>
      <c r="N20" s="26">
        <v>5.9000000000000003E-4</v>
      </c>
      <c r="O20" s="27">
        <v>149121</v>
      </c>
      <c r="P20" s="28">
        <v>87.981390000000005</v>
      </c>
      <c r="Q20" s="28">
        <f t="shared" si="11"/>
        <v>87.981390000000005</v>
      </c>
      <c r="R20" s="28">
        <f t="shared" si="12"/>
        <v>87.981390000000005</v>
      </c>
      <c r="S20" s="28">
        <f t="shared" si="13"/>
        <v>87.981390000000005</v>
      </c>
      <c r="T20" s="27">
        <v>1182</v>
      </c>
      <c r="U20" s="28">
        <v>0.69738</v>
      </c>
      <c r="V20" s="28">
        <f t="shared" si="14"/>
        <v>0.69738</v>
      </c>
      <c r="W20" s="28">
        <f t="shared" si="15"/>
        <v>0.69738</v>
      </c>
      <c r="X20" s="28">
        <f t="shared" si="16"/>
        <v>0.69738</v>
      </c>
      <c r="Y20" s="27">
        <v>150303</v>
      </c>
      <c r="Z20" s="28">
        <v>88.67877</v>
      </c>
      <c r="AA20" s="28">
        <f t="shared" si="17"/>
        <v>88.67877</v>
      </c>
      <c r="AB20" s="28">
        <f t="shared" si="18"/>
        <v>88.67877</v>
      </c>
      <c r="AC20" s="28">
        <f t="shared" si="19"/>
        <v>88.67877</v>
      </c>
    </row>
    <row r="21" spans="1:29" x14ac:dyDescent="0.25">
      <c r="A21" s="26" t="s">
        <v>14</v>
      </c>
      <c r="B21" s="26" t="s">
        <v>7</v>
      </c>
      <c r="C21" s="26" t="s">
        <v>8</v>
      </c>
      <c r="D21" s="26" t="s">
        <v>105</v>
      </c>
      <c r="E21" s="26" t="s">
        <v>904</v>
      </c>
      <c r="F21" s="26" t="s">
        <v>106</v>
      </c>
      <c r="G21" s="26" t="s">
        <v>15</v>
      </c>
      <c r="H21" s="26" t="s">
        <v>17</v>
      </c>
      <c r="I21" s="26"/>
      <c r="J21" s="26">
        <v>0</v>
      </c>
      <c r="K21" s="26"/>
      <c r="L21" s="26">
        <v>0</v>
      </c>
      <c r="M21" s="26">
        <v>0</v>
      </c>
      <c r="N21" s="26">
        <v>0</v>
      </c>
      <c r="O21" s="27">
        <v>0</v>
      </c>
      <c r="P21" s="28">
        <v>0</v>
      </c>
      <c r="Q21" s="28">
        <f t="shared" si="11"/>
        <v>0</v>
      </c>
      <c r="R21" s="28">
        <f t="shared" si="12"/>
        <v>0</v>
      </c>
      <c r="S21" s="28">
        <f t="shared" si="13"/>
        <v>0</v>
      </c>
      <c r="T21" s="27">
        <v>0</v>
      </c>
      <c r="U21" s="28">
        <v>0</v>
      </c>
      <c r="V21" s="28">
        <f t="shared" si="14"/>
        <v>0</v>
      </c>
      <c r="W21" s="28">
        <f t="shared" si="15"/>
        <v>0</v>
      </c>
      <c r="X21" s="28">
        <f t="shared" si="16"/>
        <v>0</v>
      </c>
      <c r="Y21" s="27">
        <v>0</v>
      </c>
      <c r="Z21" s="28">
        <v>0</v>
      </c>
      <c r="AA21" s="28">
        <f t="shared" si="17"/>
        <v>0</v>
      </c>
      <c r="AB21" s="28">
        <f t="shared" si="18"/>
        <v>0</v>
      </c>
      <c r="AC21" s="28">
        <f t="shared" si="19"/>
        <v>0</v>
      </c>
    </row>
    <row r="22" spans="1:29" x14ac:dyDescent="0.25">
      <c r="A22" s="26" t="s">
        <v>14</v>
      </c>
      <c r="B22" s="26" t="s">
        <v>244</v>
      </c>
      <c r="C22" s="26" t="s">
        <v>8</v>
      </c>
      <c r="D22" s="26" t="s">
        <v>105</v>
      </c>
      <c r="E22" s="26" t="s">
        <v>904</v>
      </c>
      <c r="F22" s="26" t="s">
        <v>106</v>
      </c>
      <c r="G22" s="26" t="s">
        <v>15</v>
      </c>
      <c r="H22" s="26" t="s">
        <v>17</v>
      </c>
      <c r="I22" s="26"/>
      <c r="J22" s="26">
        <v>0</v>
      </c>
      <c r="K22" s="26"/>
      <c r="L22" s="26">
        <v>0</v>
      </c>
      <c r="M22" s="26">
        <v>0</v>
      </c>
      <c r="N22" s="26">
        <v>0</v>
      </c>
      <c r="O22" s="27">
        <v>0</v>
      </c>
      <c r="P22" s="28">
        <v>0</v>
      </c>
      <c r="Q22" s="28">
        <f t="shared" si="11"/>
        <v>0</v>
      </c>
      <c r="R22" s="28">
        <f t="shared" si="12"/>
        <v>0</v>
      </c>
      <c r="S22" s="28">
        <f t="shared" si="13"/>
        <v>0</v>
      </c>
      <c r="T22" s="27">
        <v>0</v>
      </c>
      <c r="U22" s="28">
        <v>0</v>
      </c>
      <c r="V22" s="28">
        <f t="shared" si="14"/>
        <v>0</v>
      </c>
      <c r="W22" s="28">
        <f t="shared" si="15"/>
        <v>0</v>
      </c>
      <c r="X22" s="28">
        <f t="shared" si="16"/>
        <v>0</v>
      </c>
      <c r="Y22" s="27">
        <v>0</v>
      </c>
      <c r="Z22" s="28">
        <v>0</v>
      </c>
      <c r="AA22" s="28">
        <f t="shared" si="17"/>
        <v>0</v>
      </c>
      <c r="AB22" s="28">
        <f t="shared" si="18"/>
        <v>0</v>
      </c>
      <c r="AC22" s="28">
        <f t="shared" si="19"/>
        <v>0</v>
      </c>
    </row>
    <row r="23" spans="1:29" x14ac:dyDescent="0.25">
      <c r="A23" s="26" t="s">
        <v>14</v>
      </c>
      <c r="B23" s="26" t="s">
        <v>7</v>
      </c>
      <c r="C23" s="26" t="s">
        <v>8</v>
      </c>
      <c r="D23" s="26" t="s">
        <v>105</v>
      </c>
      <c r="E23" s="26" t="s">
        <v>904</v>
      </c>
      <c r="F23" s="26" t="s">
        <v>106</v>
      </c>
      <c r="G23" s="26" t="s">
        <v>15</v>
      </c>
      <c r="H23" s="26" t="s">
        <v>18</v>
      </c>
      <c r="I23" s="26"/>
      <c r="J23" s="26">
        <v>0</v>
      </c>
      <c r="K23" s="26"/>
      <c r="L23" s="26">
        <v>0</v>
      </c>
      <c r="M23" s="26">
        <v>0</v>
      </c>
      <c r="N23" s="26">
        <v>0</v>
      </c>
      <c r="O23" s="27">
        <v>0</v>
      </c>
      <c r="P23" s="28">
        <v>0</v>
      </c>
      <c r="Q23" s="28">
        <f t="shared" si="11"/>
        <v>0</v>
      </c>
      <c r="R23" s="28">
        <f t="shared" si="12"/>
        <v>0</v>
      </c>
      <c r="S23" s="28">
        <f t="shared" si="13"/>
        <v>0</v>
      </c>
      <c r="T23" s="27">
        <v>0</v>
      </c>
      <c r="U23" s="28">
        <v>0</v>
      </c>
      <c r="V23" s="28">
        <f t="shared" si="14"/>
        <v>0</v>
      </c>
      <c r="W23" s="28">
        <f t="shared" si="15"/>
        <v>0</v>
      </c>
      <c r="X23" s="28">
        <f t="shared" si="16"/>
        <v>0</v>
      </c>
      <c r="Y23" s="27">
        <v>0</v>
      </c>
      <c r="Z23" s="28">
        <v>0</v>
      </c>
      <c r="AA23" s="28">
        <f t="shared" si="17"/>
        <v>0</v>
      </c>
      <c r="AB23" s="28">
        <f t="shared" si="18"/>
        <v>0</v>
      </c>
      <c r="AC23" s="28">
        <f t="shared" si="19"/>
        <v>0</v>
      </c>
    </row>
    <row r="24" spans="1:29" x14ac:dyDescent="0.25">
      <c r="A24" s="26" t="s">
        <v>14</v>
      </c>
      <c r="B24" s="26" t="s">
        <v>244</v>
      </c>
      <c r="C24" s="26" t="s">
        <v>8</v>
      </c>
      <c r="D24" s="26" t="s">
        <v>105</v>
      </c>
      <c r="E24" s="26" t="s">
        <v>904</v>
      </c>
      <c r="F24" s="26" t="s">
        <v>106</v>
      </c>
      <c r="G24" s="26" t="s">
        <v>15</v>
      </c>
      <c r="H24" s="26" t="s">
        <v>18</v>
      </c>
      <c r="I24" s="26"/>
      <c r="J24" s="26">
        <v>0</v>
      </c>
      <c r="K24" s="26"/>
      <c r="L24" s="26">
        <v>0</v>
      </c>
      <c r="M24" s="26">
        <v>0</v>
      </c>
      <c r="N24" s="26">
        <v>0</v>
      </c>
      <c r="O24" s="27">
        <v>0</v>
      </c>
      <c r="P24" s="28">
        <v>0</v>
      </c>
      <c r="Q24" s="28">
        <f t="shared" si="11"/>
        <v>0</v>
      </c>
      <c r="R24" s="28">
        <f t="shared" si="12"/>
        <v>0</v>
      </c>
      <c r="S24" s="28">
        <f t="shared" si="13"/>
        <v>0</v>
      </c>
      <c r="T24" s="27">
        <v>0</v>
      </c>
      <c r="U24" s="28">
        <v>0</v>
      </c>
      <c r="V24" s="28">
        <f t="shared" si="14"/>
        <v>0</v>
      </c>
      <c r="W24" s="28">
        <f t="shared" si="15"/>
        <v>0</v>
      </c>
      <c r="X24" s="28">
        <f t="shared" si="16"/>
        <v>0</v>
      </c>
      <c r="Y24" s="27">
        <v>0</v>
      </c>
      <c r="Z24" s="28">
        <v>0</v>
      </c>
      <c r="AA24" s="28">
        <f t="shared" si="17"/>
        <v>0</v>
      </c>
      <c r="AB24" s="28">
        <f t="shared" si="18"/>
        <v>0</v>
      </c>
      <c r="AC24" s="28">
        <f t="shared" si="19"/>
        <v>0</v>
      </c>
    </row>
    <row r="25" spans="1:29" x14ac:dyDescent="0.25">
      <c r="A25" s="26" t="s">
        <v>14</v>
      </c>
      <c r="B25" s="26" t="s">
        <v>7</v>
      </c>
      <c r="C25" s="26" t="s">
        <v>8</v>
      </c>
      <c r="D25" s="26" t="s">
        <v>105</v>
      </c>
      <c r="E25" s="26" t="s">
        <v>904</v>
      </c>
      <c r="F25" s="26" t="s">
        <v>106</v>
      </c>
      <c r="G25" s="26" t="s">
        <v>15</v>
      </c>
      <c r="H25" s="26" t="s">
        <v>19</v>
      </c>
      <c r="I25" s="26"/>
      <c r="J25" s="26">
        <v>0</v>
      </c>
      <c r="K25" s="26"/>
      <c r="L25" s="26">
        <v>0</v>
      </c>
      <c r="M25" s="26">
        <v>0</v>
      </c>
      <c r="N25" s="26">
        <v>0</v>
      </c>
      <c r="O25" s="27">
        <v>0</v>
      </c>
      <c r="P25" s="28">
        <v>0</v>
      </c>
      <c r="Q25" s="28">
        <f t="shared" si="11"/>
        <v>0</v>
      </c>
      <c r="R25" s="28">
        <f t="shared" si="12"/>
        <v>0</v>
      </c>
      <c r="S25" s="28">
        <f t="shared" si="13"/>
        <v>0</v>
      </c>
      <c r="T25" s="27">
        <v>0</v>
      </c>
      <c r="U25" s="28">
        <v>0</v>
      </c>
      <c r="V25" s="28">
        <f t="shared" si="14"/>
        <v>0</v>
      </c>
      <c r="W25" s="28">
        <f t="shared" si="15"/>
        <v>0</v>
      </c>
      <c r="X25" s="28">
        <f t="shared" si="16"/>
        <v>0</v>
      </c>
      <c r="Y25" s="27">
        <v>0</v>
      </c>
      <c r="Z25" s="28">
        <v>0</v>
      </c>
      <c r="AA25" s="28">
        <f t="shared" si="17"/>
        <v>0</v>
      </c>
      <c r="AB25" s="28">
        <f t="shared" si="18"/>
        <v>0</v>
      </c>
      <c r="AC25" s="28">
        <f t="shared" si="19"/>
        <v>0</v>
      </c>
    </row>
    <row r="26" spans="1:29" x14ac:dyDescent="0.25">
      <c r="A26" s="26" t="s">
        <v>14</v>
      </c>
      <c r="B26" s="26" t="s">
        <v>244</v>
      </c>
      <c r="C26" s="26" t="s">
        <v>8</v>
      </c>
      <c r="D26" s="26" t="s">
        <v>105</v>
      </c>
      <c r="E26" s="26" t="s">
        <v>904</v>
      </c>
      <c r="F26" s="26" t="s">
        <v>106</v>
      </c>
      <c r="G26" s="26" t="s">
        <v>15</v>
      </c>
      <c r="H26" s="26" t="s">
        <v>19</v>
      </c>
      <c r="I26" s="26"/>
      <c r="J26" s="26">
        <v>0</v>
      </c>
      <c r="K26" s="26"/>
      <c r="L26" s="26">
        <v>0</v>
      </c>
      <c r="M26" s="26">
        <v>0</v>
      </c>
      <c r="N26" s="26">
        <v>0</v>
      </c>
      <c r="O26" s="27">
        <v>0</v>
      </c>
      <c r="P26" s="28">
        <v>0</v>
      </c>
      <c r="Q26" s="28">
        <f t="shared" si="11"/>
        <v>0</v>
      </c>
      <c r="R26" s="28">
        <f t="shared" si="12"/>
        <v>0</v>
      </c>
      <c r="S26" s="28">
        <f t="shared" si="13"/>
        <v>0</v>
      </c>
      <c r="T26" s="27">
        <v>0</v>
      </c>
      <c r="U26" s="28">
        <v>0</v>
      </c>
      <c r="V26" s="28">
        <f t="shared" si="14"/>
        <v>0</v>
      </c>
      <c r="W26" s="28">
        <f t="shared" si="15"/>
        <v>0</v>
      </c>
      <c r="X26" s="28">
        <f t="shared" si="16"/>
        <v>0</v>
      </c>
      <c r="Y26" s="27">
        <v>0</v>
      </c>
      <c r="Z26" s="28">
        <v>0</v>
      </c>
      <c r="AA26" s="28">
        <f t="shared" si="17"/>
        <v>0</v>
      </c>
      <c r="AB26" s="28">
        <f t="shared" si="18"/>
        <v>0</v>
      </c>
      <c r="AC26" s="28">
        <f t="shared" si="19"/>
        <v>0</v>
      </c>
    </row>
    <row r="27" spans="1:29" x14ac:dyDescent="0.25">
      <c r="A27" s="26" t="s">
        <v>14</v>
      </c>
      <c r="B27" s="26" t="s">
        <v>7</v>
      </c>
      <c r="C27" s="26" t="s">
        <v>8</v>
      </c>
      <c r="D27" s="26" t="s">
        <v>105</v>
      </c>
      <c r="E27" s="26" t="s">
        <v>904</v>
      </c>
      <c r="F27" s="26" t="s">
        <v>106</v>
      </c>
      <c r="G27" s="26" t="s">
        <v>15</v>
      </c>
      <c r="H27" s="26" t="s">
        <v>20</v>
      </c>
      <c r="I27" s="26"/>
      <c r="J27" s="26">
        <v>5.0109999999999998E-3</v>
      </c>
      <c r="K27" s="26"/>
      <c r="L27" s="26">
        <v>5.0109999999999998E-3</v>
      </c>
      <c r="M27" s="26">
        <v>5.0109999999999998E-3</v>
      </c>
      <c r="N27" s="26">
        <v>5.0109999999999998E-3</v>
      </c>
      <c r="O27" s="27">
        <v>81306</v>
      </c>
      <c r="P27" s="28">
        <v>407.42436599999996</v>
      </c>
      <c r="Q27" s="28">
        <f t="shared" si="11"/>
        <v>407.42436599999996</v>
      </c>
      <c r="R27" s="28">
        <f t="shared" si="12"/>
        <v>407.42436599999996</v>
      </c>
      <c r="S27" s="28">
        <f t="shared" si="13"/>
        <v>407.42436599999996</v>
      </c>
      <c r="T27" s="27">
        <v>8283</v>
      </c>
      <c r="U27" s="28">
        <v>41.506112999999999</v>
      </c>
      <c r="V27" s="28">
        <f t="shared" si="14"/>
        <v>41.506112999999999</v>
      </c>
      <c r="W27" s="28">
        <f t="shared" si="15"/>
        <v>41.506112999999999</v>
      </c>
      <c r="X27" s="28">
        <f t="shared" si="16"/>
        <v>41.506112999999999</v>
      </c>
      <c r="Y27" s="27">
        <v>89589</v>
      </c>
      <c r="Z27" s="28">
        <v>448.93047899999999</v>
      </c>
      <c r="AA27" s="28">
        <f t="shared" si="17"/>
        <v>448.93047899999999</v>
      </c>
      <c r="AB27" s="28">
        <f t="shared" si="18"/>
        <v>448.93047899999999</v>
      </c>
      <c r="AC27" s="28">
        <f t="shared" si="19"/>
        <v>448.93047899999999</v>
      </c>
    </row>
    <row r="28" spans="1:29" x14ac:dyDescent="0.25">
      <c r="A28" s="26" t="s">
        <v>14</v>
      </c>
      <c r="B28" s="26" t="s">
        <v>244</v>
      </c>
      <c r="C28" s="26" t="s">
        <v>8</v>
      </c>
      <c r="D28" s="26" t="s">
        <v>105</v>
      </c>
      <c r="E28" s="26" t="s">
        <v>904</v>
      </c>
      <c r="F28" s="26" t="s">
        <v>106</v>
      </c>
      <c r="G28" s="26" t="s">
        <v>15</v>
      </c>
      <c r="H28" s="26" t="s">
        <v>20</v>
      </c>
      <c r="I28" s="26"/>
      <c r="J28" s="26">
        <v>1.4441000000000001E-2</v>
      </c>
      <c r="K28" s="26"/>
      <c r="L28" s="26">
        <v>1.4441000000000001E-2</v>
      </c>
      <c r="M28" s="26">
        <v>1.4441000000000001E-2</v>
      </c>
      <c r="N28" s="26">
        <v>1.4441000000000001E-2</v>
      </c>
      <c r="O28" s="27">
        <v>149259</v>
      </c>
      <c r="P28" s="28">
        <v>2155.4492190000001</v>
      </c>
      <c r="Q28" s="28">
        <f t="shared" si="11"/>
        <v>2155.4492190000001</v>
      </c>
      <c r="R28" s="28">
        <f t="shared" si="12"/>
        <v>2155.4492190000001</v>
      </c>
      <c r="S28" s="28">
        <f t="shared" si="13"/>
        <v>2155.4492190000001</v>
      </c>
      <c r="T28" s="27">
        <v>2483</v>
      </c>
      <c r="U28" s="28">
        <v>35.857002999999999</v>
      </c>
      <c r="V28" s="28">
        <f t="shared" si="14"/>
        <v>35.857002999999999</v>
      </c>
      <c r="W28" s="28">
        <f t="shared" si="15"/>
        <v>35.857002999999999</v>
      </c>
      <c r="X28" s="28">
        <f t="shared" si="16"/>
        <v>35.857002999999999</v>
      </c>
      <c r="Y28" s="27">
        <v>151742</v>
      </c>
      <c r="Z28" s="28">
        <v>2191.3062220000002</v>
      </c>
      <c r="AA28" s="28">
        <f t="shared" si="17"/>
        <v>2191.3062220000002</v>
      </c>
      <c r="AB28" s="28">
        <f t="shared" si="18"/>
        <v>2191.3062220000002</v>
      </c>
      <c r="AC28" s="28">
        <f t="shared" si="19"/>
        <v>2191.3062220000002</v>
      </c>
    </row>
    <row r="29" spans="1:29" x14ac:dyDescent="0.25">
      <c r="A29" s="26" t="s">
        <v>13</v>
      </c>
      <c r="B29" s="26" t="s">
        <v>7</v>
      </c>
      <c r="C29" s="26" t="s">
        <v>8</v>
      </c>
      <c r="D29" s="26" t="s">
        <v>105</v>
      </c>
      <c r="E29" s="26" t="s">
        <v>904</v>
      </c>
      <c r="F29" s="26" t="s">
        <v>106</v>
      </c>
      <c r="G29" s="26" t="s">
        <v>21</v>
      </c>
      <c r="H29" s="26" t="s">
        <v>22</v>
      </c>
      <c r="I29" s="26" t="s">
        <v>846</v>
      </c>
      <c r="J29" s="26">
        <v>0</v>
      </c>
      <c r="K29" s="26">
        <f>'LT Reference'!$A$2</f>
        <v>1E-3</v>
      </c>
      <c r="L29" s="26">
        <v>0</v>
      </c>
      <c r="M29" s="26">
        <v>0</v>
      </c>
      <c r="N29" s="26">
        <v>0</v>
      </c>
      <c r="O29" s="27">
        <v>0</v>
      </c>
      <c r="P29" s="28">
        <v>0</v>
      </c>
      <c r="Q29" s="28">
        <f t="shared" ref="Q29:Q36" si="20">L29*O29</f>
        <v>0</v>
      </c>
      <c r="R29" s="28">
        <f t="shared" ref="R29:R36" si="21">M29*O29</f>
        <v>0</v>
      </c>
      <c r="S29" s="28">
        <f t="shared" ref="S29:S36" si="22">N29*O29</f>
        <v>0</v>
      </c>
      <c r="T29" s="27">
        <v>0</v>
      </c>
      <c r="U29" s="28">
        <v>0</v>
      </c>
      <c r="V29" s="28">
        <f t="shared" ref="V29:V36" si="23">L29*T29</f>
        <v>0</v>
      </c>
      <c r="W29" s="28">
        <f t="shared" ref="W29:W36" si="24">M29*T29</f>
        <v>0</v>
      </c>
      <c r="X29" s="28">
        <f t="shared" ref="X29:X36" si="25">N29*T29</f>
        <v>0</v>
      </c>
      <c r="Y29" s="27">
        <v>0</v>
      </c>
      <c r="Z29" s="28">
        <v>0</v>
      </c>
      <c r="AA29" s="28">
        <f t="shared" ref="AA29:AC36" si="26">Q29+V29</f>
        <v>0</v>
      </c>
      <c r="AB29" s="28">
        <f t="shared" si="26"/>
        <v>0</v>
      </c>
      <c r="AC29" s="28">
        <f t="shared" si="26"/>
        <v>0</v>
      </c>
    </row>
    <row r="30" spans="1:29" x14ac:dyDescent="0.25">
      <c r="A30" s="26" t="s">
        <v>13</v>
      </c>
      <c r="B30" s="26" t="s">
        <v>7</v>
      </c>
      <c r="C30" s="26" t="s">
        <v>8</v>
      </c>
      <c r="D30" s="26" t="s">
        <v>105</v>
      </c>
      <c r="E30" s="26" t="s">
        <v>904</v>
      </c>
      <c r="F30" s="26" t="s">
        <v>106</v>
      </c>
      <c r="G30" s="26" t="s">
        <v>21</v>
      </c>
      <c r="H30" s="26" t="s">
        <v>23</v>
      </c>
      <c r="I30" s="26" t="s">
        <v>847</v>
      </c>
      <c r="J30" s="26">
        <v>1.2E-5</v>
      </c>
      <c r="K30" s="26">
        <f>'LT Reference'!$A$2</f>
        <v>1E-3</v>
      </c>
      <c r="L30" s="26">
        <v>0</v>
      </c>
      <c r="M30" s="26">
        <v>0</v>
      </c>
      <c r="N30" s="26">
        <v>0</v>
      </c>
      <c r="O30" s="27">
        <v>465000</v>
      </c>
      <c r="P30" s="28">
        <v>5.58</v>
      </c>
      <c r="Q30" s="28">
        <f t="shared" si="20"/>
        <v>0</v>
      </c>
      <c r="R30" s="28">
        <f t="shared" si="21"/>
        <v>0</v>
      </c>
      <c r="S30" s="28">
        <f t="shared" si="22"/>
        <v>0</v>
      </c>
      <c r="T30" s="27">
        <v>570000</v>
      </c>
      <c r="U30" s="28">
        <v>6.84</v>
      </c>
      <c r="V30" s="28">
        <f t="shared" si="23"/>
        <v>0</v>
      </c>
      <c r="W30" s="28">
        <f t="shared" si="24"/>
        <v>0</v>
      </c>
      <c r="X30" s="28">
        <f t="shared" si="25"/>
        <v>0</v>
      </c>
      <c r="Y30" s="27">
        <v>1035000</v>
      </c>
      <c r="Z30" s="28">
        <v>12.42</v>
      </c>
      <c r="AA30" s="28">
        <f t="shared" si="26"/>
        <v>0</v>
      </c>
      <c r="AB30" s="28">
        <f t="shared" si="26"/>
        <v>0</v>
      </c>
      <c r="AC30" s="28">
        <f t="shared" si="26"/>
        <v>0</v>
      </c>
    </row>
    <row r="31" spans="1:29" x14ac:dyDescent="0.25">
      <c r="A31" s="26" t="s">
        <v>13</v>
      </c>
      <c r="B31" s="26" t="s">
        <v>7</v>
      </c>
      <c r="C31" s="26" t="s">
        <v>8</v>
      </c>
      <c r="D31" s="26" t="s">
        <v>105</v>
      </c>
      <c r="E31" s="26" t="s">
        <v>904</v>
      </c>
      <c r="F31" s="26" t="s">
        <v>106</v>
      </c>
      <c r="G31" s="26" t="s">
        <v>21</v>
      </c>
      <c r="H31" s="26" t="s">
        <v>24</v>
      </c>
      <c r="I31" s="26" t="s">
        <v>848</v>
      </c>
      <c r="J31" s="26">
        <v>1.1E-5</v>
      </c>
      <c r="K31" s="26">
        <f>'LT Reference'!$A$2</f>
        <v>1E-3</v>
      </c>
      <c r="L31" s="26">
        <v>0</v>
      </c>
      <c r="M31" s="26">
        <v>0</v>
      </c>
      <c r="N31" s="26">
        <v>0</v>
      </c>
      <c r="O31" s="27">
        <v>124548</v>
      </c>
      <c r="P31" s="28">
        <v>1.37</v>
      </c>
      <c r="Q31" s="28">
        <f t="shared" si="20"/>
        <v>0</v>
      </c>
      <c r="R31" s="28">
        <f t="shared" si="21"/>
        <v>0</v>
      </c>
      <c r="S31" s="28">
        <f t="shared" si="22"/>
        <v>0</v>
      </c>
      <c r="T31" s="27">
        <v>163631</v>
      </c>
      <c r="U31" s="28">
        <v>1.8</v>
      </c>
      <c r="V31" s="28">
        <f t="shared" si="23"/>
        <v>0</v>
      </c>
      <c r="W31" s="28">
        <f t="shared" si="24"/>
        <v>0</v>
      </c>
      <c r="X31" s="28">
        <f t="shared" si="25"/>
        <v>0</v>
      </c>
      <c r="Y31" s="27">
        <v>288179</v>
      </c>
      <c r="Z31" s="28">
        <v>3.17</v>
      </c>
      <c r="AA31" s="28">
        <f t="shared" si="26"/>
        <v>0</v>
      </c>
      <c r="AB31" s="28">
        <f t="shared" si="26"/>
        <v>0</v>
      </c>
      <c r="AC31" s="28">
        <f t="shared" si="26"/>
        <v>0</v>
      </c>
    </row>
    <row r="32" spans="1:29" x14ac:dyDescent="0.25">
      <c r="A32" s="26" t="s">
        <v>13</v>
      </c>
      <c r="B32" s="26" t="s">
        <v>244</v>
      </c>
      <c r="C32" s="26" t="s">
        <v>8</v>
      </c>
      <c r="D32" s="26" t="s">
        <v>105</v>
      </c>
      <c r="E32" s="26" t="s">
        <v>904</v>
      </c>
      <c r="F32" s="26" t="s">
        <v>106</v>
      </c>
      <c r="G32" s="26" t="s">
        <v>21</v>
      </c>
      <c r="H32" s="26" t="s">
        <v>22</v>
      </c>
      <c r="I32" s="26" t="s">
        <v>846</v>
      </c>
      <c r="J32" s="26">
        <v>0</v>
      </c>
      <c r="K32" s="26">
        <f>'LT Reference'!$A$2</f>
        <v>1E-3</v>
      </c>
      <c r="L32" s="26">
        <v>0</v>
      </c>
      <c r="M32" s="26">
        <v>0</v>
      </c>
      <c r="N32" s="26">
        <v>0</v>
      </c>
      <c r="O32" s="27">
        <v>0</v>
      </c>
      <c r="P32" s="28">
        <v>0</v>
      </c>
      <c r="Q32" s="28">
        <f t="shared" si="20"/>
        <v>0</v>
      </c>
      <c r="R32" s="28">
        <f t="shared" si="21"/>
        <v>0</v>
      </c>
      <c r="S32" s="28">
        <f t="shared" si="22"/>
        <v>0</v>
      </c>
      <c r="T32" s="27">
        <v>0</v>
      </c>
      <c r="U32" s="28">
        <v>0</v>
      </c>
      <c r="V32" s="28">
        <f t="shared" si="23"/>
        <v>0</v>
      </c>
      <c r="W32" s="28">
        <f t="shared" si="24"/>
        <v>0</v>
      </c>
      <c r="X32" s="28">
        <f t="shared" si="25"/>
        <v>0</v>
      </c>
      <c r="Y32" s="27">
        <v>0</v>
      </c>
      <c r="Z32" s="28">
        <v>0</v>
      </c>
      <c r="AA32" s="28">
        <f t="shared" si="26"/>
        <v>0</v>
      </c>
      <c r="AB32" s="28">
        <f t="shared" si="26"/>
        <v>0</v>
      </c>
      <c r="AC32" s="28">
        <f t="shared" si="26"/>
        <v>0</v>
      </c>
    </row>
    <row r="33" spans="1:29" x14ac:dyDescent="0.25">
      <c r="A33" s="26" t="s">
        <v>13</v>
      </c>
      <c r="B33" s="26" t="s">
        <v>244</v>
      </c>
      <c r="C33" s="26" t="s">
        <v>8</v>
      </c>
      <c r="D33" s="26" t="s">
        <v>105</v>
      </c>
      <c r="E33" s="26" t="s">
        <v>904</v>
      </c>
      <c r="F33" s="26" t="s">
        <v>106</v>
      </c>
      <c r="G33" s="26" t="s">
        <v>21</v>
      </c>
      <c r="H33" s="26" t="s">
        <v>245</v>
      </c>
      <c r="I33" s="26" t="s">
        <v>885</v>
      </c>
      <c r="J33" s="26">
        <v>2.0000000000000002E-5</v>
      </c>
      <c r="K33" s="26">
        <f>'LT Reference'!$A$2</f>
        <v>1E-3</v>
      </c>
      <c r="L33" s="26">
        <v>0</v>
      </c>
      <c r="M33" s="26">
        <v>0</v>
      </c>
      <c r="N33" s="26">
        <v>0</v>
      </c>
      <c r="O33" s="27">
        <v>11000</v>
      </c>
      <c r="P33" s="28">
        <v>0.22</v>
      </c>
      <c r="Q33" s="28">
        <f t="shared" si="20"/>
        <v>0</v>
      </c>
      <c r="R33" s="28">
        <f t="shared" si="21"/>
        <v>0</v>
      </c>
      <c r="S33" s="28">
        <f t="shared" si="22"/>
        <v>0</v>
      </c>
      <c r="T33" s="27"/>
      <c r="U33" s="28"/>
      <c r="V33" s="28">
        <f t="shared" si="23"/>
        <v>0</v>
      </c>
      <c r="W33" s="28">
        <f t="shared" si="24"/>
        <v>0</v>
      </c>
      <c r="X33" s="28">
        <f t="shared" si="25"/>
        <v>0</v>
      </c>
      <c r="Y33" s="27">
        <v>11000</v>
      </c>
      <c r="Z33" s="28">
        <v>0.22</v>
      </c>
      <c r="AA33" s="28">
        <f t="shared" si="26"/>
        <v>0</v>
      </c>
      <c r="AB33" s="28">
        <f t="shared" si="26"/>
        <v>0</v>
      </c>
      <c r="AC33" s="28">
        <f t="shared" si="26"/>
        <v>0</v>
      </c>
    </row>
    <row r="34" spans="1:29" x14ac:dyDescent="0.25">
      <c r="A34" s="26" t="s">
        <v>13</v>
      </c>
      <c r="B34" s="26" t="s">
        <v>244</v>
      </c>
      <c r="C34" s="26" t="s">
        <v>8</v>
      </c>
      <c r="D34" s="26" t="s">
        <v>105</v>
      </c>
      <c r="E34" s="26" t="s">
        <v>904</v>
      </c>
      <c r="F34" s="26" t="s">
        <v>106</v>
      </c>
      <c r="G34" s="26" t="s">
        <v>21</v>
      </c>
      <c r="H34" s="26" t="s">
        <v>223</v>
      </c>
      <c r="I34" s="26" t="s">
        <v>886</v>
      </c>
      <c r="J34" s="26">
        <v>2.1999999999999999E-5</v>
      </c>
      <c r="K34" s="26">
        <f>'LT Reference'!$A$2</f>
        <v>1E-3</v>
      </c>
      <c r="L34" s="26">
        <v>0</v>
      </c>
      <c r="M34" s="26">
        <v>0</v>
      </c>
      <c r="N34" s="26">
        <v>0</v>
      </c>
      <c r="O34" s="27">
        <v>4095</v>
      </c>
      <c r="P34" s="28">
        <v>0.09</v>
      </c>
      <c r="Q34" s="28">
        <f t="shared" si="20"/>
        <v>0</v>
      </c>
      <c r="R34" s="28">
        <f t="shared" si="21"/>
        <v>0</v>
      </c>
      <c r="S34" s="28">
        <f t="shared" si="22"/>
        <v>0</v>
      </c>
      <c r="T34" s="27">
        <v>455</v>
      </c>
      <c r="U34" s="28">
        <v>0.01</v>
      </c>
      <c r="V34" s="28">
        <f t="shared" si="23"/>
        <v>0</v>
      </c>
      <c r="W34" s="28">
        <f t="shared" si="24"/>
        <v>0</v>
      </c>
      <c r="X34" s="28">
        <f t="shared" si="25"/>
        <v>0</v>
      </c>
      <c r="Y34" s="27">
        <v>4550</v>
      </c>
      <c r="Z34" s="28">
        <v>9.9999999999999992E-2</v>
      </c>
      <c r="AA34" s="28">
        <f t="shared" si="26"/>
        <v>0</v>
      </c>
      <c r="AB34" s="28">
        <f t="shared" si="26"/>
        <v>0</v>
      </c>
      <c r="AC34" s="28">
        <f t="shared" si="26"/>
        <v>0</v>
      </c>
    </row>
    <row r="35" spans="1:29" x14ac:dyDescent="0.25">
      <c r="A35" s="26" t="s">
        <v>13</v>
      </c>
      <c r="B35" s="26" t="s">
        <v>244</v>
      </c>
      <c r="C35" s="26" t="s">
        <v>8</v>
      </c>
      <c r="D35" s="26" t="s">
        <v>105</v>
      </c>
      <c r="E35" s="26" t="s">
        <v>904</v>
      </c>
      <c r="F35" s="26" t="s">
        <v>106</v>
      </c>
      <c r="G35" s="26" t="s">
        <v>21</v>
      </c>
      <c r="H35" s="26" t="s">
        <v>247</v>
      </c>
      <c r="I35" s="26" t="s">
        <v>887</v>
      </c>
      <c r="J35" s="26">
        <v>1.9900000000000001E-4</v>
      </c>
      <c r="K35" s="26">
        <f>'LT Reference'!$A$2</f>
        <v>1E-3</v>
      </c>
      <c r="L35" s="26">
        <v>0</v>
      </c>
      <c r="M35" s="26">
        <v>0</v>
      </c>
      <c r="N35" s="26">
        <v>0</v>
      </c>
      <c r="O35" s="27">
        <v>2112</v>
      </c>
      <c r="P35" s="28">
        <v>0.42</v>
      </c>
      <c r="Q35" s="28">
        <f t="shared" si="20"/>
        <v>0</v>
      </c>
      <c r="R35" s="28">
        <f t="shared" si="21"/>
        <v>0</v>
      </c>
      <c r="S35" s="28">
        <f t="shared" si="22"/>
        <v>0</v>
      </c>
      <c r="T35" s="27">
        <v>650</v>
      </c>
      <c r="U35" s="28">
        <v>0.13</v>
      </c>
      <c r="V35" s="28">
        <f t="shared" si="23"/>
        <v>0</v>
      </c>
      <c r="W35" s="28">
        <f t="shared" si="24"/>
        <v>0</v>
      </c>
      <c r="X35" s="28">
        <f t="shared" si="25"/>
        <v>0</v>
      </c>
      <c r="Y35" s="27">
        <v>2762</v>
      </c>
      <c r="Z35" s="28">
        <v>0.55000000000000004</v>
      </c>
      <c r="AA35" s="28">
        <f t="shared" si="26"/>
        <v>0</v>
      </c>
      <c r="AB35" s="28">
        <f t="shared" si="26"/>
        <v>0</v>
      </c>
      <c r="AC35" s="28">
        <f t="shared" si="26"/>
        <v>0</v>
      </c>
    </row>
    <row r="36" spans="1:29" x14ac:dyDescent="0.25">
      <c r="A36" s="26" t="s">
        <v>13</v>
      </c>
      <c r="B36" s="26" t="s">
        <v>244</v>
      </c>
      <c r="C36" s="26" t="s">
        <v>8</v>
      </c>
      <c r="D36" s="26" t="s">
        <v>105</v>
      </c>
      <c r="E36" s="26" t="s">
        <v>904</v>
      </c>
      <c r="F36" s="26" t="s">
        <v>106</v>
      </c>
      <c r="G36" s="26" t="s">
        <v>21</v>
      </c>
      <c r="H36" s="26" t="s">
        <v>248</v>
      </c>
      <c r="I36" s="26" t="s">
        <v>888</v>
      </c>
      <c r="J36" s="26">
        <v>2.5500000000000002E-4</v>
      </c>
      <c r="K36" s="26">
        <f>'LT Reference'!$A$2</f>
        <v>1E-3</v>
      </c>
      <c r="L36" s="26">
        <v>0</v>
      </c>
      <c r="M36" s="26">
        <v>0</v>
      </c>
      <c r="N36" s="26">
        <v>0</v>
      </c>
      <c r="O36" s="27">
        <v>351</v>
      </c>
      <c r="P36" s="28">
        <v>0.09</v>
      </c>
      <c r="Q36" s="28">
        <f t="shared" si="20"/>
        <v>0</v>
      </c>
      <c r="R36" s="28">
        <f t="shared" si="21"/>
        <v>0</v>
      </c>
      <c r="S36" s="28">
        <f t="shared" si="22"/>
        <v>0</v>
      </c>
      <c r="T36" s="27"/>
      <c r="U36" s="28"/>
      <c r="V36" s="28">
        <f t="shared" si="23"/>
        <v>0</v>
      </c>
      <c r="W36" s="28">
        <f t="shared" si="24"/>
        <v>0</v>
      </c>
      <c r="X36" s="28">
        <f t="shared" si="25"/>
        <v>0</v>
      </c>
      <c r="Y36" s="27">
        <v>351</v>
      </c>
      <c r="Z36" s="28">
        <v>0.09</v>
      </c>
      <c r="AA36" s="28">
        <f t="shared" si="26"/>
        <v>0</v>
      </c>
      <c r="AB36" s="28">
        <f t="shared" si="26"/>
        <v>0</v>
      </c>
      <c r="AC36" s="28">
        <f t="shared" si="26"/>
        <v>0</v>
      </c>
    </row>
    <row r="37" spans="1:29" x14ac:dyDescent="0.25">
      <c r="A37" s="26" t="s">
        <v>14</v>
      </c>
      <c r="B37" s="26" t="s">
        <v>7</v>
      </c>
      <c r="C37" s="26" t="s">
        <v>8</v>
      </c>
      <c r="D37" s="26" t="s">
        <v>105</v>
      </c>
      <c r="E37" s="26" t="s">
        <v>904</v>
      </c>
      <c r="F37" s="26" t="s">
        <v>106</v>
      </c>
      <c r="G37" s="26" t="s">
        <v>21</v>
      </c>
      <c r="H37" s="26" t="s">
        <v>22</v>
      </c>
      <c r="I37" s="26"/>
      <c r="J37" s="26">
        <v>0</v>
      </c>
      <c r="K37" s="26"/>
      <c r="L37" s="26">
        <v>0</v>
      </c>
      <c r="M37" s="26">
        <v>0</v>
      </c>
      <c r="N37" s="26">
        <v>0</v>
      </c>
      <c r="O37" s="27">
        <v>0</v>
      </c>
      <c r="P37" s="28">
        <v>0</v>
      </c>
      <c r="Q37" s="28">
        <f t="shared" ref="Q37:Q44" si="27">P37</f>
        <v>0</v>
      </c>
      <c r="R37" s="28">
        <f t="shared" ref="R37:R44" si="28">P37</f>
        <v>0</v>
      </c>
      <c r="S37" s="28">
        <f t="shared" ref="S37:S44" si="29">P37</f>
        <v>0</v>
      </c>
      <c r="T37" s="27">
        <v>0</v>
      </c>
      <c r="U37" s="28">
        <v>0</v>
      </c>
      <c r="V37" s="28">
        <f t="shared" ref="V37:V44" si="30">U37</f>
        <v>0</v>
      </c>
      <c r="W37" s="28">
        <f t="shared" ref="W37:W44" si="31">U37</f>
        <v>0</v>
      </c>
      <c r="X37" s="28">
        <f t="shared" ref="X37:X44" si="32">U37</f>
        <v>0</v>
      </c>
      <c r="Y37" s="27">
        <v>0</v>
      </c>
      <c r="Z37" s="28">
        <v>0</v>
      </c>
      <c r="AA37" s="28">
        <f t="shared" ref="AA37:AA44" si="33">Z37</f>
        <v>0</v>
      </c>
      <c r="AB37" s="28">
        <f t="shared" ref="AB37:AB44" si="34">Z37</f>
        <v>0</v>
      </c>
      <c r="AC37" s="28">
        <f t="shared" ref="AC37:AC44" si="35">Z37</f>
        <v>0</v>
      </c>
    </row>
    <row r="38" spans="1:29" x14ac:dyDescent="0.25">
      <c r="A38" s="26" t="s">
        <v>14</v>
      </c>
      <c r="B38" s="26" t="s">
        <v>7</v>
      </c>
      <c r="C38" s="26" t="s">
        <v>8</v>
      </c>
      <c r="D38" s="26" t="s">
        <v>105</v>
      </c>
      <c r="E38" s="26" t="s">
        <v>904</v>
      </c>
      <c r="F38" s="26" t="s">
        <v>106</v>
      </c>
      <c r="G38" s="26" t="s">
        <v>21</v>
      </c>
      <c r="H38" s="26" t="s">
        <v>23</v>
      </c>
      <c r="I38" s="26"/>
      <c r="J38" s="26">
        <v>1.2E-5</v>
      </c>
      <c r="K38" s="26"/>
      <c r="L38" s="26">
        <v>1.2E-5</v>
      </c>
      <c r="M38" s="26">
        <v>1.2E-5</v>
      </c>
      <c r="N38" s="26">
        <v>1.2E-5</v>
      </c>
      <c r="O38" s="27">
        <v>533331</v>
      </c>
      <c r="P38" s="28">
        <v>6.4</v>
      </c>
      <c r="Q38" s="28">
        <f t="shared" si="27"/>
        <v>6.4</v>
      </c>
      <c r="R38" s="28">
        <f t="shared" si="28"/>
        <v>6.4</v>
      </c>
      <c r="S38" s="28">
        <f t="shared" si="29"/>
        <v>6.4</v>
      </c>
      <c r="T38" s="27">
        <v>3332</v>
      </c>
      <c r="U38" s="28">
        <v>0.04</v>
      </c>
      <c r="V38" s="28">
        <f t="shared" si="30"/>
        <v>0.04</v>
      </c>
      <c r="W38" s="28">
        <f t="shared" si="31"/>
        <v>0.04</v>
      </c>
      <c r="X38" s="28">
        <f t="shared" si="32"/>
        <v>0.04</v>
      </c>
      <c r="Y38" s="27">
        <v>536663</v>
      </c>
      <c r="Z38" s="28">
        <v>6.44</v>
      </c>
      <c r="AA38" s="28">
        <f t="shared" si="33"/>
        <v>6.44</v>
      </c>
      <c r="AB38" s="28">
        <f t="shared" si="34"/>
        <v>6.44</v>
      </c>
      <c r="AC38" s="28">
        <f t="shared" si="35"/>
        <v>6.44</v>
      </c>
    </row>
    <row r="39" spans="1:29" x14ac:dyDescent="0.25">
      <c r="A39" s="26" t="s">
        <v>14</v>
      </c>
      <c r="B39" s="26" t="s">
        <v>7</v>
      </c>
      <c r="C39" s="26" t="s">
        <v>8</v>
      </c>
      <c r="D39" s="26" t="s">
        <v>105</v>
      </c>
      <c r="E39" s="26" t="s">
        <v>904</v>
      </c>
      <c r="F39" s="26" t="s">
        <v>106</v>
      </c>
      <c r="G39" s="26" t="s">
        <v>21</v>
      </c>
      <c r="H39" s="26" t="s">
        <v>24</v>
      </c>
      <c r="I39" s="26"/>
      <c r="J39" s="26">
        <v>1.1E-5</v>
      </c>
      <c r="K39" s="26"/>
      <c r="L39" s="26">
        <v>1.1E-5</v>
      </c>
      <c r="M39" s="26">
        <v>1.1E-5</v>
      </c>
      <c r="N39" s="26">
        <v>1.1E-5</v>
      </c>
      <c r="O39" s="27">
        <v>168189</v>
      </c>
      <c r="P39" s="28">
        <v>1.85</v>
      </c>
      <c r="Q39" s="28">
        <f t="shared" si="27"/>
        <v>1.85</v>
      </c>
      <c r="R39" s="28">
        <f t="shared" si="28"/>
        <v>1.85</v>
      </c>
      <c r="S39" s="28">
        <f t="shared" si="29"/>
        <v>1.85</v>
      </c>
      <c r="T39" s="27"/>
      <c r="U39" s="28"/>
      <c r="V39" s="28">
        <f t="shared" si="30"/>
        <v>0</v>
      </c>
      <c r="W39" s="28">
        <f t="shared" si="31"/>
        <v>0</v>
      </c>
      <c r="X39" s="28">
        <f t="shared" si="32"/>
        <v>0</v>
      </c>
      <c r="Y39" s="27">
        <v>168189</v>
      </c>
      <c r="Z39" s="28">
        <v>1.85</v>
      </c>
      <c r="AA39" s="28">
        <f t="shared" si="33"/>
        <v>1.85</v>
      </c>
      <c r="AB39" s="28">
        <f t="shared" si="34"/>
        <v>1.85</v>
      </c>
      <c r="AC39" s="28">
        <f t="shared" si="35"/>
        <v>1.85</v>
      </c>
    </row>
    <row r="40" spans="1:29" x14ac:dyDescent="0.25">
      <c r="A40" s="26" t="s">
        <v>14</v>
      </c>
      <c r="B40" s="26" t="s">
        <v>244</v>
      </c>
      <c r="C40" s="26" t="s">
        <v>8</v>
      </c>
      <c r="D40" s="26" t="s">
        <v>105</v>
      </c>
      <c r="E40" s="26" t="s">
        <v>904</v>
      </c>
      <c r="F40" s="26" t="s">
        <v>106</v>
      </c>
      <c r="G40" s="26" t="s">
        <v>21</v>
      </c>
      <c r="H40" s="26" t="s">
        <v>22</v>
      </c>
      <c r="I40" s="26"/>
      <c r="J40" s="26">
        <v>0</v>
      </c>
      <c r="K40" s="26"/>
      <c r="L40" s="26">
        <v>0</v>
      </c>
      <c r="M40" s="26">
        <v>0</v>
      </c>
      <c r="N40" s="26">
        <v>0</v>
      </c>
      <c r="O40" s="27">
        <v>0</v>
      </c>
      <c r="P40" s="28">
        <v>0</v>
      </c>
      <c r="Q40" s="28">
        <f t="shared" si="27"/>
        <v>0</v>
      </c>
      <c r="R40" s="28">
        <f t="shared" si="28"/>
        <v>0</v>
      </c>
      <c r="S40" s="28">
        <f t="shared" si="29"/>
        <v>0</v>
      </c>
      <c r="T40" s="27">
        <v>0</v>
      </c>
      <c r="U40" s="28">
        <v>0</v>
      </c>
      <c r="V40" s="28">
        <f t="shared" si="30"/>
        <v>0</v>
      </c>
      <c r="W40" s="28">
        <f t="shared" si="31"/>
        <v>0</v>
      </c>
      <c r="X40" s="28">
        <f t="shared" si="32"/>
        <v>0</v>
      </c>
      <c r="Y40" s="27">
        <v>0</v>
      </c>
      <c r="Z40" s="28">
        <v>0</v>
      </c>
      <c r="AA40" s="28">
        <f t="shared" si="33"/>
        <v>0</v>
      </c>
      <c r="AB40" s="28">
        <f t="shared" si="34"/>
        <v>0</v>
      </c>
      <c r="AC40" s="28">
        <f t="shared" si="35"/>
        <v>0</v>
      </c>
    </row>
    <row r="41" spans="1:29" x14ac:dyDescent="0.25">
      <c r="A41" s="26" t="s">
        <v>14</v>
      </c>
      <c r="B41" s="26" t="s">
        <v>244</v>
      </c>
      <c r="C41" s="26" t="s">
        <v>8</v>
      </c>
      <c r="D41" s="26" t="s">
        <v>105</v>
      </c>
      <c r="E41" s="26" t="s">
        <v>904</v>
      </c>
      <c r="F41" s="26" t="s">
        <v>106</v>
      </c>
      <c r="G41" s="26" t="s">
        <v>21</v>
      </c>
      <c r="H41" s="26" t="s">
        <v>245</v>
      </c>
      <c r="I41" s="26"/>
      <c r="J41" s="26">
        <v>2.0000000000000002E-5</v>
      </c>
      <c r="K41" s="26"/>
      <c r="L41" s="26">
        <v>2.0000000000000002E-5</v>
      </c>
      <c r="M41" s="26">
        <v>2.0000000000000002E-5</v>
      </c>
      <c r="N41" s="26">
        <v>2.0000000000000002E-5</v>
      </c>
      <c r="O41" s="27">
        <v>735500</v>
      </c>
      <c r="P41" s="28">
        <v>14.71</v>
      </c>
      <c r="Q41" s="28">
        <f t="shared" si="27"/>
        <v>14.71</v>
      </c>
      <c r="R41" s="28">
        <f t="shared" si="28"/>
        <v>14.71</v>
      </c>
      <c r="S41" s="28">
        <f t="shared" si="29"/>
        <v>14.71</v>
      </c>
      <c r="T41" s="27">
        <v>3000</v>
      </c>
      <c r="U41" s="28">
        <v>0.06</v>
      </c>
      <c r="V41" s="28">
        <f t="shared" si="30"/>
        <v>0.06</v>
      </c>
      <c r="W41" s="28">
        <f t="shared" si="31"/>
        <v>0.06</v>
      </c>
      <c r="X41" s="28">
        <f t="shared" si="32"/>
        <v>0.06</v>
      </c>
      <c r="Y41" s="27">
        <v>738500</v>
      </c>
      <c r="Z41" s="28">
        <v>14.770000000000001</v>
      </c>
      <c r="AA41" s="28">
        <f t="shared" si="33"/>
        <v>14.770000000000001</v>
      </c>
      <c r="AB41" s="28">
        <f t="shared" si="34"/>
        <v>14.770000000000001</v>
      </c>
      <c r="AC41" s="28">
        <f t="shared" si="35"/>
        <v>14.770000000000001</v>
      </c>
    </row>
    <row r="42" spans="1:29" x14ac:dyDescent="0.25">
      <c r="A42" s="26" t="s">
        <v>14</v>
      </c>
      <c r="B42" s="26" t="s">
        <v>244</v>
      </c>
      <c r="C42" s="26" t="s">
        <v>8</v>
      </c>
      <c r="D42" s="26" t="s">
        <v>105</v>
      </c>
      <c r="E42" s="26" t="s">
        <v>904</v>
      </c>
      <c r="F42" s="26" t="s">
        <v>106</v>
      </c>
      <c r="G42" s="26" t="s">
        <v>21</v>
      </c>
      <c r="H42" s="26" t="s">
        <v>223</v>
      </c>
      <c r="I42" s="26"/>
      <c r="J42" s="26">
        <v>2.1999999999999999E-5</v>
      </c>
      <c r="K42" s="26"/>
      <c r="L42" s="26">
        <v>2.1999999999999999E-5</v>
      </c>
      <c r="M42" s="26">
        <v>2.1999999999999999E-5</v>
      </c>
      <c r="N42" s="26">
        <v>2.1999999999999999E-5</v>
      </c>
      <c r="O42" s="27">
        <v>486365</v>
      </c>
      <c r="P42" s="28">
        <v>10.7</v>
      </c>
      <c r="Q42" s="28">
        <f t="shared" si="27"/>
        <v>10.7</v>
      </c>
      <c r="R42" s="28">
        <f t="shared" si="28"/>
        <v>10.7</v>
      </c>
      <c r="S42" s="28">
        <f t="shared" si="29"/>
        <v>10.7</v>
      </c>
      <c r="T42" s="27">
        <v>1819</v>
      </c>
      <c r="U42" s="28">
        <v>0.04</v>
      </c>
      <c r="V42" s="28">
        <f t="shared" si="30"/>
        <v>0.04</v>
      </c>
      <c r="W42" s="28">
        <f t="shared" si="31"/>
        <v>0.04</v>
      </c>
      <c r="X42" s="28">
        <f t="shared" si="32"/>
        <v>0.04</v>
      </c>
      <c r="Y42" s="27">
        <v>488184</v>
      </c>
      <c r="Z42" s="28">
        <v>10.739999999999998</v>
      </c>
      <c r="AA42" s="28">
        <f t="shared" si="33"/>
        <v>10.739999999999998</v>
      </c>
      <c r="AB42" s="28">
        <f t="shared" si="34"/>
        <v>10.739999999999998</v>
      </c>
      <c r="AC42" s="28">
        <f t="shared" si="35"/>
        <v>10.739999999999998</v>
      </c>
    </row>
    <row r="43" spans="1:29" x14ac:dyDescent="0.25">
      <c r="A43" s="26" t="s">
        <v>14</v>
      </c>
      <c r="B43" s="26" t="s">
        <v>244</v>
      </c>
      <c r="C43" s="26" t="s">
        <v>8</v>
      </c>
      <c r="D43" s="26" t="s">
        <v>105</v>
      </c>
      <c r="E43" s="26" t="s">
        <v>904</v>
      </c>
      <c r="F43" s="26" t="s">
        <v>106</v>
      </c>
      <c r="G43" s="26" t="s">
        <v>21</v>
      </c>
      <c r="H43" s="26" t="s">
        <v>247</v>
      </c>
      <c r="I43" s="26"/>
      <c r="J43" s="26">
        <v>1.9900000000000001E-4</v>
      </c>
      <c r="K43" s="26"/>
      <c r="L43" s="26">
        <v>1.9900000000000001E-4</v>
      </c>
      <c r="M43" s="26">
        <v>1.9900000000000001E-4</v>
      </c>
      <c r="N43" s="26">
        <v>1.9900000000000001E-4</v>
      </c>
      <c r="O43" s="27">
        <v>118945</v>
      </c>
      <c r="P43" s="28">
        <v>23.67</v>
      </c>
      <c r="Q43" s="28">
        <f t="shared" si="27"/>
        <v>23.67</v>
      </c>
      <c r="R43" s="28">
        <f t="shared" si="28"/>
        <v>23.67</v>
      </c>
      <c r="S43" s="28">
        <f t="shared" si="29"/>
        <v>23.67</v>
      </c>
      <c r="T43" s="27">
        <v>602</v>
      </c>
      <c r="U43" s="28">
        <v>0.12</v>
      </c>
      <c r="V43" s="28">
        <f t="shared" si="30"/>
        <v>0.12</v>
      </c>
      <c r="W43" s="28">
        <f t="shared" si="31"/>
        <v>0.12</v>
      </c>
      <c r="X43" s="28">
        <f t="shared" si="32"/>
        <v>0.12</v>
      </c>
      <c r="Y43" s="27">
        <v>119547</v>
      </c>
      <c r="Z43" s="28">
        <v>23.790000000000003</v>
      </c>
      <c r="AA43" s="28">
        <f t="shared" si="33"/>
        <v>23.790000000000003</v>
      </c>
      <c r="AB43" s="28">
        <f t="shared" si="34"/>
        <v>23.790000000000003</v>
      </c>
      <c r="AC43" s="28">
        <f t="shared" si="35"/>
        <v>23.790000000000003</v>
      </c>
    </row>
    <row r="44" spans="1:29" x14ac:dyDescent="0.25">
      <c r="A44" s="26" t="s">
        <v>14</v>
      </c>
      <c r="B44" s="26" t="s">
        <v>244</v>
      </c>
      <c r="C44" s="26" t="s">
        <v>8</v>
      </c>
      <c r="D44" s="26" t="s">
        <v>105</v>
      </c>
      <c r="E44" s="26" t="s">
        <v>904</v>
      </c>
      <c r="F44" s="26" t="s">
        <v>106</v>
      </c>
      <c r="G44" s="26" t="s">
        <v>21</v>
      </c>
      <c r="H44" s="26" t="s">
        <v>248</v>
      </c>
      <c r="I44" s="26"/>
      <c r="J44" s="26">
        <v>2.5500000000000002E-4</v>
      </c>
      <c r="K44" s="26"/>
      <c r="L44" s="26">
        <v>2.5500000000000002E-4</v>
      </c>
      <c r="M44" s="26">
        <v>2.5500000000000002E-4</v>
      </c>
      <c r="N44" s="26">
        <v>2.5500000000000002E-4</v>
      </c>
      <c r="O44" s="27">
        <v>34746</v>
      </c>
      <c r="P44" s="28">
        <v>8.86</v>
      </c>
      <c r="Q44" s="28">
        <f t="shared" si="27"/>
        <v>8.86</v>
      </c>
      <c r="R44" s="28">
        <f t="shared" si="28"/>
        <v>8.86</v>
      </c>
      <c r="S44" s="28">
        <f t="shared" si="29"/>
        <v>8.86</v>
      </c>
      <c r="T44" s="27">
        <v>117</v>
      </c>
      <c r="U44" s="28">
        <v>0.03</v>
      </c>
      <c r="V44" s="28">
        <f t="shared" si="30"/>
        <v>0.03</v>
      </c>
      <c r="W44" s="28">
        <f t="shared" si="31"/>
        <v>0.03</v>
      </c>
      <c r="X44" s="28">
        <f t="shared" si="32"/>
        <v>0.03</v>
      </c>
      <c r="Y44" s="27">
        <v>34863</v>
      </c>
      <c r="Z44" s="28">
        <v>8.8899999999999988</v>
      </c>
      <c r="AA44" s="28">
        <f t="shared" si="33"/>
        <v>8.8899999999999988</v>
      </c>
      <c r="AB44" s="28">
        <f t="shared" si="34"/>
        <v>8.8899999999999988</v>
      </c>
      <c r="AC44" s="28">
        <f t="shared" si="35"/>
        <v>8.8899999999999988</v>
      </c>
    </row>
    <row r="45" spans="1:29" x14ac:dyDescent="0.25">
      <c r="A45" s="26" t="s">
        <v>13</v>
      </c>
      <c r="B45" s="26" t="s">
        <v>7</v>
      </c>
      <c r="C45" s="26" t="s">
        <v>8</v>
      </c>
      <c r="D45" s="26" t="s">
        <v>105</v>
      </c>
      <c r="E45" s="26" t="s">
        <v>904</v>
      </c>
      <c r="F45" s="26" t="s">
        <v>106</v>
      </c>
      <c r="G45" s="26" t="s">
        <v>25</v>
      </c>
      <c r="H45" s="26" t="s">
        <v>26</v>
      </c>
      <c r="I45" s="26" t="s">
        <v>868</v>
      </c>
      <c r="J45" s="26">
        <v>6.7229999999999998E-3</v>
      </c>
      <c r="K45" s="26">
        <f>'MC DBQ Reference'!$A$2</f>
        <v>4.248E-3</v>
      </c>
      <c r="L45" s="26">
        <f>IF((J45&lt;K45),J45,K45)</f>
        <v>4.248E-3</v>
      </c>
      <c r="M45" s="26">
        <f>L45-((L45-'MC DBQ Reference'!$B$2)/2)</f>
        <v>2.2239999999999998E-3</v>
      </c>
      <c r="N45" s="26">
        <f>'MC DBQ Reference'!$B$2</f>
        <v>2.0000000000000001E-4</v>
      </c>
      <c r="O45" s="27">
        <v>19782</v>
      </c>
      <c r="P45" s="28">
        <v>133.01</v>
      </c>
      <c r="Q45" s="28">
        <f>L45*O45</f>
        <v>84.033935999999997</v>
      </c>
      <c r="R45" s="28">
        <f>M45*O45</f>
        <v>43.995168</v>
      </c>
      <c r="S45" s="28">
        <f>N45*O45</f>
        <v>3.9564000000000004</v>
      </c>
      <c r="T45" s="27">
        <v>70958</v>
      </c>
      <c r="U45" s="28">
        <v>477.06</v>
      </c>
      <c r="V45" s="28">
        <f>L45*T45</f>
        <v>301.42958399999998</v>
      </c>
      <c r="W45" s="28">
        <f>M45*T45</f>
        <v>157.81059199999999</v>
      </c>
      <c r="X45" s="28">
        <f>N45*T45</f>
        <v>14.191600000000001</v>
      </c>
      <c r="Y45" s="27">
        <v>90740</v>
      </c>
      <c r="Z45" s="28">
        <v>610.06999999999994</v>
      </c>
      <c r="AA45" s="28">
        <f t="shared" ref="AA45:AC48" si="36">Q45+V45</f>
        <v>385.46351999999996</v>
      </c>
      <c r="AB45" s="28">
        <f t="shared" si="36"/>
        <v>201.80575999999999</v>
      </c>
      <c r="AC45" s="28">
        <f t="shared" si="36"/>
        <v>18.148000000000003</v>
      </c>
    </row>
    <row r="46" spans="1:29" x14ac:dyDescent="0.25">
      <c r="A46" s="26" t="s">
        <v>13</v>
      </c>
      <c r="B46" s="26" t="s">
        <v>244</v>
      </c>
      <c r="C46" s="26" t="s">
        <v>8</v>
      </c>
      <c r="D46" s="26" t="s">
        <v>105</v>
      </c>
      <c r="E46" s="26" t="s">
        <v>904</v>
      </c>
      <c r="F46" s="26" t="s">
        <v>106</v>
      </c>
      <c r="G46" s="26" t="s">
        <v>25</v>
      </c>
      <c r="H46" s="26" t="s">
        <v>26</v>
      </c>
      <c r="I46" s="26" t="s">
        <v>868</v>
      </c>
      <c r="J46" s="26">
        <v>3.5000000000000001E-3</v>
      </c>
      <c r="K46" s="26">
        <f>'MC DBQ Reference'!$A$2</f>
        <v>4.248E-3</v>
      </c>
      <c r="L46" s="26">
        <f>IF((J46&lt;K46),J46,K46)</f>
        <v>3.5000000000000001E-3</v>
      </c>
      <c r="M46" s="26">
        <f>L46-((L46-'MC DBQ Reference'!$B$2)/2)</f>
        <v>1.8500000000000001E-3</v>
      </c>
      <c r="N46" s="26">
        <f>'MC DBQ Reference'!$B$2</f>
        <v>2.0000000000000001E-4</v>
      </c>
      <c r="O46" s="27">
        <v>764</v>
      </c>
      <c r="P46" s="28">
        <v>2.67</v>
      </c>
      <c r="Q46" s="28">
        <f>L46*O46</f>
        <v>2.6739999999999999</v>
      </c>
      <c r="R46" s="28">
        <f>M46*O46</f>
        <v>1.4134</v>
      </c>
      <c r="S46" s="28">
        <f>N46*O46</f>
        <v>0.15280000000000002</v>
      </c>
      <c r="T46" s="27">
        <v>847</v>
      </c>
      <c r="U46" s="28">
        <v>2.96</v>
      </c>
      <c r="V46" s="28">
        <f>L46*T46</f>
        <v>2.9645000000000001</v>
      </c>
      <c r="W46" s="28">
        <f>M46*T46</f>
        <v>1.5669500000000001</v>
      </c>
      <c r="X46" s="28">
        <f>N46*T46</f>
        <v>0.1694</v>
      </c>
      <c r="Y46" s="27">
        <v>1611</v>
      </c>
      <c r="Z46" s="28">
        <v>5.63</v>
      </c>
      <c r="AA46" s="28">
        <f t="shared" si="36"/>
        <v>5.6385000000000005</v>
      </c>
      <c r="AB46" s="28">
        <f t="shared" si="36"/>
        <v>2.9803500000000001</v>
      </c>
      <c r="AC46" s="28">
        <f t="shared" si="36"/>
        <v>0.32220000000000004</v>
      </c>
    </row>
    <row r="47" spans="1:29" x14ac:dyDescent="0.25">
      <c r="A47" s="26" t="s">
        <v>13</v>
      </c>
      <c r="B47" s="26" t="s">
        <v>7</v>
      </c>
      <c r="C47" s="26" t="s">
        <v>8</v>
      </c>
      <c r="D47" s="26" t="s">
        <v>105</v>
      </c>
      <c r="E47" s="26" t="s">
        <v>904</v>
      </c>
      <c r="F47" s="26" t="s">
        <v>106</v>
      </c>
      <c r="G47" s="26" t="s">
        <v>25</v>
      </c>
      <c r="H47" s="26" t="s">
        <v>27</v>
      </c>
      <c r="I47" s="26" t="s">
        <v>869</v>
      </c>
      <c r="J47" s="26">
        <v>6.7229999999999998E-3</v>
      </c>
      <c r="K47" s="26"/>
      <c r="L47" s="26">
        <v>0</v>
      </c>
      <c r="M47" s="26">
        <v>0</v>
      </c>
      <c r="N47" s="26">
        <v>0</v>
      </c>
      <c r="O47" s="27">
        <v>1436</v>
      </c>
      <c r="P47" s="28">
        <v>9.67</v>
      </c>
      <c r="Q47" s="28">
        <f>L47*O47</f>
        <v>0</v>
      </c>
      <c r="R47" s="28">
        <f>M47*O47</f>
        <v>0</v>
      </c>
      <c r="S47" s="28">
        <f>N47*O47</f>
        <v>0</v>
      </c>
      <c r="T47" s="27">
        <v>31958</v>
      </c>
      <c r="U47" s="28">
        <v>214.86</v>
      </c>
      <c r="V47" s="28">
        <f>L47*T47</f>
        <v>0</v>
      </c>
      <c r="W47" s="28">
        <f>M47*T47</f>
        <v>0</v>
      </c>
      <c r="X47" s="28">
        <f>N47*T47</f>
        <v>0</v>
      </c>
      <c r="Y47" s="27">
        <v>33394</v>
      </c>
      <c r="Z47" s="28">
        <v>224.53</v>
      </c>
      <c r="AA47" s="28">
        <f t="shared" si="36"/>
        <v>0</v>
      </c>
      <c r="AB47" s="28">
        <f t="shared" si="36"/>
        <v>0</v>
      </c>
      <c r="AC47" s="28">
        <f t="shared" si="36"/>
        <v>0</v>
      </c>
    </row>
    <row r="48" spans="1:29" x14ac:dyDescent="0.25">
      <c r="A48" s="26" t="s">
        <v>13</v>
      </c>
      <c r="B48" s="26" t="s">
        <v>244</v>
      </c>
      <c r="C48" s="26" t="s">
        <v>8</v>
      </c>
      <c r="D48" s="26" t="s">
        <v>105</v>
      </c>
      <c r="E48" s="26" t="s">
        <v>904</v>
      </c>
      <c r="F48" s="26" t="s">
        <v>106</v>
      </c>
      <c r="G48" s="26" t="s">
        <v>25</v>
      </c>
      <c r="H48" s="26" t="s">
        <v>27</v>
      </c>
      <c r="I48" s="26" t="s">
        <v>869</v>
      </c>
      <c r="J48" s="26">
        <v>6.9399999999999996E-4</v>
      </c>
      <c r="K48" s="26"/>
      <c r="L48" s="26">
        <v>0</v>
      </c>
      <c r="M48" s="26">
        <v>0</v>
      </c>
      <c r="N48" s="26">
        <v>0</v>
      </c>
      <c r="O48" s="27">
        <v>0</v>
      </c>
      <c r="P48" s="28">
        <v>0</v>
      </c>
      <c r="Q48" s="28">
        <f>L48*O48</f>
        <v>0</v>
      </c>
      <c r="R48" s="28">
        <f>M48*O48</f>
        <v>0</v>
      </c>
      <c r="S48" s="28">
        <f>N48*O48</f>
        <v>0</v>
      </c>
      <c r="T48" s="27">
        <v>343</v>
      </c>
      <c r="U48" s="28">
        <v>0.24</v>
      </c>
      <c r="V48" s="28">
        <f>L48*T48</f>
        <v>0</v>
      </c>
      <c r="W48" s="28">
        <f>M48*T48</f>
        <v>0</v>
      </c>
      <c r="X48" s="28">
        <f>N48*T48</f>
        <v>0</v>
      </c>
      <c r="Y48" s="27">
        <v>343</v>
      </c>
      <c r="Z48" s="28">
        <v>0.24</v>
      </c>
      <c r="AA48" s="28">
        <f t="shared" si="36"/>
        <v>0</v>
      </c>
      <c r="AB48" s="28">
        <f t="shared" si="36"/>
        <v>0</v>
      </c>
      <c r="AC48" s="28">
        <f t="shared" si="36"/>
        <v>0</v>
      </c>
    </row>
    <row r="49" spans="1:29" x14ac:dyDescent="0.25">
      <c r="A49" s="26" t="s">
        <v>14</v>
      </c>
      <c r="B49" s="26" t="s">
        <v>7</v>
      </c>
      <c r="C49" s="26" t="s">
        <v>8</v>
      </c>
      <c r="D49" s="26" t="s">
        <v>105</v>
      </c>
      <c r="E49" s="26" t="s">
        <v>904</v>
      </c>
      <c r="F49" s="26" t="s">
        <v>106</v>
      </c>
      <c r="G49" s="26" t="s">
        <v>25</v>
      </c>
      <c r="H49" s="26" t="s">
        <v>34</v>
      </c>
      <c r="I49" s="26"/>
      <c r="J49" s="26">
        <v>3.7260000000000001E-3</v>
      </c>
      <c r="K49" s="26"/>
      <c r="L49" s="26">
        <v>3.7260000000000001E-3</v>
      </c>
      <c r="M49" s="26">
        <v>3.7260000000000001E-3</v>
      </c>
      <c r="N49" s="26">
        <v>3.7260000000000001E-3</v>
      </c>
      <c r="O49" s="27">
        <v>6</v>
      </c>
      <c r="P49" s="28">
        <v>0.02</v>
      </c>
      <c r="Q49" s="28">
        <f>P49</f>
        <v>0.02</v>
      </c>
      <c r="R49" s="28">
        <f>P49</f>
        <v>0.02</v>
      </c>
      <c r="S49" s="28">
        <f>P49</f>
        <v>0.02</v>
      </c>
      <c r="T49" s="27"/>
      <c r="U49" s="28"/>
      <c r="V49" s="28">
        <f>U49</f>
        <v>0</v>
      </c>
      <c r="W49" s="28">
        <f>U49</f>
        <v>0</v>
      </c>
      <c r="X49" s="28">
        <f>U49</f>
        <v>0</v>
      </c>
      <c r="Y49" s="27">
        <v>6</v>
      </c>
      <c r="Z49" s="28">
        <v>0.02</v>
      </c>
      <c r="AA49" s="28">
        <f>Z49</f>
        <v>0.02</v>
      </c>
      <c r="AB49" s="28">
        <f>Z49</f>
        <v>0.02</v>
      </c>
      <c r="AC49" s="28">
        <f>Z49</f>
        <v>0.02</v>
      </c>
    </row>
    <row r="50" spans="1:29" x14ac:dyDescent="0.25">
      <c r="A50" s="26" t="s">
        <v>13</v>
      </c>
      <c r="B50" s="26" t="s">
        <v>7</v>
      </c>
      <c r="C50" s="26" t="s">
        <v>8</v>
      </c>
      <c r="D50" s="26" t="s">
        <v>103</v>
      </c>
      <c r="E50" s="26" t="s">
        <v>904</v>
      </c>
      <c r="F50" s="26" t="s">
        <v>104</v>
      </c>
      <c r="G50" s="26" t="s">
        <v>11</v>
      </c>
      <c r="H50" s="26" t="s">
        <v>12</v>
      </c>
      <c r="I50" s="26" t="s">
        <v>318</v>
      </c>
      <c r="J50" s="26">
        <v>0</v>
      </c>
      <c r="K50" s="26"/>
      <c r="L50" s="26">
        <f>J50</f>
        <v>0</v>
      </c>
      <c r="M50" s="26">
        <f>L50-(L50/2)</f>
        <v>0</v>
      </c>
      <c r="N50" s="26">
        <v>0</v>
      </c>
      <c r="O50" s="27">
        <v>0</v>
      </c>
      <c r="P50" s="28">
        <v>0</v>
      </c>
      <c r="Q50" s="28">
        <f>L50*O50</f>
        <v>0</v>
      </c>
      <c r="R50" s="28">
        <f>M50*O50</f>
        <v>0</v>
      </c>
      <c r="S50" s="28">
        <f>N50*O50</f>
        <v>0</v>
      </c>
      <c r="T50" s="27">
        <v>0</v>
      </c>
      <c r="U50" s="28">
        <v>0</v>
      </c>
      <c r="V50" s="28">
        <f>L50*T50</f>
        <v>0</v>
      </c>
      <c r="W50" s="28">
        <f>M50*T50</f>
        <v>0</v>
      </c>
      <c r="X50" s="28">
        <f>N50*T50</f>
        <v>0</v>
      </c>
      <c r="Y50" s="27">
        <v>0</v>
      </c>
      <c r="Z50" s="28">
        <v>0</v>
      </c>
      <c r="AA50" s="28">
        <f t="shared" ref="AA50:AC51" si="37">Q50+V50</f>
        <v>0</v>
      </c>
      <c r="AB50" s="28">
        <f t="shared" si="37"/>
        <v>0</v>
      </c>
      <c r="AC50" s="28">
        <f t="shared" si="37"/>
        <v>0</v>
      </c>
    </row>
    <row r="51" spans="1:29" x14ac:dyDescent="0.25">
      <c r="A51" s="26" t="s">
        <v>13</v>
      </c>
      <c r="B51" s="26" t="s">
        <v>244</v>
      </c>
      <c r="C51" s="26" t="s">
        <v>8</v>
      </c>
      <c r="D51" s="26" t="s">
        <v>103</v>
      </c>
      <c r="E51" s="26" t="s">
        <v>904</v>
      </c>
      <c r="F51" s="26" t="s">
        <v>104</v>
      </c>
      <c r="G51" s="26" t="s">
        <v>11</v>
      </c>
      <c r="H51" s="26" t="s">
        <v>12</v>
      </c>
      <c r="I51" s="26" t="s">
        <v>318</v>
      </c>
      <c r="J51" s="26">
        <v>0</v>
      </c>
      <c r="K51" s="26">
        <v>0</v>
      </c>
      <c r="L51" s="26">
        <f>IF(J51&lt;K51,J51,K51)</f>
        <v>0</v>
      </c>
      <c r="M51" s="26">
        <f>L51-(L51/2)</f>
        <v>0</v>
      </c>
      <c r="N51" s="26">
        <v>0</v>
      </c>
      <c r="O51" s="27">
        <v>0</v>
      </c>
      <c r="P51" s="28">
        <v>0</v>
      </c>
      <c r="Q51" s="28">
        <f>L51*O51</f>
        <v>0</v>
      </c>
      <c r="R51" s="28">
        <f>M51*O51</f>
        <v>0</v>
      </c>
      <c r="S51" s="28">
        <f>N51*O51</f>
        <v>0</v>
      </c>
      <c r="T51" s="27">
        <v>0</v>
      </c>
      <c r="U51" s="28">
        <v>0</v>
      </c>
      <c r="V51" s="28">
        <f>L51*T51</f>
        <v>0</v>
      </c>
      <c r="W51" s="28">
        <f>M51*T51</f>
        <v>0</v>
      </c>
      <c r="X51" s="28">
        <f>N51*T51</f>
        <v>0</v>
      </c>
      <c r="Y51" s="27">
        <v>0</v>
      </c>
      <c r="Z51" s="28">
        <v>0</v>
      </c>
      <c r="AA51" s="28">
        <f t="shared" si="37"/>
        <v>0</v>
      </c>
      <c r="AB51" s="28">
        <f t="shared" si="37"/>
        <v>0</v>
      </c>
      <c r="AC51" s="28">
        <f t="shared" si="37"/>
        <v>0</v>
      </c>
    </row>
    <row r="52" spans="1:29" x14ac:dyDescent="0.25">
      <c r="A52" s="26" t="s">
        <v>14</v>
      </c>
      <c r="B52" s="26" t="s">
        <v>7</v>
      </c>
      <c r="C52" s="26" t="s">
        <v>8</v>
      </c>
      <c r="D52" s="26" t="s">
        <v>103</v>
      </c>
      <c r="E52" s="26" t="s">
        <v>904</v>
      </c>
      <c r="F52" s="26" t="s">
        <v>104</v>
      </c>
      <c r="G52" s="26" t="s">
        <v>11</v>
      </c>
      <c r="H52" s="26" t="s">
        <v>12</v>
      </c>
      <c r="I52" s="26"/>
      <c r="J52" s="26">
        <v>0</v>
      </c>
      <c r="K52" s="26"/>
      <c r="L52" s="26">
        <v>0</v>
      </c>
      <c r="M52" s="26">
        <v>0</v>
      </c>
      <c r="N52" s="26">
        <v>0</v>
      </c>
      <c r="O52" s="27">
        <v>0</v>
      </c>
      <c r="P52" s="28">
        <v>0</v>
      </c>
      <c r="Q52" s="28">
        <f>P52</f>
        <v>0</v>
      </c>
      <c r="R52" s="28">
        <f>P52</f>
        <v>0</v>
      </c>
      <c r="S52" s="28">
        <f>P52</f>
        <v>0</v>
      </c>
      <c r="T52" s="27">
        <v>0</v>
      </c>
      <c r="U52" s="28">
        <v>0</v>
      </c>
      <c r="V52" s="28">
        <f>U52</f>
        <v>0</v>
      </c>
      <c r="W52" s="28">
        <f>U52</f>
        <v>0</v>
      </c>
      <c r="X52" s="28">
        <f>U52</f>
        <v>0</v>
      </c>
      <c r="Y52" s="27">
        <v>0</v>
      </c>
      <c r="Z52" s="28">
        <v>0</v>
      </c>
      <c r="AA52" s="28">
        <f>Z52</f>
        <v>0</v>
      </c>
      <c r="AB52" s="28">
        <f>Z52</f>
        <v>0</v>
      </c>
      <c r="AC52" s="28">
        <f>Z52</f>
        <v>0</v>
      </c>
    </row>
    <row r="53" spans="1:29" x14ac:dyDescent="0.25">
      <c r="A53" s="26" t="s">
        <v>14</v>
      </c>
      <c r="B53" s="26" t="s">
        <v>244</v>
      </c>
      <c r="C53" s="26" t="s">
        <v>8</v>
      </c>
      <c r="D53" s="26" t="s">
        <v>103</v>
      </c>
      <c r="E53" s="26" t="s">
        <v>904</v>
      </c>
      <c r="F53" s="26" t="s">
        <v>104</v>
      </c>
      <c r="G53" s="26" t="s">
        <v>11</v>
      </c>
      <c r="H53" s="26" t="s">
        <v>12</v>
      </c>
      <c r="I53" s="26"/>
      <c r="J53" s="26">
        <v>0</v>
      </c>
      <c r="K53" s="26"/>
      <c r="L53" s="26">
        <v>0</v>
      </c>
      <c r="M53" s="26">
        <v>0</v>
      </c>
      <c r="N53" s="26">
        <v>0</v>
      </c>
      <c r="O53" s="27">
        <v>0</v>
      </c>
      <c r="P53" s="28">
        <v>0</v>
      </c>
      <c r="Q53" s="28">
        <f>P53</f>
        <v>0</v>
      </c>
      <c r="R53" s="28">
        <f>P53</f>
        <v>0</v>
      </c>
      <c r="S53" s="28">
        <f>P53</f>
        <v>0</v>
      </c>
      <c r="T53" s="27">
        <v>0</v>
      </c>
      <c r="U53" s="28">
        <v>0</v>
      </c>
      <c r="V53" s="28">
        <f>U53</f>
        <v>0</v>
      </c>
      <c r="W53" s="28">
        <f>U53</f>
        <v>0</v>
      </c>
      <c r="X53" s="28">
        <f>U53</f>
        <v>0</v>
      </c>
      <c r="Y53" s="27">
        <v>0</v>
      </c>
      <c r="Z53" s="28">
        <v>0</v>
      </c>
      <c r="AA53" s="28">
        <f>Z53</f>
        <v>0</v>
      </c>
      <c r="AB53" s="28">
        <f>Z53</f>
        <v>0</v>
      </c>
      <c r="AC53" s="28">
        <f>Z53</f>
        <v>0</v>
      </c>
    </row>
    <row r="54" spans="1:29" x14ac:dyDescent="0.25">
      <c r="A54" s="26" t="s">
        <v>13</v>
      </c>
      <c r="B54" s="26" t="s">
        <v>7</v>
      </c>
      <c r="C54" s="26" t="s">
        <v>8</v>
      </c>
      <c r="D54" s="26" t="s">
        <v>103</v>
      </c>
      <c r="E54" s="26" t="s">
        <v>904</v>
      </c>
      <c r="F54" s="26" t="s">
        <v>104</v>
      </c>
      <c r="G54" s="26" t="s">
        <v>15</v>
      </c>
      <c r="H54" s="26" t="s">
        <v>16</v>
      </c>
      <c r="I54" s="26" t="s">
        <v>559</v>
      </c>
      <c r="J54" s="26">
        <v>1.9970000000000001E-3</v>
      </c>
      <c r="K54" s="26"/>
      <c r="L54" s="26">
        <f>J54</f>
        <v>1.9970000000000001E-3</v>
      </c>
      <c r="M54" s="26">
        <f t="shared" ref="M54:M63" si="38">L54-(L54/2)</f>
        <v>9.9850000000000004E-4</v>
      </c>
      <c r="N54" s="26">
        <v>0</v>
      </c>
      <c r="O54" s="27">
        <v>91133</v>
      </c>
      <c r="P54" s="28">
        <v>181.99260100000001</v>
      </c>
      <c r="Q54" s="28">
        <f t="shared" ref="Q54:Q63" si="39">L54*O54</f>
        <v>181.99260100000001</v>
      </c>
      <c r="R54" s="28">
        <f t="shared" ref="R54:R63" si="40">M54*O54</f>
        <v>90.996300500000004</v>
      </c>
      <c r="S54" s="28">
        <f t="shared" ref="S54:S63" si="41">N54*O54</f>
        <v>0</v>
      </c>
      <c r="T54" s="27">
        <v>672395</v>
      </c>
      <c r="U54" s="28">
        <v>1342.772815</v>
      </c>
      <c r="V54" s="28">
        <f t="shared" ref="V54:V63" si="42">L54*T54</f>
        <v>1342.772815</v>
      </c>
      <c r="W54" s="28">
        <f t="shared" ref="W54:W63" si="43">M54*T54</f>
        <v>671.38640750000002</v>
      </c>
      <c r="X54" s="28">
        <f t="shared" ref="X54:X63" si="44">N54*T54</f>
        <v>0</v>
      </c>
      <c r="Y54" s="27">
        <v>763528</v>
      </c>
      <c r="Z54" s="28">
        <v>1524.765416</v>
      </c>
      <c r="AA54" s="28">
        <f t="shared" ref="AA54:AA63" si="45">Q54+V54</f>
        <v>1524.765416</v>
      </c>
      <c r="AB54" s="28">
        <f t="shared" ref="AB54:AB63" si="46">R54+W54</f>
        <v>762.38270799999998</v>
      </c>
      <c r="AC54" s="28">
        <f t="shared" ref="AC54:AC63" si="47">S54+X54</f>
        <v>0</v>
      </c>
    </row>
    <row r="55" spans="1:29" x14ac:dyDescent="0.25">
      <c r="A55" s="26" t="s">
        <v>13</v>
      </c>
      <c r="B55" s="26" t="s">
        <v>7</v>
      </c>
      <c r="C55" s="26" t="s">
        <v>8</v>
      </c>
      <c r="D55" s="26" t="s">
        <v>103</v>
      </c>
      <c r="E55" s="26" t="s">
        <v>904</v>
      </c>
      <c r="F55" s="26" t="s">
        <v>104</v>
      </c>
      <c r="G55" s="26" t="s">
        <v>15</v>
      </c>
      <c r="H55" s="26" t="s">
        <v>17</v>
      </c>
      <c r="I55" s="26" t="s">
        <v>560</v>
      </c>
      <c r="J55" s="26">
        <v>0</v>
      </c>
      <c r="K55" s="26"/>
      <c r="L55" s="26">
        <f>J55</f>
        <v>0</v>
      </c>
      <c r="M55" s="26">
        <f t="shared" si="38"/>
        <v>0</v>
      </c>
      <c r="N55" s="26">
        <v>0</v>
      </c>
      <c r="O55" s="27">
        <v>0</v>
      </c>
      <c r="P55" s="28">
        <v>0</v>
      </c>
      <c r="Q55" s="28">
        <f t="shared" si="39"/>
        <v>0</v>
      </c>
      <c r="R55" s="28">
        <f t="shared" si="40"/>
        <v>0</v>
      </c>
      <c r="S55" s="28">
        <f t="shared" si="41"/>
        <v>0</v>
      </c>
      <c r="T55" s="27">
        <v>0</v>
      </c>
      <c r="U55" s="28">
        <v>0</v>
      </c>
      <c r="V55" s="28">
        <f t="shared" si="42"/>
        <v>0</v>
      </c>
      <c r="W55" s="28">
        <f t="shared" si="43"/>
        <v>0</v>
      </c>
      <c r="X55" s="28">
        <f t="shared" si="44"/>
        <v>0</v>
      </c>
      <c r="Y55" s="27">
        <v>0</v>
      </c>
      <c r="Z55" s="28">
        <v>0</v>
      </c>
      <c r="AA55" s="28">
        <f t="shared" si="45"/>
        <v>0</v>
      </c>
      <c r="AB55" s="28">
        <f t="shared" si="46"/>
        <v>0</v>
      </c>
      <c r="AC55" s="28">
        <f t="shared" si="47"/>
        <v>0</v>
      </c>
    </row>
    <row r="56" spans="1:29" x14ac:dyDescent="0.25">
      <c r="A56" s="26" t="s">
        <v>13</v>
      </c>
      <c r="B56" s="26" t="s">
        <v>7</v>
      </c>
      <c r="C56" s="26" t="s">
        <v>8</v>
      </c>
      <c r="D56" s="26" t="s">
        <v>103</v>
      </c>
      <c r="E56" s="26" t="s">
        <v>904</v>
      </c>
      <c r="F56" s="26" t="s">
        <v>104</v>
      </c>
      <c r="G56" s="26" t="s">
        <v>15</v>
      </c>
      <c r="H56" s="26" t="s">
        <v>18</v>
      </c>
      <c r="I56" s="26" t="s">
        <v>561</v>
      </c>
      <c r="J56" s="26">
        <v>0</v>
      </c>
      <c r="K56" s="26"/>
      <c r="L56" s="26">
        <f>J56</f>
        <v>0</v>
      </c>
      <c r="M56" s="26">
        <f t="shared" si="38"/>
        <v>0</v>
      </c>
      <c r="N56" s="26">
        <v>0</v>
      </c>
      <c r="O56" s="27">
        <v>0</v>
      </c>
      <c r="P56" s="28">
        <v>0</v>
      </c>
      <c r="Q56" s="28">
        <f t="shared" si="39"/>
        <v>0</v>
      </c>
      <c r="R56" s="28">
        <f t="shared" si="40"/>
        <v>0</v>
      </c>
      <c r="S56" s="28">
        <f t="shared" si="41"/>
        <v>0</v>
      </c>
      <c r="T56" s="27">
        <v>0</v>
      </c>
      <c r="U56" s="28">
        <v>0</v>
      </c>
      <c r="V56" s="28">
        <f t="shared" si="42"/>
        <v>0</v>
      </c>
      <c r="W56" s="28">
        <f t="shared" si="43"/>
        <v>0</v>
      </c>
      <c r="X56" s="28">
        <f t="shared" si="44"/>
        <v>0</v>
      </c>
      <c r="Y56" s="27">
        <v>0</v>
      </c>
      <c r="Z56" s="28">
        <v>0</v>
      </c>
      <c r="AA56" s="28">
        <f t="shared" si="45"/>
        <v>0</v>
      </c>
      <c r="AB56" s="28">
        <f t="shared" si="46"/>
        <v>0</v>
      </c>
      <c r="AC56" s="28">
        <f t="shared" si="47"/>
        <v>0</v>
      </c>
    </row>
    <row r="57" spans="1:29" x14ac:dyDescent="0.25">
      <c r="A57" s="26" t="s">
        <v>13</v>
      </c>
      <c r="B57" s="26" t="s">
        <v>7</v>
      </c>
      <c r="C57" s="26" t="s">
        <v>8</v>
      </c>
      <c r="D57" s="26" t="s">
        <v>103</v>
      </c>
      <c r="E57" s="26" t="s">
        <v>904</v>
      </c>
      <c r="F57" s="26" t="s">
        <v>104</v>
      </c>
      <c r="G57" s="26" t="s">
        <v>15</v>
      </c>
      <c r="H57" s="26" t="s">
        <v>19</v>
      </c>
      <c r="I57" s="26" t="s">
        <v>562</v>
      </c>
      <c r="J57" s="26">
        <v>0</v>
      </c>
      <c r="K57" s="26"/>
      <c r="L57" s="26">
        <f>J57</f>
        <v>0</v>
      </c>
      <c r="M57" s="26">
        <f t="shared" si="38"/>
        <v>0</v>
      </c>
      <c r="N57" s="26">
        <v>0</v>
      </c>
      <c r="O57" s="27">
        <v>0</v>
      </c>
      <c r="P57" s="28">
        <v>0</v>
      </c>
      <c r="Q57" s="28">
        <f t="shared" si="39"/>
        <v>0</v>
      </c>
      <c r="R57" s="28">
        <f t="shared" si="40"/>
        <v>0</v>
      </c>
      <c r="S57" s="28">
        <f t="shared" si="41"/>
        <v>0</v>
      </c>
      <c r="T57" s="27">
        <v>0</v>
      </c>
      <c r="U57" s="28">
        <v>0</v>
      </c>
      <c r="V57" s="28">
        <f t="shared" si="42"/>
        <v>0</v>
      </c>
      <c r="W57" s="28">
        <f t="shared" si="43"/>
        <v>0</v>
      </c>
      <c r="X57" s="28">
        <f t="shared" si="44"/>
        <v>0</v>
      </c>
      <c r="Y57" s="27">
        <v>0</v>
      </c>
      <c r="Z57" s="28">
        <v>0</v>
      </c>
      <c r="AA57" s="28">
        <f t="shared" si="45"/>
        <v>0</v>
      </c>
      <c r="AB57" s="28">
        <f t="shared" si="46"/>
        <v>0</v>
      </c>
      <c r="AC57" s="28">
        <f t="shared" si="47"/>
        <v>0</v>
      </c>
    </row>
    <row r="58" spans="1:29" x14ac:dyDescent="0.25">
      <c r="A58" s="26" t="s">
        <v>13</v>
      </c>
      <c r="B58" s="26" t="s">
        <v>244</v>
      </c>
      <c r="C58" s="26" t="s">
        <v>8</v>
      </c>
      <c r="D58" s="26" t="s">
        <v>103</v>
      </c>
      <c r="E58" s="26" t="s">
        <v>904</v>
      </c>
      <c r="F58" s="26" t="s">
        <v>104</v>
      </c>
      <c r="G58" s="26" t="s">
        <v>15</v>
      </c>
      <c r="H58" s="26" t="s">
        <v>16</v>
      </c>
      <c r="I58" s="26" t="s">
        <v>559</v>
      </c>
      <c r="J58" s="26">
        <v>5.9000000000000003E-4</v>
      </c>
      <c r="K58" s="26">
        <v>1.9970000000000001E-3</v>
      </c>
      <c r="L58" s="26">
        <f>IF(J58&lt;K58,J58,K58)</f>
        <v>5.9000000000000003E-4</v>
      </c>
      <c r="M58" s="26">
        <f t="shared" si="38"/>
        <v>2.9500000000000001E-4</v>
      </c>
      <c r="N58" s="26">
        <v>0</v>
      </c>
      <c r="O58" s="27">
        <v>1934</v>
      </c>
      <c r="P58" s="28">
        <v>1.14106</v>
      </c>
      <c r="Q58" s="28">
        <f t="shared" si="39"/>
        <v>1.14106</v>
      </c>
      <c r="R58" s="28">
        <f t="shared" si="40"/>
        <v>0.57052999999999998</v>
      </c>
      <c r="S58" s="28">
        <f t="shared" si="41"/>
        <v>0</v>
      </c>
      <c r="T58" s="27">
        <v>19070</v>
      </c>
      <c r="U58" s="28">
        <v>11.251300000000001</v>
      </c>
      <c r="V58" s="28">
        <f t="shared" si="42"/>
        <v>11.251300000000001</v>
      </c>
      <c r="W58" s="28">
        <f t="shared" si="43"/>
        <v>5.6256500000000003</v>
      </c>
      <c r="X58" s="28">
        <f t="shared" si="44"/>
        <v>0</v>
      </c>
      <c r="Y58" s="27">
        <v>21004</v>
      </c>
      <c r="Z58" s="28">
        <v>12.39236</v>
      </c>
      <c r="AA58" s="28">
        <f t="shared" si="45"/>
        <v>12.39236</v>
      </c>
      <c r="AB58" s="28">
        <f t="shared" si="46"/>
        <v>6.19618</v>
      </c>
      <c r="AC58" s="28">
        <f t="shared" si="47"/>
        <v>0</v>
      </c>
    </row>
    <row r="59" spans="1:29" x14ac:dyDescent="0.25">
      <c r="A59" s="26" t="s">
        <v>13</v>
      </c>
      <c r="B59" s="26" t="s">
        <v>244</v>
      </c>
      <c r="C59" s="26" t="s">
        <v>8</v>
      </c>
      <c r="D59" s="26" t="s">
        <v>103</v>
      </c>
      <c r="E59" s="26" t="s">
        <v>904</v>
      </c>
      <c r="F59" s="26" t="s">
        <v>104</v>
      </c>
      <c r="G59" s="26" t="s">
        <v>15</v>
      </c>
      <c r="H59" s="26" t="s">
        <v>17</v>
      </c>
      <c r="I59" s="26" t="s">
        <v>560</v>
      </c>
      <c r="J59" s="26">
        <v>0</v>
      </c>
      <c r="K59" s="26">
        <v>0</v>
      </c>
      <c r="L59" s="26">
        <f>IF(J59&lt;K59,J59,K59)</f>
        <v>0</v>
      </c>
      <c r="M59" s="26">
        <f t="shared" si="38"/>
        <v>0</v>
      </c>
      <c r="N59" s="26">
        <v>0</v>
      </c>
      <c r="O59" s="27">
        <v>0</v>
      </c>
      <c r="P59" s="28">
        <v>0</v>
      </c>
      <c r="Q59" s="28">
        <f t="shared" si="39"/>
        <v>0</v>
      </c>
      <c r="R59" s="28">
        <f t="shared" si="40"/>
        <v>0</v>
      </c>
      <c r="S59" s="28">
        <f t="shared" si="41"/>
        <v>0</v>
      </c>
      <c r="T59" s="27">
        <v>0</v>
      </c>
      <c r="U59" s="28">
        <v>0</v>
      </c>
      <c r="V59" s="28">
        <f t="shared" si="42"/>
        <v>0</v>
      </c>
      <c r="W59" s="28">
        <f t="shared" si="43"/>
        <v>0</v>
      </c>
      <c r="X59" s="28">
        <f t="shared" si="44"/>
        <v>0</v>
      </c>
      <c r="Y59" s="27">
        <v>0</v>
      </c>
      <c r="Z59" s="28">
        <v>0</v>
      </c>
      <c r="AA59" s="28">
        <f t="shared" si="45"/>
        <v>0</v>
      </c>
      <c r="AB59" s="28">
        <f t="shared" si="46"/>
        <v>0</v>
      </c>
      <c r="AC59" s="28">
        <f t="shared" si="47"/>
        <v>0</v>
      </c>
    </row>
    <row r="60" spans="1:29" x14ac:dyDescent="0.25">
      <c r="A60" s="26" t="s">
        <v>13</v>
      </c>
      <c r="B60" s="26" t="s">
        <v>244</v>
      </c>
      <c r="C60" s="26" t="s">
        <v>8</v>
      </c>
      <c r="D60" s="26" t="s">
        <v>103</v>
      </c>
      <c r="E60" s="26" t="s">
        <v>904</v>
      </c>
      <c r="F60" s="26" t="s">
        <v>104</v>
      </c>
      <c r="G60" s="26" t="s">
        <v>15</v>
      </c>
      <c r="H60" s="26" t="s">
        <v>18</v>
      </c>
      <c r="I60" s="26" t="s">
        <v>561</v>
      </c>
      <c r="J60" s="26">
        <v>0</v>
      </c>
      <c r="K60" s="26">
        <v>0</v>
      </c>
      <c r="L60" s="26">
        <f>IF(J60&lt;K60,J60,K60)</f>
        <v>0</v>
      </c>
      <c r="M60" s="26">
        <f t="shared" si="38"/>
        <v>0</v>
      </c>
      <c r="N60" s="26">
        <v>0</v>
      </c>
      <c r="O60" s="27">
        <v>0</v>
      </c>
      <c r="P60" s="28">
        <v>0</v>
      </c>
      <c r="Q60" s="28">
        <f t="shared" si="39"/>
        <v>0</v>
      </c>
      <c r="R60" s="28">
        <f t="shared" si="40"/>
        <v>0</v>
      </c>
      <c r="S60" s="28">
        <f t="shared" si="41"/>
        <v>0</v>
      </c>
      <c r="T60" s="27">
        <v>0</v>
      </c>
      <c r="U60" s="28">
        <v>0</v>
      </c>
      <c r="V60" s="28">
        <f t="shared" si="42"/>
        <v>0</v>
      </c>
      <c r="W60" s="28">
        <f t="shared" si="43"/>
        <v>0</v>
      </c>
      <c r="X60" s="28">
        <f t="shared" si="44"/>
        <v>0</v>
      </c>
      <c r="Y60" s="27">
        <v>0</v>
      </c>
      <c r="Z60" s="28">
        <v>0</v>
      </c>
      <c r="AA60" s="28">
        <f t="shared" si="45"/>
        <v>0</v>
      </c>
      <c r="AB60" s="28">
        <f t="shared" si="46"/>
        <v>0</v>
      </c>
      <c r="AC60" s="28">
        <f t="shared" si="47"/>
        <v>0</v>
      </c>
    </row>
    <row r="61" spans="1:29" x14ac:dyDescent="0.25">
      <c r="A61" s="26" t="s">
        <v>13</v>
      </c>
      <c r="B61" s="26" t="s">
        <v>244</v>
      </c>
      <c r="C61" s="26" t="s">
        <v>8</v>
      </c>
      <c r="D61" s="26" t="s">
        <v>103</v>
      </c>
      <c r="E61" s="26" t="s">
        <v>904</v>
      </c>
      <c r="F61" s="26" t="s">
        <v>104</v>
      </c>
      <c r="G61" s="26" t="s">
        <v>15</v>
      </c>
      <c r="H61" s="26" t="s">
        <v>19</v>
      </c>
      <c r="I61" s="26" t="s">
        <v>562</v>
      </c>
      <c r="J61" s="26">
        <v>0</v>
      </c>
      <c r="K61" s="26">
        <v>0</v>
      </c>
      <c r="L61" s="26">
        <f>IF(J61&lt;K61,J61,K61)</f>
        <v>0</v>
      </c>
      <c r="M61" s="26">
        <f t="shared" si="38"/>
        <v>0</v>
      </c>
      <c r="N61" s="26">
        <v>0</v>
      </c>
      <c r="O61" s="27">
        <v>0</v>
      </c>
      <c r="P61" s="28">
        <v>0</v>
      </c>
      <c r="Q61" s="28">
        <f t="shared" si="39"/>
        <v>0</v>
      </c>
      <c r="R61" s="28">
        <f t="shared" si="40"/>
        <v>0</v>
      </c>
      <c r="S61" s="28">
        <f t="shared" si="41"/>
        <v>0</v>
      </c>
      <c r="T61" s="27">
        <v>0</v>
      </c>
      <c r="U61" s="28">
        <v>0</v>
      </c>
      <c r="V61" s="28">
        <f t="shared" si="42"/>
        <v>0</v>
      </c>
      <c r="W61" s="28">
        <f t="shared" si="43"/>
        <v>0</v>
      </c>
      <c r="X61" s="28">
        <f t="shared" si="44"/>
        <v>0</v>
      </c>
      <c r="Y61" s="27">
        <v>0</v>
      </c>
      <c r="Z61" s="28">
        <v>0</v>
      </c>
      <c r="AA61" s="28">
        <f t="shared" si="45"/>
        <v>0</v>
      </c>
      <c r="AB61" s="28">
        <f t="shared" si="46"/>
        <v>0</v>
      </c>
      <c r="AC61" s="28">
        <f t="shared" si="47"/>
        <v>0</v>
      </c>
    </row>
    <row r="62" spans="1:29" x14ac:dyDescent="0.25">
      <c r="A62" s="26" t="s">
        <v>13</v>
      </c>
      <c r="B62" s="26" t="s">
        <v>7</v>
      </c>
      <c r="C62" s="26" t="s">
        <v>8</v>
      </c>
      <c r="D62" s="26" t="s">
        <v>103</v>
      </c>
      <c r="E62" s="26" t="s">
        <v>904</v>
      </c>
      <c r="F62" s="26" t="s">
        <v>104</v>
      </c>
      <c r="G62" s="26" t="s">
        <v>15</v>
      </c>
      <c r="H62" s="26" t="s">
        <v>20</v>
      </c>
      <c r="I62" s="26" t="s">
        <v>563</v>
      </c>
      <c r="J62" s="26">
        <v>5.0109999999999998E-3</v>
      </c>
      <c r="K62" s="26"/>
      <c r="L62" s="26">
        <f>J62</f>
        <v>5.0109999999999998E-3</v>
      </c>
      <c r="M62" s="26">
        <f t="shared" si="38"/>
        <v>2.5054999999999999E-3</v>
      </c>
      <c r="N62" s="26">
        <v>0</v>
      </c>
      <c r="O62" s="27">
        <v>1006695</v>
      </c>
      <c r="P62" s="28">
        <v>5044.5486449999999</v>
      </c>
      <c r="Q62" s="28">
        <f t="shared" si="39"/>
        <v>5044.5486449999999</v>
      </c>
      <c r="R62" s="28">
        <f t="shared" si="40"/>
        <v>2522.2743224999999</v>
      </c>
      <c r="S62" s="28">
        <f t="shared" si="41"/>
        <v>0</v>
      </c>
      <c r="T62" s="27">
        <v>1889450</v>
      </c>
      <c r="U62" s="28">
        <v>9468.0339499999991</v>
      </c>
      <c r="V62" s="28">
        <f t="shared" si="42"/>
        <v>9468.0339499999991</v>
      </c>
      <c r="W62" s="28">
        <f t="shared" si="43"/>
        <v>4734.0169749999995</v>
      </c>
      <c r="X62" s="28">
        <f t="shared" si="44"/>
        <v>0</v>
      </c>
      <c r="Y62" s="27">
        <v>2896145</v>
      </c>
      <c r="Z62" s="28">
        <v>14512.582595</v>
      </c>
      <c r="AA62" s="28">
        <f t="shared" si="45"/>
        <v>14512.582595</v>
      </c>
      <c r="AB62" s="28">
        <f t="shared" si="46"/>
        <v>7256.2912974999999</v>
      </c>
      <c r="AC62" s="28">
        <f t="shared" si="47"/>
        <v>0</v>
      </c>
    </row>
    <row r="63" spans="1:29" x14ac:dyDescent="0.25">
      <c r="A63" s="26" t="s">
        <v>13</v>
      </c>
      <c r="B63" s="26" t="s">
        <v>244</v>
      </c>
      <c r="C63" s="26" t="s">
        <v>8</v>
      </c>
      <c r="D63" s="26" t="s">
        <v>103</v>
      </c>
      <c r="E63" s="26" t="s">
        <v>904</v>
      </c>
      <c r="F63" s="26" t="s">
        <v>104</v>
      </c>
      <c r="G63" s="26" t="s">
        <v>15</v>
      </c>
      <c r="H63" s="26" t="s">
        <v>20</v>
      </c>
      <c r="I63" s="26" t="s">
        <v>563</v>
      </c>
      <c r="J63" s="26">
        <v>1.4441000000000001E-2</v>
      </c>
      <c r="K63" s="26">
        <v>5.0109999999999998E-3</v>
      </c>
      <c r="L63" s="26">
        <f>IF(J63&lt;K63,J63,K63)</f>
        <v>5.0109999999999998E-3</v>
      </c>
      <c r="M63" s="26">
        <f t="shared" si="38"/>
        <v>2.5054999999999999E-3</v>
      </c>
      <c r="N63" s="26">
        <v>0</v>
      </c>
      <c r="O63" s="27">
        <v>110767</v>
      </c>
      <c r="P63" s="28">
        <v>1599.5862470000002</v>
      </c>
      <c r="Q63" s="28">
        <f t="shared" si="39"/>
        <v>555.05343700000003</v>
      </c>
      <c r="R63" s="28">
        <f t="shared" si="40"/>
        <v>277.52671850000002</v>
      </c>
      <c r="S63" s="28">
        <f t="shared" si="41"/>
        <v>0</v>
      </c>
      <c r="T63" s="27">
        <v>68269</v>
      </c>
      <c r="U63" s="28">
        <v>985.87262900000007</v>
      </c>
      <c r="V63" s="28">
        <f t="shared" si="42"/>
        <v>342.09595899999999</v>
      </c>
      <c r="W63" s="28">
        <f t="shared" si="43"/>
        <v>171.0479795</v>
      </c>
      <c r="X63" s="28">
        <f t="shared" si="44"/>
        <v>0</v>
      </c>
      <c r="Y63" s="27">
        <v>179036</v>
      </c>
      <c r="Z63" s="28">
        <v>2585.4588760000001</v>
      </c>
      <c r="AA63" s="28">
        <f t="shared" si="45"/>
        <v>897.14939600000002</v>
      </c>
      <c r="AB63" s="28">
        <f t="shared" si="46"/>
        <v>448.57469800000001</v>
      </c>
      <c r="AC63" s="28">
        <f t="shared" si="47"/>
        <v>0</v>
      </c>
    </row>
    <row r="64" spans="1:29" x14ac:dyDescent="0.25">
      <c r="A64" s="26" t="s">
        <v>14</v>
      </c>
      <c r="B64" s="26" t="s">
        <v>7</v>
      </c>
      <c r="C64" s="26" t="s">
        <v>8</v>
      </c>
      <c r="D64" s="26" t="s">
        <v>103</v>
      </c>
      <c r="E64" s="26" t="s">
        <v>904</v>
      </c>
      <c r="F64" s="26" t="s">
        <v>104</v>
      </c>
      <c r="G64" s="26" t="s">
        <v>15</v>
      </c>
      <c r="H64" s="26" t="s">
        <v>16</v>
      </c>
      <c r="I64" s="26"/>
      <c r="J64" s="26">
        <v>1.9970000000000001E-3</v>
      </c>
      <c r="K64" s="26"/>
      <c r="L64" s="26">
        <v>1.9970000000000001E-3</v>
      </c>
      <c r="M64" s="26">
        <v>1.9970000000000001E-3</v>
      </c>
      <c r="N64" s="26">
        <v>1.9970000000000001E-3</v>
      </c>
      <c r="O64" s="27">
        <v>350889</v>
      </c>
      <c r="P64" s="28">
        <v>700.72533299999998</v>
      </c>
      <c r="Q64" s="28">
        <f t="shared" ref="Q64:Q73" si="48">P64</f>
        <v>700.72533299999998</v>
      </c>
      <c r="R64" s="28">
        <f t="shared" ref="R64:R73" si="49">P64</f>
        <v>700.72533299999998</v>
      </c>
      <c r="S64" s="28">
        <f t="shared" ref="S64:S73" si="50">P64</f>
        <v>700.72533299999998</v>
      </c>
      <c r="T64" s="27">
        <v>88486</v>
      </c>
      <c r="U64" s="28">
        <v>176.70654200000001</v>
      </c>
      <c r="V64" s="28">
        <f t="shared" ref="V64:V73" si="51">U64</f>
        <v>176.70654200000001</v>
      </c>
      <c r="W64" s="28">
        <f t="shared" ref="W64:W73" si="52">U64</f>
        <v>176.70654200000001</v>
      </c>
      <c r="X64" s="28">
        <f t="shared" ref="X64:X73" si="53">U64</f>
        <v>176.70654200000001</v>
      </c>
      <c r="Y64" s="27">
        <v>439375</v>
      </c>
      <c r="Z64" s="28">
        <v>877.43187499999999</v>
      </c>
      <c r="AA64" s="28">
        <f t="shared" ref="AA64:AA73" si="54">Z64</f>
        <v>877.43187499999999</v>
      </c>
      <c r="AB64" s="28">
        <f t="shared" ref="AB64:AB73" si="55">Z64</f>
        <v>877.43187499999999</v>
      </c>
      <c r="AC64" s="28">
        <f t="shared" ref="AC64:AC73" si="56">Z64</f>
        <v>877.43187499999999</v>
      </c>
    </row>
    <row r="65" spans="1:29" x14ac:dyDescent="0.25">
      <c r="A65" s="26" t="s">
        <v>14</v>
      </c>
      <c r="B65" s="26" t="s">
        <v>244</v>
      </c>
      <c r="C65" s="26" t="s">
        <v>8</v>
      </c>
      <c r="D65" s="26" t="s">
        <v>103</v>
      </c>
      <c r="E65" s="26" t="s">
        <v>904</v>
      </c>
      <c r="F65" s="26" t="s">
        <v>104</v>
      </c>
      <c r="G65" s="26" t="s">
        <v>15</v>
      </c>
      <c r="H65" s="26" t="s">
        <v>16</v>
      </c>
      <c r="I65" s="26"/>
      <c r="J65" s="26">
        <v>5.9000000000000003E-4</v>
      </c>
      <c r="K65" s="26"/>
      <c r="L65" s="26">
        <v>5.9000000000000003E-4</v>
      </c>
      <c r="M65" s="26">
        <v>5.9000000000000003E-4</v>
      </c>
      <c r="N65" s="26">
        <v>5.9000000000000003E-4</v>
      </c>
      <c r="O65" s="27">
        <v>58268</v>
      </c>
      <c r="P65" s="28">
        <v>34.378120000000003</v>
      </c>
      <c r="Q65" s="28">
        <f t="shared" si="48"/>
        <v>34.378120000000003</v>
      </c>
      <c r="R65" s="28">
        <f t="shared" si="49"/>
        <v>34.378120000000003</v>
      </c>
      <c r="S65" s="28">
        <f t="shared" si="50"/>
        <v>34.378120000000003</v>
      </c>
      <c r="T65" s="27">
        <v>21543</v>
      </c>
      <c r="U65" s="28">
        <v>12.710370000000001</v>
      </c>
      <c r="V65" s="28">
        <f t="shared" si="51"/>
        <v>12.710370000000001</v>
      </c>
      <c r="W65" s="28">
        <f t="shared" si="52"/>
        <v>12.710370000000001</v>
      </c>
      <c r="X65" s="28">
        <f t="shared" si="53"/>
        <v>12.710370000000001</v>
      </c>
      <c r="Y65" s="27">
        <v>79811</v>
      </c>
      <c r="Z65" s="28">
        <v>47.088490000000007</v>
      </c>
      <c r="AA65" s="28">
        <f t="shared" si="54"/>
        <v>47.088490000000007</v>
      </c>
      <c r="AB65" s="28">
        <f t="shared" si="55"/>
        <v>47.088490000000007</v>
      </c>
      <c r="AC65" s="28">
        <f t="shared" si="56"/>
        <v>47.088490000000007</v>
      </c>
    </row>
    <row r="66" spans="1:29" x14ac:dyDescent="0.25">
      <c r="A66" s="26" t="s">
        <v>14</v>
      </c>
      <c r="B66" s="26" t="s">
        <v>7</v>
      </c>
      <c r="C66" s="26" t="s">
        <v>8</v>
      </c>
      <c r="D66" s="26" t="s">
        <v>103</v>
      </c>
      <c r="E66" s="26" t="s">
        <v>904</v>
      </c>
      <c r="F66" s="26" t="s">
        <v>104</v>
      </c>
      <c r="G66" s="26" t="s">
        <v>15</v>
      </c>
      <c r="H66" s="26" t="s">
        <v>17</v>
      </c>
      <c r="I66" s="26"/>
      <c r="J66" s="26">
        <v>0</v>
      </c>
      <c r="K66" s="26"/>
      <c r="L66" s="26">
        <v>0</v>
      </c>
      <c r="M66" s="26">
        <v>0</v>
      </c>
      <c r="N66" s="26">
        <v>0</v>
      </c>
      <c r="O66" s="27">
        <v>0</v>
      </c>
      <c r="P66" s="28">
        <v>0</v>
      </c>
      <c r="Q66" s="28">
        <f t="shared" si="48"/>
        <v>0</v>
      </c>
      <c r="R66" s="28">
        <f t="shared" si="49"/>
        <v>0</v>
      </c>
      <c r="S66" s="28">
        <f t="shared" si="50"/>
        <v>0</v>
      </c>
      <c r="T66" s="27">
        <v>0</v>
      </c>
      <c r="U66" s="28">
        <v>0</v>
      </c>
      <c r="V66" s="28">
        <f t="shared" si="51"/>
        <v>0</v>
      </c>
      <c r="W66" s="28">
        <f t="shared" si="52"/>
        <v>0</v>
      </c>
      <c r="X66" s="28">
        <f t="shared" si="53"/>
        <v>0</v>
      </c>
      <c r="Y66" s="27">
        <v>0</v>
      </c>
      <c r="Z66" s="28">
        <v>0</v>
      </c>
      <c r="AA66" s="28">
        <f t="shared" si="54"/>
        <v>0</v>
      </c>
      <c r="AB66" s="28">
        <f t="shared" si="55"/>
        <v>0</v>
      </c>
      <c r="AC66" s="28">
        <f t="shared" si="56"/>
        <v>0</v>
      </c>
    </row>
    <row r="67" spans="1:29" x14ac:dyDescent="0.25">
      <c r="A67" s="26" t="s">
        <v>14</v>
      </c>
      <c r="B67" s="26" t="s">
        <v>244</v>
      </c>
      <c r="C67" s="26" t="s">
        <v>8</v>
      </c>
      <c r="D67" s="26" t="s">
        <v>103</v>
      </c>
      <c r="E67" s="26" t="s">
        <v>904</v>
      </c>
      <c r="F67" s="26" t="s">
        <v>104</v>
      </c>
      <c r="G67" s="26" t="s">
        <v>15</v>
      </c>
      <c r="H67" s="26" t="s">
        <v>17</v>
      </c>
      <c r="I67" s="26"/>
      <c r="J67" s="26">
        <v>0</v>
      </c>
      <c r="K67" s="26"/>
      <c r="L67" s="26">
        <v>0</v>
      </c>
      <c r="M67" s="26">
        <v>0</v>
      </c>
      <c r="N67" s="26">
        <v>0</v>
      </c>
      <c r="O67" s="27">
        <v>0</v>
      </c>
      <c r="P67" s="28">
        <v>0</v>
      </c>
      <c r="Q67" s="28">
        <f t="shared" si="48"/>
        <v>0</v>
      </c>
      <c r="R67" s="28">
        <f t="shared" si="49"/>
        <v>0</v>
      </c>
      <c r="S67" s="28">
        <f t="shared" si="50"/>
        <v>0</v>
      </c>
      <c r="T67" s="27">
        <v>0</v>
      </c>
      <c r="U67" s="28">
        <v>0</v>
      </c>
      <c r="V67" s="28">
        <f t="shared" si="51"/>
        <v>0</v>
      </c>
      <c r="W67" s="28">
        <f t="shared" si="52"/>
        <v>0</v>
      </c>
      <c r="X67" s="28">
        <f t="shared" si="53"/>
        <v>0</v>
      </c>
      <c r="Y67" s="27">
        <v>0</v>
      </c>
      <c r="Z67" s="28">
        <v>0</v>
      </c>
      <c r="AA67" s="28">
        <f t="shared" si="54"/>
        <v>0</v>
      </c>
      <c r="AB67" s="28">
        <f t="shared" si="55"/>
        <v>0</v>
      </c>
      <c r="AC67" s="28">
        <f t="shared" si="56"/>
        <v>0</v>
      </c>
    </row>
    <row r="68" spans="1:29" x14ac:dyDescent="0.25">
      <c r="A68" s="26" t="s">
        <v>14</v>
      </c>
      <c r="B68" s="26" t="s">
        <v>7</v>
      </c>
      <c r="C68" s="26" t="s">
        <v>8</v>
      </c>
      <c r="D68" s="26" t="s">
        <v>103</v>
      </c>
      <c r="E68" s="26" t="s">
        <v>904</v>
      </c>
      <c r="F68" s="26" t="s">
        <v>104</v>
      </c>
      <c r="G68" s="26" t="s">
        <v>15</v>
      </c>
      <c r="H68" s="26" t="s">
        <v>18</v>
      </c>
      <c r="I68" s="26"/>
      <c r="J68" s="26">
        <v>0</v>
      </c>
      <c r="K68" s="26"/>
      <c r="L68" s="26">
        <v>0</v>
      </c>
      <c r="M68" s="26">
        <v>0</v>
      </c>
      <c r="N68" s="26">
        <v>0</v>
      </c>
      <c r="O68" s="27">
        <v>0</v>
      </c>
      <c r="P68" s="28">
        <v>0</v>
      </c>
      <c r="Q68" s="28">
        <f t="shared" si="48"/>
        <v>0</v>
      </c>
      <c r="R68" s="28">
        <f t="shared" si="49"/>
        <v>0</v>
      </c>
      <c r="S68" s="28">
        <f t="shared" si="50"/>
        <v>0</v>
      </c>
      <c r="T68" s="27">
        <v>0</v>
      </c>
      <c r="U68" s="28">
        <v>0</v>
      </c>
      <c r="V68" s="28">
        <f t="shared" si="51"/>
        <v>0</v>
      </c>
      <c r="W68" s="28">
        <f t="shared" si="52"/>
        <v>0</v>
      </c>
      <c r="X68" s="28">
        <f t="shared" si="53"/>
        <v>0</v>
      </c>
      <c r="Y68" s="27">
        <v>0</v>
      </c>
      <c r="Z68" s="28">
        <v>0</v>
      </c>
      <c r="AA68" s="28">
        <f t="shared" si="54"/>
        <v>0</v>
      </c>
      <c r="AB68" s="28">
        <f t="shared" si="55"/>
        <v>0</v>
      </c>
      <c r="AC68" s="28">
        <f t="shared" si="56"/>
        <v>0</v>
      </c>
    </row>
    <row r="69" spans="1:29" x14ac:dyDescent="0.25">
      <c r="A69" s="26" t="s">
        <v>14</v>
      </c>
      <c r="B69" s="26" t="s">
        <v>244</v>
      </c>
      <c r="C69" s="26" t="s">
        <v>8</v>
      </c>
      <c r="D69" s="26" t="s">
        <v>103</v>
      </c>
      <c r="E69" s="26" t="s">
        <v>904</v>
      </c>
      <c r="F69" s="26" t="s">
        <v>104</v>
      </c>
      <c r="G69" s="26" t="s">
        <v>15</v>
      </c>
      <c r="H69" s="26" t="s">
        <v>18</v>
      </c>
      <c r="I69" s="26"/>
      <c r="J69" s="26">
        <v>0</v>
      </c>
      <c r="K69" s="26"/>
      <c r="L69" s="26">
        <v>0</v>
      </c>
      <c r="M69" s="26">
        <v>0</v>
      </c>
      <c r="N69" s="26">
        <v>0</v>
      </c>
      <c r="O69" s="27">
        <v>0</v>
      </c>
      <c r="P69" s="28">
        <v>0</v>
      </c>
      <c r="Q69" s="28">
        <f t="shared" si="48"/>
        <v>0</v>
      </c>
      <c r="R69" s="28">
        <f t="shared" si="49"/>
        <v>0</v>
      </c>
      <c r="S69" s="28">
        <f t="shared" si="50"/>
        <v>0</v>
      </c>
      <c r="T69" s="27">
        <v>0</v>
      </c>
      <c r="U69" s="28">
        <v>0</v>
      </c>
      <c r="V69" s="28">
        <f t="shared" si="51"/>
        <v>0</v>
      </c>
      <c r="W69" s="28">
        <f t="shared" si="52"/>
        <v>0</v>
      </c>
      <c r="X69" s="28">
        <f t="shared" si="53"/>
        <v>0</v>
      </c>
      <c r="Y69" s="27">
        <v>0</v>
      </c>
      <c r="Z69" s="28">
        <v>0</v>
      </c>
      <c r="AA69" s="28">
        <f t="shared" si="54"/>
        <v>0</v>
      </c>
      <c r="AB69" s="28">
        <f t="shared" si="55"/>
        <v>0</v>
      </c>
      <c r="AC69" s="28">
        <f t="shared" si="56"/>
        <v>0</v>
      </c>
    </row>
    <row r="70" spans="1:29" x14ac:dyDescent="0.25">
      <c r="A70" s="26" t="s">
        <v>14</v>
      </c>
      <c r="B70" s="26" t="s">
        <v>7</v>
      </c>
      <c r="C70" s="26" t="s">
        <v>8</v>
      </c>
      <c r="D70" s="26" t="s">
        <v>103</v>
      </c>
      <c r="E70" s="26" t="s">
        <v>904</v>
      </c>
      <c r="F70" s="26" t="s">
        <v>104</v>
      </c>
      <c r="G70" s="26" t="s">
        <v>15</v>
      </c>
      <c r="H70" s="26" t="s">
        <v>19</v>
      </c>
      <c r="I70" s="26"/>
      <c r="J70" s="26">
        <v>0</v>
      </c>
      <c r="K70" s="26"/>
      <c r="L70" s="26">
        <v>0</v>
      </c>
      <c r="M70" s="26">
        <v>0</v>
      </c>
      <c r="N70" s="26">
        <v>0</v>
      </c>
      <c r="O70" s="27">
        <v>0</v>
      </c>
      <c r="P70" s="28">
        <v>0</v>
      </c>
      <c r="Q70" s="28">
        <f t="shared" si="48"/>
        <v>0</v>
      </c>
      <c r="R70" s="28">
        <f t="shared" si="49"/>
        <v>0</v>
      </c>
      <c r="S70" s="28">
        <f t="shared" si="50"/>
        <v>0</v>
      </c>
      <c r="T70" s="27">
        <v>0</v>
      </c>
      <c r="U70" s="28">
        <v>0</v>
      </c>
      <c r="V70" s="28">
        <f t="shared" si="51"/>
        <v>0</v>
      </c>
      <c r="W70" s="28">
        <f t="shared" si="52"/>
        <v>0</v>
      </c>
      <c r="X70" s="28">
        <f t="shared" si="53"/>
        <v>0</v>
      </c>
      <c r="Y70" s="27">
        <v>0</v>
      </c>
      <c r="Z70" s="28">
        <v>0</v>
      </c>
      <c r="AA70" s="28">
        <f t="shared" si="54"/>
        <v>0</v>
      </c>
      <c r="AB70" s="28">
        <f t="shared" si="55"/>
        <v>0</v>
      </c>
      <c r="AC70" s="28">
        <f t="shared" si="56"/>
        <v>0</v>
      </c>
    </row>
    <row r="71" spans="1:29" x14ac:dyDescent="0.25">
      <c r="A71" s="26" t="s">
        <v>14</v>
      </c>
      <c r="B71" s="26" t="s">
        <v>244</v>
      </c>
      <c r="C71" s="26" t="s">
        <v>8</v>
      </c>
      <c r="D71" s="26" t="s">
        <v>103</v>
      </c>
      <c r="E71" s="26" t="s">
        <v>904</v>
      </c>
      <c r="F71" s="26" t="s">
        <v>104</v>
      </c>
      <c r="G71" s="26" t="s">
        <v>15</v>
      </c>
      <c r="H71" s="26" t="s">
        <v>19</v>
      </c>
      <c r="I71" s="26"/>
      <c r="J71" s="26">
        <v>0</v>
      </c>
      <c r="K71" s="26"/>
      <c r="L71" s="26">
        <v>0</v>
      </c>
      <c r="M71" s="26">
        <v>0</v>
      </c>
      <c r="N71" s="26">
        <v>0</v>
      </c>
      <c r="O71" s="27">
        <v>0</v>
      </c>
      <c r="P71" s="28">
        <v>0</v>
      </c>
      <c r="Q71" s="28">
        <f t="shared" si="48"/>
        <v>0</v>
      </c>
      <c r="R71" s="28">
        <f t="shared" si="49"/>
        <v>0</v>
      </c>
      <c r="S71" s="28">
        <f t="shared" si="50"/>
        <v>0</v>
      </c>
      <c r="T71" s="27">
        <v>0</v>
      </c>
      <c r="U71" s="28">
        <v>0</v>
      </c>
      <c r="V71" s="28">
        <f t="shared" si="51"/>
        <v>0</v>
      </c>
      <c r="W71" s="28">
        <f t="shared" si="52"/>
        <v>0</v>
      </c>
      <c r="X71" s="28">
        <f t="shared" si="53"/>
        <v>0</v>
      </c>
      <c r="Y71" s="27">
        <v>0</v>
      </c>
      <c r="Z71" s="28">
        <v>0</v>
      </c>
      <c r="AA71" s="28">
        <f t="shared" si="54"/>
        <v>0</v>
      </c>
      <c r="AB71" s="28">
        <f t="shared" si="55"/>
        <v>0</v>
      </c>
      <c r="AC71" s="28">
        <f t="shared" si="56"/>
        <v>0</v>
      </c>
    </row>
    <row r="72" spans="1:29" x14ac:dyDescent="0.25">
      <c r="A72" s="26" t="s">
        <v>14</v>
      </c>
      <c r="B72" s="26" t="s">
        <v>7</v>
      </c>
      <c r="C72" s="26" t="s">
        <v>8</v>
      </c>
      <c r="D72" s="26" t="s">
        <v>103</v>
      </c>
      <c r="E72" s="26" t="s">
        <v>904</v>
      </c>
      <c r="F72" s="26" t="s">
        <v>104</v>
      </c>
      <c r="G72" s="26" t="s">
        <v>15</v>
      </c>
      <c r="H72" s="26" t="s">
        <v>20</v>
      </c>
      <c r="I72" s="26"/>
      <c r="J72" s="26">
        <v>5.0109999999999998E-3</v>
      </c>
      <c r="K72" s="26"/>
      <c r="L72" s="26">
        <v>5.0109999999999998E-3</v>
      </c>
      <c r="M72" s="26">
        <v>5.0109999999999998E-3</v>
      </c>
      <c r="N72" s="26">
        <v>5.0109999999999998E-3</v>
      </c>
      <c r="O72" s="27">
        <v>3876083</v>
      </c>
      <c r="P72" s="28">
        <v>19423.051912999999</v>
      </c>
      <c r="Q72" s="28">
        <f t="shared" si="48"/>
        <v>19423.051912999999</v>
      </c>
      <c r="R72" s="28">
        <f t="shared" si="49"/>
        <v>19423.051912999999</v>
      </c>
      <c r="S72" s="28">
        <f t="shared" si="50"/>
        <v>19423.051912999999</v>
      </c>
      <c r="T72" s="27">
        <v>248648</v>
      </c>
      <c r="U72" s="28">
        <v>1245.975128</v>
      </c>
      <c r="V72" s="28">
        <f t="shared" si="51"/>
        <v>1245.975128</v>
      </c>
      <c r="W72" s="28">
        <f t="shared" si="52"/>
        <v>1245.975128</v>
      </c>
      <c r="X72" s="28">
        <f t="shared" si="53"/>
        <v>1245.975128</v>
      </c>
      <c r="Y72" s="27">
        <v>4124731</v>
      </c>
      <c r="Z72" s="28">
        <v>20669.027041000001</v>
      </c>
      <c r="AA72" s="28">
        <f t="shared" si="54"/>
        <v>20669.027041000001</v>
      </c>
      <c r="AB72" s="28">
        <f t="shared" si="55"/>
        <v>20669.027041000001</v>
      </c>
      <c r="AC72" s="28">
        <f t="shared" si="56"/>
        <v>20669.027041000001</v>
      </c>
    </row>
    <row r="73" spans="1:29" x14ac:dyDescent="0.25">
      <c r="A73" s="26" t="s">
        <v>14</v>
      </c>
      <c r="B73" s="26" t="s">
        <v>244</v>
      </c>
      <c r="C73" s="26" t="s">
        <v>8</v>
      </c>
      <c r="D73" s="26" t="s">
        <v>103</v>
      </c>
      <c r="E73" s="26" t="s">
        <v>904</v>
      </c>
      <c r="F73" s="26" t="s">
        <v>104</v>
      </c>
      <c r="G73" s="26" t="s">
        <v>15</v>
      </c>
      <c r="H73" s="26" t="s">
        <v>20</v>
      </c>
      <c r="I73" s="26"/>
      <c r="J73" s="26">
        <v>1.4441000000000001E-2</v>
      </c>
      <c r="K73" s="26"/>
      <c r="L73" s="26">
        <v>1.4441000000000001E-2</v>
      </c>
      <c r="M73" s="26">
        <v>1.4441000000000001E-2</v>
      </c>
      <c r="N73" s="26">
        <v>1.4441000000000001E-2</v>
      </c>
      <c r="O73" s="27">
        <v>3337488</v>
      </c>
      <c r="P73" s="28">
        <v>48196.664208000002</v>
      </c>
      <c r="Q73" s="28">
        <f t="shared" si="48"/>
        <v>48196.664208000002</v>
      </c>
      <c r="R73" s="28">
        <f t="shared" si="49"/>
        <v>48196.664208000002</v>
      </c>
      <c r="S73" s="28">
        <f t="shared" si="50"/>
        <v>48196.664208000002</v>
      </c>
      <c r="T73" s="27">
        <v>77121</v>
      </c>
      <c r="U73" s="28">
        <v>1113.7043610000001</v>
      </c>
      <c r="V73" s="28">
        <f t="shared" si="51"/>
        <v>1113.7043610000001</v>
      </c>
      <c r="W73" s="28">
        <f t="shared" si="52"/>
        <v>1113.7043610000001</v>
      </c>
      <c r="X73" s="28">
        <f t="shared" si="53"/>
        <v>1113.7043610000001</v>
      </c>
      <c r="Y73" s="27">
        <v>3414609</v>
      </c>
      <c r="Z73" s="28">
        <v>49310.368568999998</v>
      </c>
      <c r="AA73" s="28">
        <f t="shared" si="54"/>
        <v>49310.368568999998</v>
      </c>
      <c r="AB73" s="28">
        <f t="shared" si="55"/>
        <v>49310.368568999998</v>
      </c>
      <c r="AC73" s="28">
        <f t="shared" si="56"/>
        <v>49310.368568999998</v>
      </c>
    </row>
    <row r="74" spans="1:29" x14ac:dyDescent="0.25">
      <c r="A74" s="26" t="s">
        <v>13</v>
      </c>
      <c r="B74" s="26" t="s">
        <v>7</v>
      </c>
      <c r="C74" s="26" t="s">
        <v>8</v>
      </c>
      <c r="D74" s="26" t="s">
        <v>103</v>
      </c>
      <c r="E74" s="26" t="s">
        <v>904</v>
      </c>
      <c r="F74" s="26" t="s">
        <v>104</v>
      </c>
      <c r="G74" s="26" t="s">
        <v>21</v>
      </c>
      <c r="H74" s="26" t="s">
        <v>22</v>
      </c>
      <c r="I74" s="26" t="s">
        <v>843</v>
      </c>
      <c r="J74" s="26">
        <v>0</v>
      </c>
      <c r="K74" s="26">
        <f>'LT Reference'!$A$2</f>
        <v>1E-3</v>
      </c>
      <c r="L74" s="26">
        <v>0</v>
      </c>
      <c r="M74" s="26">
        <v>0</v>
      </c>
      <c r="N74" s="26">
        <v>0</v>
      </c>
      <c r="O74" s="27">
        <v>0</v>
      </c>
      <c r="P74" s="28">
        <v>0</v>
      </c>
      <c r="Q74" s="28">
        <f t="shared" ref="Q74:Q80" si="57">L74*O74</f>
        <v>0</v>
      </c>
      <c r="R74" s="28">
        <f t="shared" ref="R74:R80" si="58">M74*O74</f>
        <v>0</v>
      </c>
      <c r="S74" s="28">
        <f t="shared" ref="S74:S80" si="59">N74*O74</f>
        <v>0</v>
      </c>
      <c r="T74" s="27">
        <v>0</v>
      </c>
      <c r="U74" s="28">
        <v>0</v>
      </c>
      <c r="V74" s="28">
        <f t="shared" ref="V74:V80" si="60">L74*T74</f>
        <v>0</v>
      </c>
      <c r="W74" s="28">
        <f t="shared" ref="W74:W80" si="61">M74*T74</f>
        <v>0</v>
      </c>
      <c r="X74" s="28">
        <f t="shared" ref="X74:X80" si="62">N74*T74</f>
        <v>0</v>
      </c>
      <c r="Y74" s="27">
        <v>0</v>
      </c>
      <c r="Z74" s="28">
        <v>0</v>
      </c>
      <c r="AA74" s="28">
        <f t="shared" ref="AA74:AC80" si="63">Q74+V74</f>
        <v>0</v>
      </c>
      <c r="AB74" s="28">
        <f t="shared" si="63"/>
        <v>0</v>
      </c>
      <c r="AC74" s="28">
        <f t="shared" si="63"/>
        <v>0</v>
      </c>
    </row>
    <row r="75" spans="1:29" x14ac:dyDescent="0.25">
      <c r="A75" s="26" t="s">
        <v>13</v>
      </c>
      <c r="B75" s="26" t="s">
        <v>7</v>
      </c>
      <c r="C75" s="26" t="s">
        <v>8</v>
      </c>
      <c r="D75" s="26" t="s">
        <v>103</v>
      </c>
      <c r="E75" s="26" t="s">
        <v>904</v>
      </c>
      <c r="F75" s="26" t="s">
        <v>104</v>
      </c>
      <c r="G75" s="26" t="s">
        <v>21</v>
      </c>
      <c r="H75" s="26" t="s">
        <v>23</v>
      </c>
      <c r="I75" s="26" t="s">
        <v>844</v>
      </c>
      <c r="J75" s="26">
        <v>1.2E-5</v>
      </c>
      <c r="K75" s="26">
        <f>'LT Reference'!$A$2</f>
        <v>1E-3</v>
      </c>
      <c r="L75" s="26">
        <v>0</v>
      </c>
      <c r="M75" s="26">
        <v>0</v>
      </c>
      <c r="N75" s="26">
        <v>0</v>
      </c>
      <c r="O75" s="27">
        <v>35029998</v>
      </c>
      <c r="P75" s="28">
        <v>420.36</v>
      </c>
      <c r="Q75" s="28">
        <f t="shared" si="57"/>
        <v>0</v>
      </c>
      <c r="R75" s="28">
        <f t="shared" si="58"/>
        <v>0</v>
      </c>
      <c r="S75" s="28">
        <f t="shared" si="59"/>
        <v>0</v>
      </c>
      <c r="T75" s="27">
        <v>60589999</v>
      </c>
      <c r="U75" s="28">
        <v>727.08</v>
      </c>
      <c r="V75" s="28">
        <f t="shared" si="60"/>
        <v>0</v>
      </c>
      <c r="W75" s="28">
        <f t="shared" si="61"/>
        <v>0</v>
      </c>
      <c r="X75" s="28">
        <f t="shared" si="62"/>
        <v>0</v>
      </c>
      <c r="Y75" s="27">
        <v>95619997</v>
      </c>
      <c r="Z75" s="28">
        <v>1147.44</v>
      </c>
      <c r="AA75" s="28">
        <f t="shared" si="63"/>
        <v>0</v>
      </c>
      <c r="AB75" s="28">
        <f t="shared" si="63"/>
        <v>0</v>
      </c>
      <c r="AC75" s="28">
        <f t="shared" si="63"/>
        <v>0</v>
      </c>
    </row>
    <row r="76" spans="1:29" x14ac:dyDescent="0.25">
      <c r="A76" s="26" t="s">
        <v>13</v>
      </c>
      <c r="B76" s="26" t="s">
        <v>7</v>
      </c>
      <c r="C76" s="26" t="s">
        <v>8</v>
      </c>
      <c r="D76" s="26" t="s">
        <v>103</v>
      </c>
      <c r="E76" s="26" t="s">
        <v>904</v>
      </c>
      <c r="F76" s="26" t="s">
        <v>104</v>
      </c>
      <c r="G76" s="26" t="s">
        <v>21</v>
      </c>
      <c r="H76" s="26" t="s">
        <v>24</v>
      </c>
      <c r="I76" s="26" t="s">
        <v>845</v>
      </c>
      <c r="J76" s="26">
        <v>1.1E-5</v>
      </c>
      <c r="K76" s="26">
        <f>'LT Reference'!$A$2</f>
        <v>1E-3</v>
      </c>
      <c r="L76" s="26">
        <v>0</v>
      </c>
      <c r="M76" s="26">
        <v>0</v>
      </c>
      <c r="N76" s="26">
        <v>0</v>
      </c>
      <c r="O76" s="27">
        <v>1385456</v>
      </c>
      <c r="P76" s="28">
        <v>15.24</v>
      </c>
      <c r="Q76" s="28">
        <f t="shared" si="57"/>
        <v>0</v>
      </c>
      <c r="R76" s="28">
        <f t="shared" si="58"/>
        <v>0</v>
      </c>
      <c r="S76" s="28">
        <f t="shared" si="59"/>
        <v>0</v>
      </c>
      <c r="T76" s="27">
        <v>2617267</v>
      </c>
      <c r="U76" s="28">
        <v>28.79</v>
      </c>
      <c r="V76" s="28">
        <f t="shared" si="60"/>
        <v>0</v>
      </c>
      <c r="W76" s="28">
        <f t="shared" si="61"/>
        <v>0</v>
      </c>
      <c r="X76" s="28">
        <f t="shared" si="62"/>
        <v>0</v>
      </c>
      <c r="Y76" s="27">
        <v>4002723</v>
      </c>
      <c r="Z76" s="28">
        <v>44.03</v>
      </c>
      <c r="AA76" s="28">
        <f t="shared" si="63"/>
        <v>0</v>
      </c>
      <c r="AB76" s="28">
        <f t="shared" si="63"/>
        <v>0</v>
      </c>
      <c r="AC76" s="28">
        <f t="shared" si="63"/>
        <v>0</v>
      </c>
    </row>
    <row r="77" spans="1:29" x14ac:dyDescent="0.25">
      <c r="A77" s="26" t="s">
        <v>13</v>
      </c>
      <c r="B77" s="26" t="s">
        <v>244</v>
      </c>
      <c r="C77" s="26" t="s">
        <v>8</v>
      </c>
      <c r="D77" s="26" t="s">
        <v>103</v>
      </c>
      <c r="E77" s="26" t="s">
        <v>904</v>
      </c>
      <c r="F77" s="26" t="s">
        <v>104</v>
      </c>
      <c r="G77" s="26" t="s">
        <v>21</v>
      </c>
      <c r="H77" s="26" t="s">
        <v>22</v>
      </c>
      <c r="I77" s="26" t="s">
        <v>843</v>
      </c>
      <c r="J77" s="26">
        <v>0</v>
      </c>
      <c r="K77" s="26">
        <f>'LT Reference'!$A$2</f>
        <v>1E-3</v>
      </c>
      <c r="L77" s="26">
        <v>0</v>
      </c>
      <c r="M77" s="26">
        <v>0</v>
      </c>
      <c r="N77" s="26">
        <v>0</v>
      </c>
      <c r="O77" s="27">
        <v>0</v>
      </c>
      <c r="P77" s="28">
        <v>0</v>
      </c>
      <c r="Q77" s="28">
        <f t="shared" si="57"/>
        <v>0</v>
      </c>
      <c r="R77" s="28">
        <f t="shared" si="58"/>
        <v>0</v>
      </c>
      <c r="S77" s="28">
        <f t="shared" si="59"/>
        <v>0</v>
      </c>
      <c r="T77" s="27">
        <v>0</v>
      </c>
      <c r="U77" s="28">
        <v>0</v>
      </c>
      <c r="V77" s="28">
        <f t="shared" si="60"/>
        <v>0</v>
      </c>
      <c r="W77" s="28">
        <f t="shared" si="61"/>
        <v>0</v>
      </c>
      <c r="X77" s="28">
        <f t="shared" si="62"/>
        <v>0</v>
      </c>
      <c r="Y77" s="27">
        <v>0</v>
      </c>
      <c r="Z77" s="28">
        <v>0</v>
      </c>
      <c r="AA77" s="28">
        <f t="shared" si="63"/>
        <v>0</v>
      </c>
      <c r="AB77" s="28">
        <f t="shared" si="63"/>
        <v>0</v>
      </c>
      <c r="AC77" s="28">
        <f t="shared" si="63"/>
        <v>0</v>
      </c>
    </row>
    <row r="78" spans="1:29" x14ac:dyDescent="0.25">
      <c r="A78" s="26" t="s">
        <v>13</v>
      </c>
      <c r="B78" s="26" t="s">
        <v>244</v>
      </c>
      <c r="C78" s="26" t="s">
        <v>8</v>
      </c>
      <c r="D78" s="26" t="s">
        <v>103</v>
      </c>
      <c r="E78" s="26" t="s">
        <v>904</v>
      </c>
      <c r="F78" s="26" t="s">
        <v>104</v>
      </c>
      <c r="G78" s="26" t="s">
        <v>21</v>
      </c>
      <c r="H78" s="26" t="s">
        <v>245</v>
      </c>
      <c r="I78" s="26" t="s">
        <v>882</v>
      </c>
      <c r="J78" s="26">
        <v>2.0000000000000002E-5</v>
      </c>
      <c r="K78" s="26">
        <f>'LT Reference'!$A$2</f>
        <v>1E-3</v>
      </c>
      <c r="L78" s="26">
        <v>0</v>
      </c>
      <c r="M78" s="26">
        <v>0</v>
      </c>
      <c r="N78" s="26">
        <v>0</v>
      </c>
      <c r="O78" s="27">
        <v>125500</v>
      </c>
      <c r="P78" s="28">
        <v>2.5099999999999998</v>
      </c>
      <c r="Q78" s="28">
        <f t="shared" si="57"/>
        <v>0</v>
      </c>
      <c r="R78" s="28">
        <f t="shared" si="58"/>
        <v>0</v>
      </c>
      <c r="S78" s="28">
        <f t="shared" si="59"/>
        <v>0</v>
      </c>
      <c r="T78" s="27">
        <v>84000</v>
      </c>
      <c r="U78" s="28">
        <v>1.68</v>
      </c>
      <c r="V78" s="28">
        <f t="shared" si="60"/>
        <v>0</v>
      </c>
      <c r="W78" s="28">
        <f t="shared" si="61"/>
        <v>0</v>
      </c>
      <c r="X78" s="28">
        <f t="shared" si="62"/>
        <v>0</v>
      </c>
      <c r="Y78" s="27">
        <v>209500</v>
      </c>
      <c r="Z78" s="28">
        <v>4.1899999999999995</v>
      </c>
      <c r="AA78" s="28">
        <f t="shared" si="63"/>
        <v>0</v>
      </c>
      <c r="AB78" s="28">
        <f t="shared" si="63"/>
        <v>0</v>
      </c>
      <c r="AC78" s="28">
        <f t="shared" si="63"/>
        <v>0</v>
      </c>
    </row>
    <row r="79" spans="1:29" x14ac:dyDescent="0.25">
      <c r="A79" s="26" t="s">
        <v>13</v>
      </c>
      <c r="B79" s="26" t="s">
        <v>244</v>
      </c>
      <c r="C79" s="26" t="s">
        <v>8</v>
      </c>
      <c r="D79" s="26" t="s">
        <v>103</v>
      </c>
      <c r="E79" s="26" t="s">
        <v>904</v>
      </c>
      <c r="F79" s="26" t="s">
        <v>104</v>
      </c>
      <c r="G79" s="26" t="s">
        <v>21</v>
      </c>
      <c r="H79" s="26" t="s">
        <v>223</v>
      </c>
      <c r="I79" s="26" t="s">
        <v>883</v>
      </c>
      <c r="J79" s="26">
        <v>2.1999999999999999E-5</v>
      </c>
      <c r="K79" s="26">
        <f>'LT Reference'!$A$2</f>
        <v>1E-3</v>
      </c>
      <c r="L79" s="26">
        <v>0</v>
      </c>
      <c r="M79" s="26">
        <v>0</v>
      </c>
      <c r="N79" s="26">
        <v>0</v>
      </c>
      <c r="O79" s="27">
        <v>365456</v>
      </c>
      <c r="P79" s="28">
        <v>8.0399999999999991</v>
      </c>
      <c r="Q79" s="28">
        <f t="shared" si="57"/>
        <v>0</v>
      </c>
      <c r="R79" s="28">
        <f t="shared" si="58"/>
        <v>0</v>
      </c>
      <c r="S79" s="28">
        <f t="shared" si="59"/>
        <v>0</v>
      </c>
      <c r="T79" s="27">
        <v>285912</v>
      </c>
      <c r="U79" s="28">
        <v>6.29</v>
      </c>
      <c r="V79" s="28">
        <f t="shared" si="60"/>
        <v>0</v>
      </c>
      <c r="W79" s="28">
        <f t="shared" si="61"/>
        <v>0</v>
      </c>
      <c r="X79" s="28">
        <f t="shared" si="62"/>
        <v>0</v>
      </c>
      <c r="Y79" s="27">
        <v>651368</v>
      </c>
      <c r="Z79" s="28">
        <v>14.329999999999998</v>
      </c>
      <c r="AA79" s="28">
        <f t="shared" si="63"/>
        <v>0</v>
      </c>
      <c r="AB79" s="28">
        <f t="shared" si="63"/>
        <v>0</v>
      </c>
      <c r="AC79" s="28">
        <f t="shared" si="63"/>
        <v>0</v>
      </c>
    </row>
    <row r="80" spans="1:29" x14ac:dyDescent="0.25">
      <c r="A80" s="26" t="s">
        <v>13</v>
      </c>
      <c r="B80" s="26" t="s">
        <v>244</v>
      </c>
      <c r="C80" s="26" t="s">
        <v>8</v>
      </c>
      <c r="D80" s="26" t="s">
        <v>103</v>
      </c>
      <c r="E80" s="26" t="s">
        <v>904</v>
      </c>
      <c r="F80" s="26" t="s">
        <v>104</v>
      </c>
      <c r="G80" s="26" t="s">
        <v>21</v>
      </c>
      <c r="H80" s="26" t="s">
        <v>246</v>
      </c>
      <c r="I80" s="26" t="s">
        <v>884</v>
      </c>
      <c r="J80" s="26">
        <v>2.3E-5</v>
      </c>
      <c r="K80" s="26">
        <f>'LT Reference'!$A$2</f>
        <v>1E-3</v>
      </c>
      <c r="L80" s="26">
        <v>0</v>
      </c>
      <c r="M80" s="26">
        <v>0</v>
      </c>
      <c r="N80" s="26">
        <v>0</v>
      </c>
      <c r="O80" s="27">
        <v>3336956</v>
      </c>
      <c r="P80" s="28">
        <v>76.75</v>
      </c>
      <c r="Q80" s="28">
        <f t="shared" si="57"/>
        <v>0</v>
      </c>
      <c r="R80" s="28">
        <f t="shared" si="58"/>
        <v>0</v>
      </c>
      <c r="S80" s="28">
        <f t="shared" si="59"/>
        <v>0</v>
      </c>
      <c r="T80" s="27">
        <v>1386086</v>
      </c>
      <c r="U80" s="28">
        <v>31.88</v>
      </c>
      <c r="V80" s="28">
        <f t="shared" si="60"/>
        <v>0</v>
      </c>
      <c r="W80" s="28">
        <f t="shared" si="61"/>
        <v>0</v>
      </c>
      <c r="X80" s="28">
        <f t="shared" si="62"/>
        <v>0</v>
      </c>
      <c r="Y80" s="27">
        <v>4723042</v>
      </c>
      <c r="Z80" s="28">
        <v>108.63</v>
      </c>
      <c r="AA80" s="28">
        <f t="shared" si="63"/>
        <v>0</v>
      </c>
      <c r="AB80" s="28">
        <f t="shared" si="63"/>
        <v>0</v>
      </c>
      <c r="AC80" s="28">
        <f t="shared" si="63"/>
        <v>0</v>
      </c>
    </row>
    <row r="81" spans="1:29" x14ac:dyDescent="0.25">
      <c r="A81" s="26" t="s">
        <v>14</v>
      </c>
      <c r="B81" s="26" t="s">
        <v>7</v>
      </c>
      <c r="C81" s="26" t="s">
        <v>8</v>
      </c>
      <c r="D81" s="26" t="s">
        <v>103</v>
      </c>
      <c r="E81" s="26" t="s">
        <v>904</v>
      </c>
      <c r="F81" s="26" t="s">
        <v>104</v>
      </c>
      <c r="G81" s="26" t="s">
        <v>21</v>
      </c>
      <c r="H81" s="26" t="s">
        <v>22</v>
      </c>
      <c r="I81" s="26"/>
      <c r="J81" s="26">
        <v>0</v>
      </c>
      <c r="K81" s="26"/>
      <c r="L81" s="26">
        <v>0</v>
      </c>
      <c r="M81" s="26">
        <v>0</v>
      </c>
      <c r="N81" s="26">
        <v>0</v>
      </c>
      <c r="O81" s="27">
        <v>0</v>
      </c>
      <c r="P81" s="28">
        <v>0</v>
      </c>
      <c r="Q81" s="28">
        <f t="shared" ref="Q81:Q87" si="64">P81</f>
        <v>0</v>
      </c>
      <c r="R81" s="28">
        <f t="shared" ref="R81:R87" si="65">P81</f>
        <v>0</v>
      </c>
      <c r="S81" s="28">
        <f t="shared" ref="S81:S87" si="66">P81</f>
        <v>0</v>
      </c>
      <c r="T81" s="27">
        <v>0</v>
      </c>
      <c r="U81" s="28">
        <v>0</v>
      </c>
      <c r="V81" s="28">
        <f t="shared" ref="V81:V87" si="67">U81</f>
        <v>0</v>
      </c>
      <c r="W81" s="28">
        <f t="shared" ref="W81:W87" si="68">U81</f>
        <v>0</v>
      </c>
      <c r="X81" s="28">
        <f t="shared" ref="X81:X87" si="69">U81</f>
        <v>0</v>
      </c>
      <c r="Y81" s="27">
        <v>0</v>
      </c>
      <c r="Z81" s="28">
        <v>0</v>
      </c>
      <c r="AA81" s="28">
        <f t="shared" ref="AA81:AA87" si="70">Z81</f>
        <v>0</v>
      </c>
      <c r="AB81" s="28">
        <f t="shared" ref="AB81:AB87" si="71">Z81</f>
        <v>0</v>
      </c>
      <c r="AC81" s="28">
        <f t="shared" ref="AC81:AC87" si="72">Z81</f>
        <v>0</v>
      </c>
    </row>
    <row r="82" spans="1:29" x14ac:dyDescent="0.25">
      <c r="A82" s="26" t="s">
        <v>14</v>
      </c>
      <c r="B82" s="26" t="s">
        <v>7</v>
      </c>
      <c r="C82" s="26" t="s">
        <v>8</v>
      </c>
      <c r="D82" s="26" t="s">
        <v>103</v>
      </c>
      <c r="E82" s="26" t="s">
        <v>904</v>
      </c>
      <c r="F82" s="26" t="s">
        <v>104</v>
      </c>
      <c r="G82" s="26" t="s">
        <v>21</v>
      </c>
      <c r="H82" s="26" t="s">
        <v>23</v>
      </c>
      <c r="I82" s="26"/>
      <c r="J82" s="26">
        <v>1.2E-5</v>
      </c>
      <c r="K82" s="26"/>
      <c r="L82" s="26">
        <v>1.2E-5</v>
      </c>
      <c r="M82" s="26">
        <v>1.2E-5</v>
      </c>
      <c r="N82" s="26">
        <v>1.2E-5</v>
      </c>
      <c r="O82" s="27">
        <v>23637498</v>
      </c>
      <c r="P82" s="28">
        <v>283.64999999999998</v>
      </c>
      <c r="Q82" s="28">
        <f t="shared" si="64"/>
        <v>283.64999999999998</v>
      </c>
      <c r="R82" s="28">
        <f t="shared" si="65"/>
        <v>283.64999999999998</v>
      </c>
      <c r="S82" s="28">
        <f t="shared" si="66"/>
        <v>283.64999999999998</v>
      </c>
      <c r="T82" s="27">
        <v>5584167</v>
      </c>
      <c r="U82" s="28">
        <v>67.010000000000005</v>
      </c>
      <c r="V82" s="28">
        <f t="shared" si="67"/>
        <v>67.010000000000005</v>
      </c>
      <c r="W82" s="28">
        <f t="shared" si="68"/>
        <v>67.010000000000005</v>
      </c>
      <c r="X82" s="28">
        <f t="shared" si="69"/>
        <v>67.010000000000005</v>
      </c>
      <c r="Y82" s="27">
        <v>29221665</v>
      </c>
      <c r="Z82" s="28">
        <v>350.65999999999997</v>
      </c>
      <c r="AA82" s="28">
        <f t="shared" si="70"/>
        <v>350.65999999999997</v>
      </c>
      <c r="AB82" s="28">
        <f t="shared" si="71"/>
        <v>350.65999999999997</v>
      </c>
      <c r="AC82" s="28">
        <f t="shared" si="72"/>
        <v>350.65999999999997</v>
      </c>
    </row>
    <row r="83" spans="1:29" x14ac:dyDescent="0.25">
      <c r="A83" s="26" t="s">
        <v>14</v>
      </c>
      <c r="B83" s="26" t="s">
        <v>7</v>
      </c>
      <c r="C83" s="26" t="s">
        <v>8</v>
      </c>
      <c r="D83" s="26" t="s">
        <v>103</v>
      </c>
      <c r="E83" s="26" t="s">
        <v>904</v>
      </c>
      <c r="F83" s="26" t="s">
        <v>104</v>
      </c>
      <c r="G83" s="26" t="s">
        <v>21</v>
      </c>
      <c r="H83" s="26" t="s">
        <v>24</v>
      </c>
      <c r="I83" s="26"/>
      <c r="J83" s="26">
        <v>1.1E-5</v>
      </c>
      <c r="K83" s="26"/>
      <c r="L83" s="26">
        <v>1.1E-5</v>
      </c>
      <c r="M83" s="26">
        <v>1.1E-5</v>
      </c>
      <c r="N83" s="26">
        <v>1.1E-5</v>
      </c>
      <c r="O83" s="27">
        <v>4050902</v>
      </c>
      <c r="P83" s="28">
        <v>44.56</v>
      </c>
      <c r="Q83" s="28">
        <f t="shared" si="64"/>
        <v>44.56</v>
      </c>
      <c r="R83" s="28">
        <f t="shared" si="65"/>
        <v>44.56</v>
      </c>
      <c r="S83" s="28">
        <f t="shared" si="66"/>
        <v>44.56</v>
      </c>
      <c r="T83" s="27">
        <v>179992</v>
      </c>
      <c r="U83" s="28">
        <v>1.98</v>
      </c>
      <c r="V83" s="28">
        <f t="shared" si="67"/>
        <v>1.98</v>
      </c>
      <c r="W83" s="28">
        <f t="shared" si="68"/>
        <v>1.98</v>
      </c>
      <c r="X83" s="28">
        <f t="shared" si="69"/>
        <v>1.98</v>
      </c>
      <c r="Y83" s="27">
        <v>4230894</v>
      </c>
      <c r="Z83" s="28">
        <v>46.54</v>
      </c>
      <c r="AA83" s="28">
        <f t="shared" si="70"/>
        <v>46.54</v>
      </c>
      <c r="AB83" s="28">
        <f t="shared" si="71"/>
        <v>46.54</v>
      </c>
      <c r="AC83" s="28">
        <f t="shared" si="72"/>
        <v>46.54</v>
      </c>
    </row>
    <row r="84" spans="1:29" x14ac:dyDescent="0.25">
      <c r="A84" s="26" t="s">
        <v>14</v>
      </c>
      <c r="B84" s="26" t="s">
        <v>244</v>
      </c>
      <c r="C84" s="26" t="s">
        <v>8</v>
      </c>
      <c r="D84" s="26" t="s">
        <v>103</v>
      </c>
      <c r="E84" s="26" t="s">
        <v>904</v>
      </c>
      <c r="F84" s="26" t="s">
        <v>104</v>
      </c>
      <c r="G84" s="26" t="s">
        <v>21</v>
      </c>
      <c r="H84" s="26" t="s">
        <v>22</v>
      </c>
      <c r="I84" s="26"/>
      <c r="J84" s="26">
        <v>0</v>
      </c>
      <c r="K84" s="26"/>
      <c r="L84" s="26">
        <v>0</v>
      </c>
      <c r="M84" s="26">
        <v>0</v>
      </c>
      <c r="N84" s="26">
        <v>0</v>
      </c>
      <c r="O84" s="27">
        <v>0</v>
      </c>
      <c r="P84" s="28">
        <v>0</v>
      </c>
      <c r="Q84" s="28">
        <f t="shared" si="64"/>
        <v>0</v>
      </c>
      <c r="R84" s="28">
        <f t="shared" si="65"/>
        <v>0</v>
      </c>
      <c r="S84" s="28">
        <f t="shared" si="66"/>
        <v>0</v>
      </c>
      <c r="T84" s="27">
        <v>0</v>
      </c>
      <c r="U84" s="28">
        <v>0</v>
      </c>
      <c r="V84" s="28">
        <f t="shared" si="67"/>
        <v>0</v>
      </c>
      <c r="W84" s="28">
        <f t="shared" si="68"/>
        <v>0</v>
      </c>
      <c r="X84" s="28">
        <f t="shared" si="69"/>
        <v>0</v>
      </c>
      <c r="Y84" s="27">
        <v>0</v>
      </c>
      <c r="Z84" s="28">
        <v>0</v>
      </c>
      <c r="AA84" s="28">
        <f t="shared" si="70"/>
        <v>0</v>
      </c>
      <c r="AB84" s="28">
        <f t="shared" si="71"/>
        <v>0</v>
      </c>
      <c r="AC84" s="28">
        <f t="shared" si="72"/>
        <v>0</v>
      </c>
    </row>
    <row r="85" spans="1:29" x14ac:dyDescent="0.25">
      <c r="A85" s="26" t="s">
        <v>14</v>
      </c>
      <c r="B85" s="26" t="s">
        <v>244</v>
      </c>
      <c r="C85" s="26" t="s">
        <v>8</v>
      </c>
      <c r="D85" s="26" t="s">
        <v>103</v>
      </c>
      <c r="E85" s="26" t="s">
        <v>904</v>
      </c>
      <c r="F85" s="26" t="s">
        <v>104</v>
      </c>
      <c r="G85" s="26" t="s">
        <v>21</v>
      </c>
      <c r="H85" s="26" t="s">
        <v>245</v>
      </c>
      <c r="I85" s="26"/>
      <c r="J85" s="26">
        <v>2.0000000000000002E-5</v>
      </c>
      <c r="K85" s="26"/>
      <c r="L85" s="26">
        <v>2.0000000000000002E-5</v>
      </c>
      <c r="M85" s="26">
        <v>2.0000000000000002E-5</v>
      </c>
      <c r="N85" s="26">
        <v>2.0000000000000002E-5</v>
      </c>
      <c r="O85" s="27">
        <v>6698000</v>
      </c>
      <c r="P85" s="28">
        <v>133.96</v>
      </c>
      <c r="Q85" s="28">
        <f t="shared" si="64"/>
        <v>133.96</v>
      </c>
      <c r="R85" s="28">
        <f t="shared" si="65"/>
        <v>133.96</v>
      </c>
      <c r="S85" s="28">
        <f t="shared" si="66"/>
        <v>133.96</v>
      </c>
      <c r="T85" s="27">
        <v>114000</v>
      </c>
      <c r="U85" s="28">
        <v>2.2799999999999998</v>
      </c>
      <c r="V85" s="28">
        <f t="shared" si="67"/>
        <v>2.2799999999999998</v>
      </c>
      <c r="W85" s="28">
        <f t="shared" si="68"/>
        <v>2.2799999999999998</v>
      </c>
      <c r="X85" s="28">
        <f t="shared" si="69"/>
        <v>2.2799999999999998</v>
      </c>
      <c r="Y85" s="27">
        <v>6812000</v>
      </c>
      <c r="Z85" s="28">
        <v>136.24</v>
      </c>
      <c r="AA85" s="28">
        <f t="shared" si="70"/>
        <v>136.24</v>
      </c>
      <c r="AB85" s="28">
        <f t="shared" si="71"/>
        <v>136.24</v>
      </c>
      <c r="AC85" s="28">
        <f t="shared" si="72"/>
        <v>136.24</v>
      </c>
    </row>
    <row r="86" spans="1:29" x14ac:dyDescent="0.25">
      <c r="A86" s="26" t="s">
        <v>14</v>
      </c>
      <c r="B86" s="26" t="s">
        <v>244</v>
      </c>
      <c r="C86" s="26" t="s">
        <v>8</v>
      </c>
      <c r="D86" s="26" t="s">
        <v>103</v>
      </c>
      <c r="E86" s="26" t="s">
        <v>904</v>
      </c>
      <c r="F86" s="26" t="s">
        <v>104</v>
      </c>
      <c r="G86" s="26" t="s">
        <v>21</v>
      </c>
      <c r="H86" s="26" t="s">
        <v>223</v>
      </c>
      <c r="I86" s="26"/>
      <c r="J86" s="26">
        <v>2.1999999999999999E-5</v>
      </c>
      <c r="K86" s="26"/>
      <c r="L86" s="26">
        <v>2.1999999999999999E-5</v>
      </c>
      <c r="M86" s="26">
        <v>2.1999999999999999E-5</v>
      </c>
      <c r="N86" s="26">
        <v>2.1999999999999999E-5</v>
      </c>
      <c r="O86" s="27">
        <v>12255459</v>
      </c>
      <c r="P86" s="28">
        <v>269.62</v>
      </c>
      <c r="Q86" s="28">
        <f t="shared" si="64"/>
        <v>269.62</v>
      </c>
      <c r="R86" s="28">
        <f t="shared" si="65"/>
        <v>269.62</v>
      </c>
      <c r="S86" s="28">
        <f t="shared" si="66"/>
        <v>269.62</v>
      </c>
      <c r="T86" s="27">
        <v>143183</v>
      </c>
      <c r="U86" s="28">
        <v>3.15</v>
      </c>
      <c r="V86" s="28">
        <f t="shared" si="67"/>
        <v>3.15</v>
      </c>
      <c r="W86" s="28">
        <f t="shared" si="68"/>
        <v>3.15</v>
      </c>
      <c r="X86" s="28">
        <f t="shared" si="69"/>
        <v>3.15</v>
      </c>
      <c r="Y86" s="27">
        <v>12398642</v>
      </c>
      <c r="Z86" s="28">
        <v>272.77</v>
      </c>
      <c r="AA86" s="28">
        <f t="shared" si="70"/>
        <v>272.77</v>
      </c>
      <c r="AB86" s="28">
        <f t="shared" si="71"/>
        <v>272.77</v>
      </c>
      <c r="AC86" s="28">
        <f t="shared" si="72"/>
        <v>272.77</v>
      </c>
    </row>
    <row r="87" spans="1:29" x14ac:dyDescent="0.25">
      <c r="A87" s="26" t="s">
        <v>14</v>
      </c>
      <c r="B87" s="26" t="s">
        <v>244</v>
      </c>
      <c r="C87" s="26" t="s">
        <v>8</v>
      </c>
      <c r="D87" s="26" t="s">
        <v>103</v>
      </c>
      <c r="E87" s="26" t="s">
        <v>904</v>
      </c>
      <c r="F87" s="26" t="s">
        <v>104</v>
      </c>
      <c r="G87" s="26" t="s">
        <v>21</v>
      </c>
      <c r="H87" s="26" t="s">
        <v>246</v>
      </c>
      <c r="I87" s="26"/>
      <c r="J87" s="26">
        <v>2.3E-5</v>
      </c>
      <c r="K87" s="26"/>
      <c r="L87" s="26">
        <v>2.3E-5</v>
      </c>
      <c r="M87" s="26">
        <v>2.3E-5</v>
      </c>
      <c r="N87" s="26">
        <v>2.3E-5</v>
      </c>
      <c r="O87" s="27">
        <v>1027827</v>
      </c>
      <c r="P87" s="28">
        <v>23.64</v>
      </c>
      <c r="Q87" s="28">
        <f t="shared" si="64"/>
        <v>23.64</v>
      </c>
      <c r="R87" s="28">
        <f t="shared" si="65"/>
        <v>23.64</v>
      </c>
      <c r="S87" s="28">
        <f t="shared" si="66"/>
        <v>23.64</v>
      </c>
      <c r="T87" s="27">
        <v>1547827</v>
      </c>
      <c r="U87" s="28">
        <v>35.6</v>
      </c>
      <c r="V87" s="28">
        <f t="shared" si="67"/>
        <v>35.6</v>
      </c>
      <c r="W87" s="28">
        <f t="shared" si="68"/>
        <v>35.6</v>
      </c>
      <c r="X87" s="28">
        <f t="shared" si="69"/>
        <v>35.6</v>
      </c>
      <c r="Y87" s="27">
        <v>2575654</v>
      </c>
      <c r="Z87" s="28">
        <v>59.24</v>
      </c>
      <c r="AA87" s="28">
        <f t="shared" si="70"/>
        <v>59.24</v>
      </c>
      <c r="AB87" s="28">
        <f t="shared" si="71"/>
        <v>59.24</v>
      </c>
      <c r="AC87" s="28">
        <f t="shared" si="72"/>
        <v>59.24</v>
      </c>
    </row>
    <row r="88" spans="1:29" x14ac:dyDescent="0.25">
      <c r="A88" s="26" t="s">
        <v>13</v>
      </c>
      <c r="B88" s="26" t="s">
        <v>7</v>
      </c>
      <c r="C88" s="26" t="s">
        <v>8</v>
      </c>
      <c r="D88" s="26" t="s">
        <v>103</v>
      </c>
      <c r="E88" s="26" t="s">
        <v>904</v>
      </c>
      <c r="F88" s="26" t="s">
        <v>104</v>
      </c>
      <c r="G88" s="26" t="s">
        <v>25</v>
      </c>
      <c r="H88" s="26" t="s">
        <v>26</v>
      </c>
      <c r="I88" s="26" t="s">
        <v>866</v>
      </c>
      <c r="J88" s="26">
        <v>6.7229999999999998E-3</v>
      </c>
      <c r="K88" s="26">
        <f>'MC DBQ Reference'!$A$2</f>
        <v>4.248E-3</v>
      </c>
      <c r="L88" s="26">
        <f>IF((J88&lt;K88),J88,K88)</f>
        <v>4.248E-3</v>
      </c>
      <c r="M88" s="26">
        <f>L88-((L88-'MC DBQ Reference'!$B$2)/2)</f>
        <v>2.2239999999999998E-3</v>
      </c>
      <c r="N88" s="26">
        <f>'MC DBQ Reference'!$B$2</f>
        <v>2.0000000000000001E-4</v>
      </c>
      <c r="O88" s="27">
        <v>234110</v>
      </c>
      <c r="P88" s="28">
        <v>1573.93</v>
      </c>
      <c r="Q88" s="28">
        <f t="shared" ref="Q88:Q93" si="73">L88*O88</f>
        <v>994.49928</v>
      </c>
      <c r="R88" s="28">
        <f t="shared" ref="R88:R93" si="74">M88*O88</f>
        <v>520.66063999999994</v>
      </c>
      <c r="S88" s="28">
        <f t="shared" ref="S88:S93" si="75">N88*O88</f>
        <v>46.822000000000003</v>
      </c>
      <c r="T88" s="27">
        <v>748789</v>
      </c>
      <c r="U88" s="28">
        <v>5034.1000000000004</v>
      </c>
      <c r="V88" s="28">
        <f t="shared" ref="V88:V93" si="76">L88*T88</f>
        <v>3180.8556720000001</v>
      </c>
      <c r="W88" s="28">
        <f t="shared" ref="W88:W93" si="77">M88*T88</f>
        <v>1665.3067359999998</v>
      </c>
      <c r="X88" s="28">
        <f t="shared" ref="X88:X93" si="78">N88*T88</f>
        <v>149.7578</v>
      </c>
      <c r="Y88" s="27">
        <v>982899</v>
      </c>
      <c r="Z88" s="28">
        <v>6608.0300000000007</v>
      </c>
      <c r="AA88" s="28">
        <f t="shared" ref="AA88:AC93" si="79">Q88+V88</f>
        <v>4175.3549519999997</v>
      </c>
      <c r="AB88" s="28">
        <f t="shared" si="79"/>
        <v>2185.9673759999996</v>
      </c>
      <c r="AC88" s="28">
        <f t="shared" si="79"/>
        <v>196.57980000000001</v>
      </c>
    </row>
    <row r="89" spans="1:29" x14ac:dyDescent="0.25">
      <c r="A89" s="26" t="s">
        <v>13</v>
      </c>
      <c r="B89" s="26" t="s">
        <v>244</v>
      </c>
      <c r="C89" s="26" t="s">
        <v>8</v>
      </c>
      <c r="D89" s="26" t="s">
        <v>103</v>
      </c>
      <c r="E89" s="26" t="s">
        <v>904</v>
      </c>
      <c r="F89" s="26" t="s">
        <v>104</v>
      </c>
      <c r="G89" s="26" t="s">
        <v>25</v>
      </c>
      <c r="H89" s="26" t="s">
        <v>26</v>
      </c>
      <c r="I89" s="26" t="s">
        <v>866</v>
      </c>
      <c r="J89" s="26">
        <v>3.5000000000000001E-3</v>
      </c>
      <c r="K89" s="26">
        <f>'MC DBQ Reference'!$A$2</f>
        <v>4.248E-3</v>
      </c>
      <c r="L89" s="26">
        <f>IF((J89&lt;K89),J89,K89)</f>
        <v>3.5000000000000001E-3</v>
      </c>
      <c r="M89" s="26">
        <f>L89-((L89-'MC DBQ Reference'!$B$2)/2)</f>
        <v>1.8500000000000001E-3</v>
      </c>
      <c r="N89" s="26">
        <f>'MC DBQ Reference'!$B$2</f>
        <v>2.0000000000000001E-4</v>
      </c>
      <c r="O89" s="27">
        <v>22175</v>
      </c>
      <c r="P89" s="28">
        <v>77.61</v>
      </c>
      <c r="Q89" s="28">
        <f t="shared" si="73"/>
        <v>77.612499999999997</v>
      </c>
      <c r="R89" s="28">
        <f t="shared" si="74"/>
        <v>41.02375</v>
      </c>
      <c r="S89" s="28">
        <f t="shared" si="75"/>
        <v>4.4350000000000005</v>
      </c>
      <c r="T89" s="27">
        <v>27492</v>
      </c>
      <c r="U89" s="28">
        <v>96.22</v>
      </c>
      <c r="V89" s="28">
        <f t="shared" si="76"/>
        <v>96.222000000000008</v>
      </c>
      <c r="W89" s="28">
        <f t="shared" si="77"/>
        <v>50.860199999999999</v>
      </c>
      <c r="X89" s="28">
        <f t="shared" si="78"/>
        <v>5.4984000000000002</v>
      </c>
      <c r="Y89" s="27">
        <v>49667</v>
      </c>
      <c r="Z89" s="28">
        <v>173.82999999999998</v>
      </c>
      <c r="AA89" s="28">
        <f t="shared" si="79"/>
        <v>173.83449999999999</v>
      </c>
      <c r="AB89" s="28">
        <f t="shared" si="79"/>
        <v>91.883949999999999</v>
      </c>
      <c r="AC89" s="28">
        <f t="shared" si="79"/>
        <v>9.9334000000000007</v>
      </c>
    </row>
    <row r="90" spans="1:29" x14ac:dyDescent="0.25">
      <c r="A90" s="26" t="s">
        <v>13</v>
      </c>
      <c r="B90" s="26" t="s">
        <v>7</v>
      </c>
      <c r="C90" s="26" t="s">
        <v>8</v>
      </c>
      <c r="D90" s="26" t="s">
        <v>103</v>
      </c>
      <c r="E90" s="26" t="s">
        <v>904</v>
      </c>
      <c r="F90" s="26" t="s">
        <v>104</v>
      </c>
      <c r="G90" s="26" t="s">
        <v>25</v>
      </c>
      <c r="H90" s="26" t="s">
        <v>27</v>
      </c>
      <c r="I90" s="26" t="s">
        <v>867</v>
      </c>
      <c r="J90" s="26">
        <v>6.7229999999999998E-3</v>
      </c>
      <c r="K90" s="26"/>
      <c r="L90" s="26">
        <v>0</v>
      </c>
      <c r="M90" s="26">
        <v>0</v>
      </c>
      <c r="N90" s="26">
        <v>0</v>
      </c>
      <c r="O90" s="27">
        <v>19793</v>
      </c>
      <c r="P90" s="28">
        <v>133.08000000000001</v>
      </c>
      <c r="Q90" s="28">
        <f t="shared" si="73"/>
        <v>0</v>
      </c>
      <c r="R90" s="28">
        <f t="shared" si="74"/>
        <v>0</v>
      </c>
      <c r="S90" s="28">
        <f t="shared" si="75"/>
        <v>0</v>
      </c>
      <c r="T90" s="27">
        <v>188653</v>
      </c>
      <c r="U90" s="28">
        <v>1268.3</v>
      </c>
      <c r="V90" s="28">
        <f t="shared" si="76"/>
        <v>0</v>
      </c>
      <c r="W90" s="28">
        <f t="shared" si="77"/>
        <v>0</v>
      </c>
      <c r="X90" s="28">
        <f t="shared" si="78"/>
        <v>0</v>
      </c>
      <c r="Y90" s="27">
        <v>208446</v>
      </c>
      <c r="Z90" s="28">
        <v>1401.3799999999999</v>
      </c>
      <c r="AA90" s="28">
        <f t="shared" si="79"/>
        <v>0</v>
      </c>
      <c r="AB90" s="28">
        <f t="shared" si="79"/>
        <v>0</v>
      </c>
      <c r="AC90" s="28">
        <f t="shared" si="79"/>
        <v>0</v>
      </c>
    </row>
    <row r="91" spans="1:29" x14ac:dyDescent="0.25">
      <c r="A91" s="26" t="s">
        <v>13</v>
      </c>
      <c r="B91" s="26" t="s">
        <v>244</v>
      </c>
      <c r="C91" s="26" t="s">
        <v>8</v>
      </c>
      <c r="D91" s="26" t="s">
        <v>103</v>
      </c>
      <c r="E91" s="26" t="s">
        <v>904</v>
      </c>
      <c r="F91" s="26" t="s">
        <v>104</v>
      </c>
      <c r="G91" s="26" t="s">
        <v>25</v>
      </c>
      <c r="H91" s="26" t="s">
        <v>27</v>
      </c>
      <c r="I91" s="26" t="s">
        <v>867</v>
      </c>
      <c r="J91" s="26">
        <v>6.9399999999999996E-4</v>
      </c>
      <c r="K91" s="26"/>
      <c r="L91" s="26">
        <v>0</v>
      </c>
      <c r="M91" s="26">
        <v>0</v>
      </c>
      <c r="N91" s="26">
        <v>0</v>
      </c>
      <c r="O91" s="27">
        <v>1786</v>
      </c>
      <c r="P91" s="28">
        <v>1.24</v>
      </c>
      <c r="Q91" s="28">
        <f t="shared" si="73"/>
        <v>0</v>
      </c>
      <c r="R91" s="28">
        <f t="shared" si="74"/>
        <v>0</v>
      </c>
      <c r="S91" s="28">
        <f t="shared" si="75"/>
        <v>0</v>
      </c>
      <c r="T91" s="27">
        <v>6182</v>
      </c>
      <c r="U91" s="28">
        <v>4.29</v>
      </c>
      <c r="V91" s="28">
        <f t="shared" si="76"/>
        <v>0</v>
      </c>
      <c r="W91" s="28">
        <f t="shared" si="77"/>
        <v>0</v>
      </c>
      <c r="X91" s="28">
        <f t="shared" si="78"/>
        <v>0</v>
      </c>
      <c r="Y91" s="27">
        <v>7968</v>
      </c>
      <c r="Z91" s="28">
        <v>5.53</v>
      </c>
      <c r="AA91" s="28">
        <f t="shared" si="79"/>
        <v>0</v>
      </c>
      <c r="AB91" s="28">
        <f t="shared" si="79"/>
        <v>0</v>
      </c>
      <c r="AC91" s="28">
        <f t="shared" si="79"/>
        <v>0</v>
      </c>
    </row>
    <row r="92" spans="1:29" x14ac:dyDescent="0.25">
      <c r="A92" s="26" t="s">
        <v>13</v>
      </c>
      <c r="B92" s="26" t="s">
        <v>7</v>
      </c>
      <c r="C92" s="26" t="s">
        <v>8</v>
      </c>
      <c r="D92" s="26" t="s">
        <v>101</v>
      </c>
      <c r="E92" s="26" t="s">
        <v>904</v>
      </c>
      <c r="F92" s="26" t="s">
        <v>102</v>
      </c>
      <c r="G92" s="26" t="s">
        <v>11</v>
      </c>
      <c r="H92" s="26" t="s">
        <v>12</v>
      </c>
      <c r="I92" s="26" t="s">
        <v>317</v>
      </c>
      <c r="J92" s="26">
        <v>0</v>
      </c>
      <c r="K92" s="26"/>
      <c r="L92" s="26">
        <f>J92</f>
        <v>0</v>
      </c>
      <c r="M92" s="26">
        <f>L92-(L92/2)</f>
        <v>0</v>
      </c>
      <c r="N92" s="26">
        <v>0</v>
      </c>
      <c r="O92" s="27">
        <v>0</v>
      </c>
      <c r="P92" s="28">
        <v>0</v>
      </c>
      <c r="Q92" s="28">
        <f t="shared" si="73"/>
        <v>0</v>
      </c>
      <c r="R92" s="28">
        <f t="shared" si="74"/>
        <v>0</v>
      </c>
      <c r="S92" s="28">
        <f t="shared" si="75"/>
        <v>0</v>
      </c>
      <c r="T92" s="27">
        <v>0</v>
      </c>
      <c r="U92" s="28">
        <v>0</v>
      </c>
      <c r="V92" s="28">
        <f t="shared" si="76"/>
        <v>0</v>
      </c>
      <c r="W92" s="28">
        <f t="shared" si="77"/>
        <v>0</v>
      </c>
      <c r="X92" s="28">
        <f t="shared" si="78"/>
        <v>0</v>
      </c>
      <c r="Y92" s="27">
        <v>0</v>
      </c>
      <c r="Z92" s="28">
        <v>0</v>
      </c>
      <c r="AA92" s="28">
        <f t="shared" si="79"/>
        <v>0</v>
      </c>
      <c r="AB92" s="28">
        <f t="shared" si="79"/>
        <v>0</v>
      </c>
      <c r="AC92" s="28">
        <f t="shared" si="79"/>
        <v>0</v>
      </c>
    </row>
    <row r="93" spans="1:29" x14ac:dyDescent="0.25">
      <c r="A93" s="26" t="s">
        <v>13</v>
      </c>
      <c r="B93" s="26" t="s">
        <v>244</v>
      </c>
      <c r="C93" s="26" t="s">
        <v>8</v>
      </c>
      <c r="D93" s="26" t="s">
        <v>101</v>
      </c>
      <c r="E93" s="26" t="s">
        <v>904</v>
      </c>
      <c r="F93" s="26" t="s">
        <v>102</v>
      </c>
      <c r="G93" s="26" t="s">
        <v>11</v>
      </c>
      <c r="H93" s="26" t="s">
        <v>12</v>
      </c>
      <c r="I93" s="26" t="s">
        <v>317</v>
      </c>
      <c r="J93" s="26">
        <v>0</v>
      </c>
      <c r="K93" s="26">
        <v>0</v>
      </c>
      <c r="L93" s="26">
        <f>IF(J93&lt;K93,J93,K93)</f>
        <v>0</v>
      </c>
      <c r="M93" s="26">
        <f>L93-(L93/2)</f>
        <v>0</v>
      </c>
      <c r="N93" s="26">
        <v>0</v>
      </c>
      <c r="O93" s="27">
        <v>0</v>
      </c>
      <c r="P93" s="28">
        <v>0</v>
      </c>
      <c r="Q93" s="28">
        <f t="shared" si="73"/>
        <v>0</v>
      </c>
      <c r="R93" s="28">
        <f t="shared" si="74"/>
        <v>0</v>
      </c>
      <c r="S93" s="28">
        <f t="shared" si="75"/>
        <v>0</v>
      </c>
      <c r="T93" s="27">
        <v>0</v>
      </c>
      <c r="U93" s="28">
        <v>0</v>
      </c>
      <c r="V93" s="28">
        <f t="shared" si="76"/>
        <v>0</v>
      </c>
      <c r="W93" s="28">
        <f t="shared" si="77"/>
        <v>0</v>
      </c>
      <c r="X93" s="28">
        <f t="shared" si="78"/>
        <v>0</v>
      </c>
      <c r="Y93" s="27">
        <v>0</v>
      </c>
      <c r="Z93" s="28">
        <v>0</v>
      </c>
      <c r="AA93" s="28">
        <f t="shared" si="79"/>
        <v>0</v>
      </c>
      <c r="AB93" s="28">
        <f t="shared" si="79"/>
        <v>0</v>
      </c>
      <c r="AC93" s="28">
        <f t="shared" si="79"/>
        <v>0</v>
      </c>
    </row>
    <row r="94" spans="1:29" x14ac:dyDescent="0.25">
      <c r="A94" s="26" t="s">
        <v>14</v>
      </c>
      <c r="B94" s="26" t="s">
        <v>7</v>
      </c>
      <c r="C94" s="26" t="s">
        <v>8</v>
      </c>
      <c r="D94" s="26" t="s">
        <v>101</v>
      </c>
      <c r="E94" s="26" t="s">
        <v>904</v>
      </c>
      <c r="F94" s="26" t="s">
        <v>102</v>
      </c>
      <c r="G94" s="26" t="s">
        <v>11</v>
      </c>
      <c r="H94" s="26" t="s">
        <v>12</v>
      </c>
      <c r="I94" s="26"/>
      <c r="J94" s="26">
        <v>0</v>
      </c>
      <c r="K94" s="26"/>
      <c r="L94" s="26">
        <v>0</v>
      </c>
      <c r="M94" s="26">
        <v>0</v>
      </c>
      <c r="N94" s="26">
        <v>0</v>
      </c>
      <c r="O94" s="27">
        <v>0</v>
      </c>
      <c r="P94" s="28">
        <v>0</v>
      </c>
      <c r="Q94" s="28">
        <f>P94</f>
        <v>0</v>
      </c>
      <c r="R94" s="28">
        <f>P94</f>
        <v>0</v>
      </c>
      <c r="S94" s="28">
        <f>P94</f>
        <v>0</v>
      </c>
      <c r="T94" s="27">
        <v>0</v>
      </c>
      <c r="U94" s="28">
        <v>0</v>
      </c>
      <c r="V94" s="28">
        <f>U94</f>
        <v>0</v>
      </c>
      <c r="W94" s="28">
        <f>U94</f>
        <v>0</v>
      </c>
      <c r="X94" s="28">
        <f>U94</f>
        <v>0</v>
      </c>
      <c r="Y94" s="27">
        <v>0</v>
      </c>
      <c r="Z94" s="28">
        <v>0</v>
      </c>
      <c r="AA94" s="28">
        <f>Z94</f>
        <v>0</v>
      </c>
      <c r="AB94" s="28">
        <f>Z94</f>
        <v>0</v>
      </c>
      <c r="AC94" s="28">
        <f>Z94</f>
        <v>0</v>
      </c>
    </row>
    <row r="95" spans="1:29" x14ac:dyDescent="0.25">
      <c r="A95" s="26" t="s">
        <v>14</v>
      </c>
      <c r="B95" s="26" t="s">
        <v>244</v>
      </c>
      <c r="C95" s="26" t="s">
        <v>8</v>
      </c>
      <c r="D95" s="26" t="s">
        <v>101</v>
      </c>
      <c r="E95" s="26" t="s">
        <v>904</v>
      </c>
      <c r="F95" s="26" t="s">
        <v>102</v>
      </c>
      <c r="G95" s="26" t="s">
        <v>11</v>
      </c>
      <c r="H95" s="26" t="s">
        <v>12</v>
      </c>
      <c r="I95" s="26"/>
      <c r="J95" s="26">
        <v>0</v>
      </c>
      <c r="K95" s="26"/>
      <c r="L95" s="26">
        <v>0</v>
      </c>
      <c r="M95" s="26">
        <v>0</v>
      </c>
      <c r="N95" s="26">
        <v>0</v>
      </c>
      <c r="O95" s="27">
        <v>0</v>
      </c>
      <c r="P95" s="28">
        <v>0</v>
      </c>
      <c r="Q95" s="28">
        <f>P95</f>
        <v>0</v>
      </c>
      <c r="R95" s="28">
        <f>P95</f>
        <v>0</v>
      </c>
      <c r="S95" s="28">
        <f>P95</f>
        <v>0</v>
      </c>
      <c r="T95" s="27">
        <v>0</v>
      </c>
      <c r="U95" s="28">
        <v>0</v>
      </c>
      <c r="V95" s="28">
        <f>U95</f>
        <v>0</v>
      </c>
      <c r="W95" s="28">
        <f>U95</f>
        <v>0</v>
      </c>
      <c r="X95" s="28">
        <f>U95</f>
        <v>0</v>
      </c>
      <c r="Y95" s="27">
        <v>0</v>
      </c>
      <c r="Z95" s="28">
        <v>0</v>
      </c>
      <c r="AA95" s="28">
        <f>Z95</f>
        <v>0</v>
      </c>
      <c r="AB95" s="28">
        <f>Z95</f>
        <v>0</v>
      </c>
      <c r="AC95" s="28">
        <f>Z95</f>
        <v>0</v>
      </c>
    </row>
    <row r="96" spans="1:29" x14ac:dyDescent="0.25">
      <c r="A96" s="26" t="s">
        <v>13</v>
      </c>
      <c r="B96" s="26" t="s">
        <v>7</v>
      </c>
      <c r="C96" s="26" t="s">
        <v>8</v>
      </c>
      <c r="D96" s="26" t="s">
        <v>101</v>
      </c>
      <c r="E96" s="26" t="s">
        <v>904</v>
      </c>
      <c r="F96" s="26" t="s">
        <v>102</v>
      </c>
      <c r="G96" s="26" t="s">
        <v>15</v>
      </c>
      <c r="H96" s="26" t="s">
        <v>16</v>
      </c>
      <c r="I96" s="26" t="s">
        <v>554</v>
      </c>
      <c r="J96" s="26">
        <v>1.9970000000000001E-3</v>
      </c>
      <c r="K96" s="26"/>
      <c r="L96" s="26">
        <f>J96</f>
        <v>1.9970000000000001E-3</v>
      </c>
      <c r="M96" s="26">
        <f t="shared" ref="M96:M105" si="80">L96-(L96/2)</f>
        <v>9.9850000000000004E-4</v>
      </c>
      <c r="N96" s="26">
        <v>0</v>
      </c>
      <c r="O96" s="27">
        <v>2249374</v>
      </c>
      <c r="P96" s="28">
        <v>4491.9998780000005</v>
      </c>
      <c r="Q96" s="28">
        <f t="shared" ref="Q96:Q105" si="81">L96*O96</f>
        <v>4491.9998780000005</v>
      </c>
      <c r="R96" s="28">
        <f t="shared" ref="R96:R105" si="82">M96*O96</f>
        <v>2245.9999390000003</v>
      </c>
      <c r="S96" s="28">
        <f t="shared" ref="S96:S105" si="83">N96*O96</f>
        <v>0</v>
      </c>
      <c r="T96" s="27">
        <v>3771346</v>
      </c>
      <c r="U96" s="28">
        <v>7531.3779620000005</v>
      </c>
      <c r="V96" s="28">
        <f t="shared" ref="V96:V105" si="84">L96*T96</f>
        <v>7531.3779620000005</v>
      </c>
      <c r="W96" s="28">
        <f t="shared" ref="W96:W105" si="85">M96*T96</f>
        <v>3765.6889810000002</v>
      </c>
      <c r="X96" s="28">
        <f t="shared" ref="X96:X105" si="86">N96*T96</f>
        <v>0</v>
      </c>
      <c r="Y96" s="27">
        <v>6020720</v>
      </c>
      <c r="Z96" s="28">
        <v>12023.377840000001</v>
      </c>
      <c r="AA96" s="28">
        <f t="shared" ref="AA96:AA105" si="87">Q96+V96</f>
        <v>12023.377840000001</v>
      </c>
      <c r="AB96" s="28">
        <f t="shared" ref="AB96:AB105" si="88">R96+W96</f>
        <v>6011.6889200000005</v>
      </c>
      <c r="AC96" s="28">
        <f t="shared" ref="AC96:AC105" si="89">S96+X96</f>
        <v>0</v>
      </c>
    </row>
    <row r="97" spans="1:29" x14ac:dyDescent="0.25">
      <c r="A97" s="26" t="s">
        <v>13</v>
      </c>
      <c r="B97" s="26" t="s">
        <v>7</v>
      </c>
      <c r="C97" s="26" t="s">
        <v>8</v>
      </c>
      <c r="D97" s="26" t="s">
        <v>101</v>
      </c>
      <c r="E97" s="26" t="s">
        <v>904</v>
      </c>
      <c r="F97" s="26" t="s">
        <v>102</v>
      </c>
      <c r="G97" s="26" t="s">
        <v>15</v>
      </c>
      <c r="H97" s="26" t="s">
        <v>17</v>
      </c>
      <c r="I97" s="26" t="s">
        <v>555</v>
      </c>
      <c r="J97" s="26">
        <v>0</v>
      </c>
      <c r="K97" s="26"/>
      <c r="L97" s="26">
        <f>J97</f>
        <v>0</v>
      </c>
      <c r="M97" s="26">
        <f t="shared" si="80"/>
        <v>0</v>
      </c>
      <c r="N97" s="26">
        <v>0</v>
      </c>
      <c r="O97" s="27">
        <v>0</v>
      </c>
      <c r="P97" s="28">
        <v>0</v>
      </c>
      <c r="Q97" s="28">
        <f t="shared" si="81"/>
        <v>0</v>
      </c>
      <c r="R97" s="28">
        <f t="shared" si="82"/>
        <v>0</v>
      </c>
      <c r="S97" s="28">
        <f t="shared" si="83"/>
        <v>0</v>
      </c>
      <c r="T97" s="27">
        <v>0</v>
      </c>
      <c r="U97" s="28">
        <v>0</v>
      </c>
      <c r="V97" s="28">
        <f t="shared" si="84"/>
        <v>0</v>
      </c>
      <c r="W97" s="28">
        <f t="shared" si="85"/>
        <v>0</v>
      </c>
      <c r="X97" s="28">
        <f t="shared" si="86"/>
        <v>0</v>
      </c>
      <c r="Y97" s="27">
        <v>0</v>
      </c>
      <c r="Z97" s="28">
        <v>0</v>
      </c>
      <c r="AA97" s="28">
        <f t="shared" si="87"/>
        <v>0</v>
      </c>
      <c r="AB97" s="28">
        <f t="shared" si="88"/>
        <v>0</v>
      </c>
      <c r="AC97" s="28">
        <f t="shared" si="89"/>
        <v>0</v>
      </c>
    </row>
    <row r="98" spans="1:29" x14ac:dyDescent="0.25">
      <c r="A98" s="26" t="s">
        <v>13</v>
      </c>
      <c r="B98" s="26" t="s">
        <v>7</v>
      </c>
      <c r="C98" s="26" t="s">
        <v>8</v>
      </c>
      <c r="D98" s="26" t="s">
        <v>101</v>
      </c>
      <c r="E98" s="26" t="s">
        <v>904</v>
      </c>
      <c r="F98" s="26" t="s">
        <v>102</v>
      </c>
      <c r="G98" s="26" t="s">
        <v>15</v>
      </c>
      <c r="H98" s="26" t="s">
        <v>18</v>
      </c>
      <c r="I98" s="26" t="s">
        <v>556</v>
      </c>
      <c r="J98" s="26">
        <v>0</v>
      </c>
      <c r="K98" s="26"/>
      <c r="L98" s="26">
        <f>J98</f>
        <v>0</v>
      </c>
      <c r="M98" s="26">
        <f t="shared" si="80"/>
        <v>0</v>
      </c>
      <c r="N98" s="26">
        <v>0</v>
      </c>
      <c r="O98" s="27">
        <v>0</v>
      </c>
      <c r="P98" s="28">
        <v>0</v>
      </c>
      <c r="Q98" s="28">
        <f t="shared" si="81"/>
        <v>0</v>
      </c>
      <c r="R98" s="28">
        <f t="shared" si="82"/>
        <v>0</v>
      </c>
      <c r="S98" s="28">
        <f t="shared" si="83"/>
        <v>0</v>
      </c>
      <c r="T98" s="27">
        <v>0</v>
      </c>
      <c r="U98" s="28">
        <v>0</v>
      </c>
      <c r="V98" s="28">
        <f t="shared" si="84"/>
        <v>0</v>
      </c>
      <c r="W98" s="28">
        <f t="shared" si="85"/>
        <v>0</v>
      </c>
      <c r="X98" s="28">
        <f t="shared" si="86"/>
        <v>0</v>
      </c>
      <c r="Y98" s="27">
        <v>0</v>
      </c>
      <c r="Z98" s="28">
        <v>0</v>
      </c>
      <c r="AA98" s="28">
        <f t="shared" si="87"/>
        <v>0</v>
      </c>
      <c r="AB98" s="28">
        <f t="shared" si="88"/>
        <v>0</v>
      </c>
      <c r="AC98" s="28">
        <f t="shared" si="89"/>
        <v>0</v>
      </c>
    </row>
    <row r="99" spans="1:29" x14ac:dyDescent="0.25">
      <c r="A99" s="26" t="s">
        <v>13</v>
      </c>
      <c r="B99" s="26" t="s">
        <v>7</v>
      </c>
      <c r="C99" s="26" t="s">
        <v>8</v>
      </c>
      <c r="D99" s="26" t="s">
        <v>101</v>
      </c>
      <c r="E99" s="26" t="s">
        <v>904</v>
      </c>
      <c r="F99" s="26" t="s">
        <v>102</v>
      </c>
      <c r="G99" s="26" t="s">
        <v>15</v>
      </c>
      <c r="H99" s="26" t="s">
        <v>19</v>
      </c>
      <c r="I99" s="26" t="s">
        <v>557</v>
      </c>
      <c r="J99" s="26">
        <v>0</v>
      </c>
      <c r="K99" s="26"/>
      <c r="L99" s="26">
        <f>J99</f>
        <v>0</v>
      </c>
      <c r="M99" s="26">
        <f t="shared" si="80"/>
        <v>0</v>
      </c>
      <c r="N99" s="26">
        <v>0</v>
      </c>
      <c r="O99" s="27">
        <v>0</v>
      </c>
      <c r="P99" s="28">
        <v>0</v>
      </c>
      <c r="Q99" s="28">
        <f t="shared" si="81"/>
        <v>0</v>
      </c>
      <c r="R99" s="28">
        <f t="shared" si="82"/>
        <v>0</v>
      </c>
      <c r="S99" s="28">
        <f t="shared" si="83"/>
        <v>0</v>
      </c>
      <c r="T99" s="27">
        <v>0</v>
      </c>
      <c r="U99" s="28">
        <v>0</v>
      </c>
      <c r="V99" s="28">
        <f t="shared" si="84"/>
        <v>0</v>
      </c>
      <c r="W99" s="28">
        <f t="shared" si="85"/>
        <v>0</v>
      </c>
      <c r="X99" s="28">
        <f t="shared" si="86"/>
        <v>0</v>
      </c>
      <c r="Y99" s="27">
        <v>0</v>
      </c>
      <c r="Z99" s="28">
        <v>0</v>
      </c>
      <c r="AA99" s="28">
        <f t="shared" si="87"/>
        <v>0</v>
      </c>
      <c r="AB99" s="28">
        <f t="shared" si="88"/>
        <v>0</v>
      </c>
      <c r="AC99" s="28">
        <f t="shared" si="89"/>
        <v>0</v>
      </c>
    </row>
    <row r="100" spans="1:29" x14ac:dyDescent="0.25">
      <c r="A100" s="26" t="s">
        <v>13</v>
      </c>
      <c r="B100" s="26" t="s">
        <v>244</v>
      </c>
      <c r="C100" s="26" t="s">
        <v>8</v>
      </c>
      <c r="D100" s="26" t="s">
        <v>101</v>
      </c>
      <c r="E100" s="26" t="s">
        <v>904</v>
      </c>
      <c r="F100" s="26" t="s">
        <v>102</v>
      </c>
      <c r="G100" s="26" t="s">
        <v>15</v>
      </c>
      <c r="H100" s="26" t="s">
        <v>16</v>
      </c>
      <c r="I100" s="26" t="s">
        <v>554</v>
      </c>
      <c r="J100" s="26">
        <v>5.9000000000000003E-4</v>
      </c>
      <c r="K100" s="26">
        <v>1.9970000000000001E-3</v>
      </c>
      <c r="L100" s="26">
        <f>IF(J100&lt;K100,J100,K100)</f>
        <v>5.9000000000000003E-4</v>
      </c>
      <c r="M100" s="26">
        <f t="shared" si="80"/>
        <v>2.9500000000000001E-4</v>
      </c>
      <c r="N100" s="26">
        <v>0</v>
      </c>
      <c r="O100" s="27">
        <v>131023</v>
      </c>
      <c r="P100" s="28">
        <v>77.303570000000008</v>
      </c>
      <c r="Q100" s="28">
        <f t="shared" si="81"/>
        <v>77.303570000000008</v>
      </c>
      <c r="R100" s="28">
        <f t="shared" si="82"/>
        <v>38.651785000000004</v>
      </c>
      <c r="S100" s="28">
        <f t="shared" si="83"/>
        <v>0</v>
      </c>
      <c r="T100" s="27">
        <v>90292</v>
      </c>
      <c r="U100" s="28">
        <v>53.272280000000002</v>
      </c>
      <c r="V100" s="28">
        <f t="shared" si="84"/>
        <v>53.272280000000002</v>
      </c>
      <c r="W100" s="28">
        <f t="shared" si="85"/>
        <v>26.636140000000001</v>
      </c>
      <c r="X100" s="28">
        <f t="shared" si="86"/>
        <v>0</v>
      </c>
      <c r="Y100" s="27">
        <v>221315</v>
      </c>
      <c r="Z100" s="28">
        <v>130.57585</v>
      </c>
      <c r="AA100" s="28">
        <f t="shared" si="87"/>
        <v>130.57585</v>
      </c>
      <c r="AB100" s="28">
        <f t="shared" si="88"/>
        <v>65.287925000000001</v>
      </c>
      <c r="AC100" s="28">
        <f t="shared" si="89"/>
        <v>0</v>
      </c>
    </row>
    <row r="101" spans="1:29" x14ac:dyDescent="0.25">
      <c r="A101" s="26" t="s">
        <v>13</v>
      </c>
      <c r="B101" s="26" t="s">
        <v>244</v>
      </c>
      <c r="C101" s="26" t="s">
        <v>8</v>
      </c>
      <c r="D101" s="26" t="s">
        <v>101</v>
      </c>
      <c r="E101" s="26" t="s">
        <v>904</v>
      </c>
      <c r="F101" s="26" t="s">
        <v>102</v>
      </c>
      <c r="G101" s="26" t="s">
        <v>15</v>
      </c>
      <c r="H101" s="26" t="s">
        <v>17</v>
      </c>
      <c r="I101" s="26" t="s">
        <v>555</v>
      </c>
      <c r="J101" s="26">
        <v>0</v>
      </c>
      <c r="K101" s="26">
        <v>0</v>
      </c>
      <c r="L101" s="26">
        <f>IF(J101&lt;K101,J101,K101)</f>
        <v>0</v>
      </c>
      <c r="M101" s="26">
        <f t="shared" si="80"/>
        <v>0</v>
      </c>
      <c r="N101" s="26">
        <v>0</v>
      </c>
      <c r="O101" s="27">
        <v>0</v>
      </c>
      <c r="P101" s="28">
        <v>0</v>
      </c>
      <c r="Q101" s="28">
        <f t="shared" si="81"/>
        <v>0</v>
      </c>
      <c r="R101" s="28">
        <f t="shared" si="82"/>
        <v>0</v>
      </c>
      <c r="S101" s="28">
        <f t="shared" si="83"/>
        <v>0</v>
      </c>
      <c r="T101" s="27">
        <v>0</v>
      </c>
      <c r="U101" s="28">
        <v>0</v>
      </c>
      <c r="V101" s="28">
        <f t="shared" si="84"/>
        <v>0</v>
      </c>
      <c r="W101" s="28">
        <f t="shared" si="85"/>
        <v>0</v>
      </c>
      <c r="X101" s="28">
        <f t="shared" si="86"/>
        <v>0</v>
      </c>
      <c r="Y101" s="27">
        <v>0</v>
      </c>
      <c r="Z101" s="28">
        <v>0</v>
      </c>
      <c r="AA101" s="28">
        <f t="shared" si="87"/>
        <v>0</v>
      </c>
      <c r="AB101" s="28">
        <f t="shared" si="88"/>
        <v>0</v>
      </c>
      <c r="AC101" s="28">
        <f t="shared" si="89"/>
        <v>0</v>
      </c>
    </row>
    <row r="102" spans="1:29" x14ac:dyDescent="0.25">
      <c r="A102" s="26" t="s">
        <v>13</v>
      </c>
      <c r="B102" s="26" t="s">
        <v>244</v>
      </c>
      <c r="C102" s="26" t="s">
        <v>8</v>
      </c>
      <c r="D102" s="26" t="s">
        <v>101</v>
      </c>
      <c r="E102" s="26" t="s">
        <v>904</v>
      </c>
      <c r="F102" s="26" t="s">
        <v>102</v>
      </c>
      <c r="G102" s="26" t="s">
        <v>15</v>
      </c>
      <c r="H102" s="26" t="s">
        <v>18</v>
      </c>
      <c r="I102" s="26" t="s">
        <v>556</v>
      </c>
      <c r="J102" s="26">
        <v>0</v>
      </c>
      <c r="K102" s="26">
        <v>0</v>
      </c>
      <c r="L102" s="26">
        <f>IF(J102&lt;K102,J102,K102)</f>
        <v>0</v>
      </c>
      <c r="M102" s="26">
        <f t="shared" si="80"/>
        <v>0</v>
      </c>
      <c r="N102" s="26">
        <v>0</v>
      </c>
      <c r="O102" s="27">
        <v>0</v>
      </c>
      <c r="P102" s="28">
        <v>0</v>
      </c>
      <c r="Q102" s="28">
        <f t="shared" si="81"/>
        <v>0</v>
      </c>
      <c r="R102" s="28">
        <f t="shared" si="82"/>
        <v>0</v>
      </c>
      <c r="S102" s="28">
        <f t="shared" si="83"/>
        <v>0</v>
      </c>
      <c r="T102" s="27">
        <v>0</v>
      </c>
      <c r="U102" s="28">
        <v>0</v>
      </c>
      <c r="V102" s="28">
        <f t="shared" si="84"/>
        <v>0</v>
      </c>
      <c r="W102" s="28">
        <f t="shared" si="85"/>
        <v>0</v>
      </c>
      <c r="X102" s="28">
        <f t="shared" si="86"/>
        <v>0</v>
      </c>
      <c r="Y102" s="27">
        <v>0</v>
      </c>
      <c r="Z102" s="28">
        <v>0</v>
      </c>
      <c r="AA102" s="28">
        <f t="shared" si="87"/>
        <v>0</v>
      </c>
      <c r="AB102" s="28">
        <f t="shared" si="88"/>
        <v>0</v>
      </c>
      <c r="AC102" s="28">
        <f t="shared" si="89"/>
        <v>0</v>
      </c>
    </row>
    <row r="103" spans="1:29" x14ac:dyDescent="0.25">
      <c r="A103" s="26" t="s">
        <v>13</v>
      </c>
      <c r="B103" s="26" t="s">
        <v>244</v>
      </c>
      <c r="C103" s="26" t="s">
        <v>8</v>
      </c>
      <c r="D103" s="26" t="s">
        <v>101</v>
      </c>
      <c r="E103" s="26" t="s">
        <v>904</v>
      </c>
      <c r="F103" s="26" t="s">
        <v>102</v>
      </c>
      <c r="G103" s="26" t="s">
        <v>15</v>
      </c>
      <c r="H103" s="26" t="s">
        <v>19</v>
      </c>
      <c r="I103" s="26" t="s">
        <v>557</v>
      </c>
      <c r="J103" s="26">
        <v>0</v>
      </c>
      <c r="K103" s="26">
        <v>0</v>
      </c>
      <c r="L103" s="26">
        <f>IF(J103&lt;K103,J103,K103)</f>
        <v>0</v>
      </c>
      <c r="M103" s="26">
        <f t="shared" si="80"/>
        <v>0</v>
      </c>
      <c r="N103" s="26">
        <v>0</v>
      </c>
      <c r="O103" s="27">
        <v>0</v>
      </c>
      <c r="P103" s="28">
        <v>0</v>
      </c>
      <c r="Q103" s="28">
        <f t="shared" si="81"/>
        <v>0</v>
      </c>
      <c r="R103" s="28">
        <f t="shared" si="82"/>
        <v>0</v>
      </c>
      <c r="S103" s="28">
        <f t="shared" si="83"/>
        <v>0</v>
      </c>
      <c r="T103" s="27">
        <v>0</v>
      </c>
      <c r="U103" s="28">
        <v>0</v>
      </c>
      <c r="V103" s="28">
        <f t="shared" si="84"/>
        <v>0</v>
      </c>
      <c r="W103" s="28">
        <f t="shared" si="85"/>
        <v>0</v>
      </c>
      <c r="X103" s="28">
        <f t="shared" si="86"/>
        <v>0</v>
      </c>
      <c r="Y103" s="27">
        <v>0</v>
      </c>
      <c r="Z103" s="28">
        <v>0</v>
      </c>
      <c r="AA103" s="28">
        <f t="shared" si="87"/>
        <v>0</v>
      </c>
      <c r="AB103" s="28">
        <f t="shared" si="88"/>
        <v>0</v>
      </c>
      <c r="AC103" s="28">
        <f t="shared" si="89"/>
        <v>0</v>
      </c>
    </row>
    <row r="104" spans="1:29" x14ac:dyDescent="0.25">
      <c r="A104" s="26" t="s">
        <v>13</v>
      </c>
      <c r="B104" s="26" t="s">
        <v>7</v>
      </c>
      <c r="C104" s="26" t="s">
        <v>8</v>
      </c>
      <c r="D104" s="26" t="s">
        <v>101</v>
      </c>
      <c r="E104" s="26" t="s">
        <v>904</v>
      </c>
      <c r="F104" s="26" t="s">
        <v>102</v>
      </c>
      <c r="G104" s="26" t="s">
        <v>15</v>
      </c>
      <c r="H104" s="26" t="s">
        <v>20</v>
      </c>
      <c r="I104" s="26" t="s">
        <v>558</v>
      </c>
      <c r="J104" s="26">
        <v>5.0109999999999998E-3</v>
      </c>
      <c r="K104" s="26"/>
      <c r="L104" s="26">
        <f>J104</f>
        <v>5.0109999999999998E-3</v>
      </c>
      <c r="M104" s="26">
        <f t="shared" si="80"/>
        <v>2.5054999999999999E-3</v>
      </c>
      <c r="N104" s="26">
        <v>0</v>
      </c>
      <c r="O104" s="27">
        <v>7792948</v>
      </c>
      <c r="P104" s="28">
        <v>39050.462427999999</v>
      </c>
      <c r="Q104" s="28">
        <f t="shared" si="81"/>
        <v>39050.462427999999</v>
      </c>
      <c r="R104" s="28">
        <f t="shared" si="82"/>
        <v>19525.231213999999</v>
      </c>
      <c r="S104" s="28">
        <f t="shared" si="83"/>
        <v>0</v>
      </c>
      <c r="T104" s="27">
        <v>13471409</v>
      </c>
      <c r="U104" s="28">
        <v>67505.230498999998</v>
      </c>
      <c r="V104" s="28">
        <f t="shared" si="84"/>
        <v>67505.230498999998</v>
      </c>
      <c r="W104" s="28">
        <f t="shared" si="85"/>
        <v>33752.615249499999</v>
      </c>
      <c r="X104" s="28">
        <f t="shared" si="86"/>
        <v>0</v>
      </c>
      <c r="Y104" s="27">
        <v>21264357</v>
      </c>
      <c r="Z104" s="28">
        <v>106555.692927</v>
      </c>
      <c r="AA104" s="28">
        <f t="shared" si="87"/>
        <v>106555.692927</v>
      </c>
      <c r="AB104" s="28">
        <f t="shared" si="88"/>
        <v>53277.846463499998</v>
      </c>
      <c r="AC104" s="28">
        <f t="shared" si="89"/>
        <v>0</v>
      </c>
    </row>
    <row r="105" spans="1:29" x14ac:dyDescent="0.25">
      <c r="A105" s="26" t="s">
        <v>13</v>
      </c>
      <c r="B105" s="26" t="s">
        <v>244</v>
      </c>
      <c r="C105" s="26" t="s">
        <v>8</v>
      </c>
      <c r="D105" s="26" t="s">
        <v>101</v>
      </c>
      <c r="E105" s="26" t="s">
        <v>904</v>
      </c>
      <c r="F105" s="26" t="s">
        <v>102</v>
      </c>
      <c r="G105" s="26" t="s">
        <v>15</v>
      </c>
      <c r="H105" s="26" t="s">
        <v>20</v>
      </c>
      <c r="I105" s="26" t="s">
        <v>558</v>
      </c>
      <c r="J105" s="26">
        <v>1.4441000000000001E-2</v>
      </c>
      <c r="K105" s="26">
        <v>5.0109999999999998E-3</v>
      </c>
      <c r="L105" s="26">
        <f>IF(J105&lt;K105,J105,K105)</f>
        <v>5.0109999999999998E-3</v>
      </c>
      <c r="M105" s="26">
        <f t="shared" si="80"/>
        <v>2.5054999999999999E-3</v>
      </c>
      <c r="N105" s="26">
        <v>0</v>
      </c>
      <c r="O105" s="27">
        <v>892936</v>
      </c>
      <c r="P105" s="28">
        <v>12894.888776</v>
      </c>
      <c r="Q105" s="28">
        <f t="shared" si="81"/>
        <v>4474.5022959999997</v>
      </c>
      <c r="R105" s="28">
        <f t="shared" si="82"/>
        <v>2237.2511479999998</v>
      </c>
      <c r="S105" s="28">
        <f t="shared" si="83"/>
        <v>0</v>
      </c>
      <c r="T105" s="27">
        <v>382916</v>
      </c>
      <c r="U105" s="28">
        <v>5529.6899560000002</v>
      </c>
      <c r="V105" s="28">
        <f t="shared" si="84"/>
        <v>1918.792076</v>
      </c>
      <c r="W105" s="28">
        <f t="shared" si="85"/>
        <v>959.39603799999998</v>
      </c>
      <c r="X105" s="28">
        <f t="shared" si="86"/>
        <v>0</v>
      </c>
      <c r="Y105" s="27">
        <v>1275852</v>
      </c>
      <c r="Z105" s="28">
        <v>18424.578732000002</v>
      </c>
      <c r="AA105" s="28">
        <f t="shared" si="87"/>
        <v>6393.2943719999994</v>
      </c>
      <c r="AB105" s="28">
        <f t="shared" si="88"/>
        <v>3196.6471859999997</v>
      </c>
      <c r="AC105" s="28">
        <f t="shared" si="89"/>
        <v>0</v>
      </c>
    </row>
    <row r="106" spans="1:29" x14ac:dyDescent="0.25">
      <c r="A106" s="26" t="s">
        <v>14</v>
      </c>
      <c r="B106" s="26" t="s">
        <v>7</v>
      </c>
      <c r="C106" s="26" t="s">
        <v>8</v>
      </c>
      <c r="D106" s="26" t="s">
        <v>101</v>
      </c>
      <c r="E106" s="26" t="s">
        <v>904</v>
      </c>
      <c r="F106" s="26" t="s">
        <v>102</v>
      </c>
      <c r="G106" s="26" t="s">
        <v>15</v>
      </c>
      <c r="H106" s="26" t="s">
        <v>16</v>
      </c>
      <c r="I106" s="26"/>
      <c r="J106" s="26">
        <v>1.9970000000000001E-3</v>
      </c>
      <c r="K106" s="26"/>
      <c r="L106" s="26">
        <v>1.9970000000000001E-3</v>
      </c>
      <c r="M106" s="26">
        <v>1.9970000000000001E-3</v>
      </c>
      <c r="N106" s="26">
        <v>1.9970000000000001E-3</v>
      </c>
      <c r="O106" s="27">
        <v>5458440</v>
      </c>
      <c r="P106" s="28">
        <v>10900.50468</v>
      </c>
      <c r="Q106" s="28">
        <f t="shared" ref="Q106:Q115" si="90">P106</f>
        <v>10900.50468</v>
      </c>
      <c r="R106" s="28">
        <f t="shared" ref="R106:R115" si="91">P106</f>
        <v>10900.50468</v>
      </c>
      <c r="S106" s="28">
        <f t="shared" ref="S106:S115" si="92">P106</f>
        <v>10900.50468</v>
      </c>
      <c r="T106" s="27">
        <v>696858</v>
      </c>
      <c r="U106" s="28">
        <v>1391.6254260000001</v>
      </c>
      <c r="V106" s="28">
        <f t="shared" ref="V106:V115" si="93">U106</f>
        <v>1391.6254260000001</v>
      </c>
      <c r="W106" s="28">
        <f t="shared" ref="W106:W115" si="94">U106</f>
        <v>1391.6254260000001</v>
      </c>
      <c r="X106" s="28">
        <f t="shared" ref="X106:X115" si="95">U106</f>
        <v>1391.6254260000001</v>
      </c>
      <c r="Y106" s="27">
        <v>6155298</v>
      </c>
      <c r="Z106" s="28">
        <v>12292.130106000001</v>
      </c>
      <c r="AA106" s="28">
        <f t="shared" ref="AA106:AA115" si="96">Z106</f>
        <v>12292.130106000001</v>
      </c>
      <c r="AB106" s="28">
        <f t="shared" ref="AB106:AB115" si="97">Z106</f>
        <v>12292.130106000001</v>
      </c>
      <c r="AC106" s="28">
        <f t="shared" ref="AC106:AC115" si="98">Z106</f>
        <v>12292.130106000001</v>
      </c>
    </row>
    <row r="107" spans="1:29" x14ac:dyDescent="0.25">
      <c r="A107" s="26" t="s">
        <v>14</v>
      </c>
      <c r="B107" s="26" t="s">
        <v>244</v>
      </c>
      <c r="C107" s="26" t="s">
        <v>8</v>
      </c>
      <c r="D107" s="26" t="s">
        <v>101</v>
      </c>
      <c r="E107" s="26" t="s">
        <v>904</v>
      </c>
      <c r="F107" s="26" t="s">
        <v>102</v>
      </c>
      <c r="G107" s="26" t="s">
        <v>15</v>
      </c>
      <c r="H107" s="26" t="s">
        <v>16</v>
      </c>
      <c r="I107" s="26"/>
      <c r="J107" s="26">
        <v>5.9000000000000003E-4</v>
      </c>
      <c r="K107" s="26"/>
      <c r="L107" s="26">
        <v>5.9000000000000003E-4</v>
      </c>
      <c r="M107" s="26">
        <v>5.9000000000000003E-4</v>
      </c>
      <c r="N107" s="26">
        <v>5.9000000000000003E-4</v>
      </c>
      <c r="O107" s="27">
        <v>3785621</v>
      </c>
      <c r="P107" s="28">
        <v>2233.5163900000002</v>
      </c>
      <c r="Q107" s="28">
        <f t="shared" si="90"/>
        <v>2233.5163900000002</v>
      </c>
      <c r="R107" s="28">
        <f t="shared" si="91"/>
        <v>2233.5163900000002</v>
      </c>
      <c r="S107" s="28">
        <f t="shared" si="92"/>
        <v>2233.5163900000002</v>
      </c>
      <c r="T107" s="27">
        <v>210014</v>
      </c>
      <c r="U107" s="28">
        <v>123.90826000000001</v>
      </c>
      <c r="V107" s="28">
        <f t="shared" si="93"/>
        <v>123.90826000000001</v>
      </c>
      <c r="W107" s="28">
        <f t="shared" si="94"/>
        <v>123.90826000000001</v>
      </c>
      <c r="X107" s="28">
        <f t="shared" si="95"/>
        <v>123.90826000000001</v>
      </c>
      <c r="Y107" s="27">
        <v>3995635</v>
      </c>
      <c r="Z107" s="28">
        <v>2357.4246500000004</v>
      </c>
      <c r="AA107" s="28">
        <f t="shared" si="96"/>
        <v>2357.4246500000004</v>
      </c>
      <c r="AB107" s="28">
        <f t="shared" si="97"/>
        <v>2357.4246500000004</v>
      </c>
      <c r="AC107" s="28">
        <f t="shared" si="98"/>
        <v>2357.4246500000004</v>
      </c>
    </row>
    <row r="108" spans="1:29" x14ac:dyDescent="0.25">
      <c r="A108" s="29" t="s">
        <v>14</v>
      </c>
      <c r="B108" s="26" t="s">
        <v>7</v>
      </c>
      <c r="C108" s="26" t="s">
        <v>8</v>
      </c>
      <c r="D108" s="26" t="s">
        <v>101</v>
      </c>
      <c r="E108" s="26" t="s">
        <v>904</v>
      </c>
      <c r="F108" s="26" t="s">
        <v>102</v>
      </c>
      <c r="G108" s="26" t="s">
        <v>15</v>
      </c>
      <c r="H108" s="26" t="s">
        <v>17</v>
      </c>
      <c r="I108" s="26"/>
      <c r="J108" s="26">
        <v>0</v>
      </c>
      <c r="K108" s="26"/>
      <c r="L108" s="26">
        <v>0</v>
      </c>
      <c r="M108" s="26">
        <v>0</v>
      </c>
      <c r="N108" s="26">
        <v>0</v>
      </c>
      <c r="O108" s="27">
        <v>0</v>
      </c>
      <c r="P108" s="28">
        <v>0</v>
      </c>
      <c r="Q108" s="28">
        <f t="shared" si="90"/>
        <v>0</v>
      </c>
      <c r="R108" s="28">
        <f t="shared" si="91"/>
        <v>0</v>
      </c>
      <c r="S108" s="28">
        <f t="shared" si="92"/>
        <v>0</v>
      </c>
      <c r="T108" s="27">
        <v>0</v>
      </c>
      <c r="U108" s="28">
        <v>0</v>
      </c>
      <c r="V108" s="28">
        <f t="shared" si="93"/>
        <v>0</v>
      </c>
      <c r="W108" s="28">
        <f t="shared" si="94"/>
        <v>0</v>
      </c>
      <c r="X108" s="28">
        <f t="shared" si="95"/>
        <v>0</v>
      </c>
      <c r="Y108" s="27">
        <v>0</v>
      </c>
      <c r="Z108" s="28">
        <v>0</v>
      </c>
      <c r="AA108" s="28">
        <f t="shared" si="96"/>
        <v>0</v>
      </c>
      <c r="AB108" s="28">
        <f t="shared" si="97"/>
        <v>0</v>
      </c>
      <c r="AC108" s="28">
        <f t="shared" si="98"/>
        <v>0</v>
      </c>
    </row>
    <row r="109" spans="1:29" x14ac:dyDescent="0.25">
      <c r="A109" s="26" t="s">
        <v>14</v>
      </c>
      <c r="B109" s="26" t="s">
        <v>244</v>
      </c>
      <c r="C109" s="26" t="s">
        <v>8</v>
      </c>
      <c r="D109" s="26" t="s">
        <v>101</v>
      </c>
      <c r="E109" s="26" t="s">
        <v>904</v>
      </c>
      <c r="F109" s="26" t="s">
        <v>102</v>
      </c>
      <c r="G109" s="26" t="s">
        <v>15</v>
      </c>
      <c r="H109" s="26" t="s">
        <v>17</v>
      </c>
      <c r="I109" s="26"/>
      <c r="J109" s="26">
        <v>0</v>
      </c>
      <c r="K109" s="26"/>
      <c r="L109" s="26">
        <v>0</v>
      </c>
      <c r="M109" s="26">
        <v>0</v>
      </c>
      <c r="N109" s="26">
        <v>0</v>
      </c>
      <c r="O109" s="27">
        <v>0</v>
      </c>
      <c r="P109" s="28">
        <v>0</v>
      </c>
      <c r="Q109" s="28">
        <f t="shared" si="90"/>
        <v>0</v>
      </c>
      <c r="R109" s="28">
        <f t="shared" si="91"/>
        <v>0</v>
      </c>
      <c r="S109" s="28">
        <f t="shared" si="92"/>
        <v>0</v>
      </c>
      <c r="T109" s="27">
        <v>0</v>
      </c>
      <c r="U109" s="28">
        <v>0</v>
      </c>
      <c r="V109" s="28">
        <f t="shared" si="93"/>
        <v>0</v>
      </c>
      <c r="W109" s="28">
        <f t="shared" si="94"/>
        <v>0</v>
      </c>
      <c r="X109" s="28">
        <f t="shared" si="95"/>
        <v>0</v>
      </c>
      <c r="Y109" s="27">
        <v>0</v>
      </c>
      <c r="Z109" s="28">
        <v>0</v>
      </c>
      <c r="AA109" s="28">
        <f t="shared" si="96"/>
        <v>0</v>
      </c>
      <c r="AB109" s="28">
        <f t="shared" si="97"/>
        <v>0</v>
      </c>
      <c r="AC109" s="28">
        <f t="shared" si="98"/>
        <v>0</v>
      </c>
    </row>
    <row r="110" spans="1:29" x14ac:dyDescent="0.25">
      <c r="A110" s="26" t="s">
        <v>14</v>
      </c>
      <c r="B110" s="26" t="s">
        <v>7</v>
      </c>
      <c r="C110" s="26" t="s">
        <v>8</v>
      </c>
      <c r="D110" s="26" t="s">
        <v>101</v>
      </c>
      <c r="E110" s="26" t="s">
        <v>904</v>
      </c>
      <c r="F110" s="26" t="s">
        <v>102</v>
      </c>
      <c r="G110" s="26" t="s">
        <v>15</v>
      </c>
      <c r="H110" s="26" t="s">
        <v>18</v>
      </c>
      <c r="I110" s="26"/>
      <c r="J110" s="26">
        <v>0</v>
      </c>
      <c r="K110" s="26"/>
      <c r="L110" s="26">
        <v>0</v>
      </c>
      <c r="M110" s="26">
        <v>0</v>
      </c>
      <c r="N110" s="26">
        <v>0</v>
      </c>
      <c r="O110" s="27">
        <v>0</v>
      </c>
      <c r="P110" s="28">
        <v>0</v>
      </c>
      <c r="Q110" s="28">
        <f t="shared" si="90"/>
        <v>0</v>
      </c>
      <c r="R110" s="28">
        <f t="shared" si="91"/>
        <v>0</v>
      </c>
      <c r="S110" s="28">
        <f t="shared" si="92"/>
        <v>0</v>
      </c>
      <c r="T110" s="27">
        <v>0</v>
      </c>
      <c r="U110" s="28">
        <v>0</v>
      </c>
      <c r="V110" s="28">
        <f t="shared" si="93"/>
        <v>0</v>
      </c>
      <c r="W110" s="28">
        <f t="shared" si="94"/>
        <v>0</v>
      </c>
      <c r="X110" s="28">
        <f t="shared" si="95"/>
        <v>0</v>
      </c>
      <c r="Y110" s="27">
        <v>0</v>
      </c>
      <c r="Z110" s="28">
        <v>0</v>
      </c>
      <c r="AA110" s="28">
        <f t="shared" si="96"/>
        <v>0</v>
      </c>
      <c r="AB110" s="28">
        <f t="shared" si="97"/>
        <v>0</v>
      </c>
      <c r="AC110" s="28">
        <f t="shared" si="98"/>
        <v>0</v>
      </c>
    </row>
    <row r="111" spans="1:29" x14ac:dyDescent="0.25">
      <c r="A111" s="26" t="s">
        <v>14</v>
      </c>
      <c r="B111" s="26" t="s">
        <v>244</v>
      </c>
      <c r="C111" s="26" t="s">
        <v>8</v>
      </c>
      <c r="D111" s="26" t="s">
        <v>101</v>
      </c>
      <c r="E111" s="26" t="s">
        <v>904</v>
      </c>
      <c r="F111" s="26" t="s">
        <v>102</v>
      </c>
      <c r="G111" s="26" t="s">
        <v>15</v>
      </c>
      <c r="H111" s="26" t="s">
        <v>18</v>
      </c>
      <c r="I111" s="26"/>
      <c r="J111" s="26">
        <v>0</v>
      </c>
      <c r="K111" s="26"/>
      <c r="L111" s="26">
        <v>0</v>
      </c>
      <c r="M111" s="26">
        <v>0</v>
      </c>
      <c r="N111" s="26">
        <v>0</v>
      </c>
      <c r="O111" s="27">
        <v>0</v>
      </c>
      <c r="P111" s="28">
        <v>0</v>
      </c>
      <c r="Q111" s="28">
        <f t="shared" si="90"/>
        <v>0</v>
      </c>
      <c r="R111" s="28">
        <f t="shared" si="91"/>
        <v>0</v>
      </c>
      <c r="S111" s="28">
        <f t="shared" si="92"/>
        <v>0</v>
      </c>
      <c r="T111" s="27">
        <v>0</v>
      </c>
      <c r="U111" s="28">
        <v>0</v>
      </c>
      <c r="V111" s="28">
        <f t="shared" si="93"/>
        <v>0</v>
      </c>
      <c r="W111" s="28">
        <f t="shared" si="94"/>
        <v>0</v>
      </c>
      <c r="X111" s="28">
        <f t="shared" si="95"/>
        <v>0</v>
      </c>
      <c r="Y111" s="27">
        <v>0</v>
      </c>
      <c r="Z111" s="28">
        <v>0</v>
      </c>
      <c r="AA111" s="28">
        <f t="shared" si="96"/>
        <v>0</v>
      </c>
      <c r="AB111" s="28">
        <f t="shared" si="97"/>
        <v>0</v>
      </c>
      <c r="AC111" s="28">
        <f t="shared" si="98"/>
        <v>0</v>
      </c>
    </row>
    <row r="112" spans="1:29" x14ac:dyDescent="0.25">
      <c r="A112" s="26" t="s">
        <v>14</v>
      </c>
      <c r="B112" s="26" t="s">
        <v>7</v>
      </c>
      <c r="C112" s="26" t="s">
        <v>8</v>
      </c>
      <c r="D112" s="26" t="s">
        <v>101</v>
      </c>
      <c r="E112" s="26" t="s">
        <v>904</v>
      </c>
      <c r="F112" s="26" t="s">
        <v>102</v>
      </c>
      <c r="G112" s="26" t="s">
        <v>15</v>
      </c>
      <c r="H112" s="26" t="s">
        <v>19</v>
      </c>
      <c r="I112" s="26"/>
      <c r="J112" s="26">
        <v>0</v>
      </c>
      <c r="K112" s="26"/>
      <c r="L112" s="26">
        <v>0</v>
      </c>
      <c r="M112" s="26">
        <v>0</v>
      </c>
      <c r="N112" s="26">
        <v>0</v>
      </c>
      <c r="O112" s="27">
        <v>0</v>
      </c>
      <c r="P112" s="28">
        <v>0</v>
      </c>
      <c r="Q112" s="28">
        <f t="shared" si="90"/>
        <v>0</v>
      </c>
      <c r="R112" s="28">
        <f t="shared" si="91"/>
        <v>0</v>
      </c>
      <c r="S112" s="28">
        <f t="shared" si="92"/>
        <v>0</v>
      </c>
      <c r="T112" s="27">
        <v>0</v>
      </c>
      <c r="U112" s="28">
        <v>0</v>
      </c>
      <c r="V112" s="28">
        <f t="shared" si="93"/>
        <v>0</v>
      </c>
      <c r="W112" s="28">
        <f t="shared" si="94"/>
        <v>0</v>
      </c>
      <c r="X112" s="28">
        <f t="shared" si="95"/>
        <v>0</v>
      </c>
      <c r="Y112" s="27">
        <v>0</v>
      </c>
      <c r="Z112" s="28">
        <v>0</v>
      </c>
      <c r="AA112" s="28">
        <f t="shared" si="96"/>
        <v>0</v>
      </c>
      <c r="AB112" s="28">
        <f t="shared" si="97"/>
        <v>0</v>
      </c>
      <c r="AC112" s="28">
        <f t="shared" si="98"/>
        <v>0</v>
      </c>
    </row>
    <row r="113" spans="1:29" x14ac:dyDescent="0.25">
      <c r="A113" s="26" t="s">
        <v>14</v>
      </c>
      <c r="B113" s="26" t="s">
        <v>244</v>
      </c>
      <c r="C113" s="26" t="s">
        <v>8</v>
      </c>
      <c r="D113" s="26" t="s">
        <v>101</v>
      </c>
      <c r="E113" s="26" t="s">
        <v>904</v>
      </c>
      <c r="F113" s="26" t="s">
        <v>102</v>
      </c>
      <c r="G113" s="26" t="s">
        <v>15</v>
      </c>
      <c r="H113" s="26" t="s">
        <v>19</v>
      </c>
      <c r="I113" s="26"/>
      <c r="J113" s="26">
        <v>0</v>
      </c>
      <c r="K113" s="26"/>
      <c r="L113" s="26">
        <v>0</v>
      </c>
      <c r="M113" s="26">
        <v>0</v>
      </c>
      <c r="N113" s="26">
        <v>0</v>
      </c>
      <c r="O113" s="27">
        <v>0</v>
      </c>
      <c r="P113" s="28">
        <v>0</v>
      </c>
      <c r="Q113" s="28">
        <f t="shared" si="90"/>
        <v>0</v>
      </c>
      <c r="R113" s="28">
        <f t="shared" si="91"/>
        <v>0</v>
      </c>
      <c r="S113" s="28">
        <f t="shared" si="92"/>
        <v>0</v>
      </c>
      <c r="T113" s="27">
        <v>0</v>
      </c>
      <c r="U113" s="28">
        <v>0</v>
      </c>
      <c r="V113" s="28">
        <f t="shared" si="93"/>
        <v>0</v>
      </c>
      <c r="W113" s="28">
        <f t="shared" si="94"/>
        <v>0</v>
      </c>
      <c r="X113" s="28">
        <f t="shared" si="95"/>
        <v>0</v>
      </c>
      <c r="Y113" s="27">
        <v>0</v>
      </c>
      <c r="Z113" s="28">
        <v>0</v>
      </c>
      <c r="AA113" s="28">
        <f t="shared" si="96"/>
        <v>0</v>
      </c>
      <c r="AB113" s="28">
        <f t="shared" si="97"/>
        <v>0</v>
      </c>
      <c r="AC113" s="28">
        <f t="shared" si="98"/>
        <v>0</v>
      </c>
    </row>
    <row r="114" spans="1:29" x14ac:dyDescent="0.25">
      <c r="A114" s="26" t="s">
        <v>14</v>
      </c>
      <c r="B114" s="26" t="s">
        <v>7</v>
      </c>
      <c r="C114" s="26" t="s">
        <v>8</v>
      </c>
      <c r="D114" s="26" t="s">
        <v>101</v>
      </c>
      <c r="E114" s="26" t="s">
        <v>904</v>
      </c>
      <c r="F114" s="26" t="s">
        <v>102</v>
      </c>
      <c r="G114" s="26" t="s">
        <v>15</v>
      </c>
      <c r="H114" s="26" t="s">
        <v>20</v>
      </c>
      <c r="I114" s="26"/>
      <c r="J114" s="26">
        <v>5.0109999999999998E-3</v>
      </c>
      <c r="K114" s="26"/>
      <c r="L114" s="26">
        <v>5.0109999999999998E-3</v>
      </c>
      <c r="M114" s="26">
        <v>5.0109999999999998E-3</v>
      </c>
      <c r="N114" s="26">
        <v>5.0109999999999998E-3</v>
      </c>
      <c r="O114" s="27">
        <v>18910743</v>
      </c>
      <c r="P114" s="28">
        <v>94761.733173000001</v>
      </c>
      <c r="Q114" s="28">
        <f t="shared" si="90"/>
        <v>94761.733173000001</v>
      </c>
      <c r="R114" s="28">
        <f t="shared" si="91"/>
        <v>94761.733173000001</v>
      </c>
      <c r="S114" s="28">
        <f t="shared" si="92"/>
        <v>94761.733173000001</v>
      </c>
      <c r="T114" s="27">
        <v>2489205</v>
      </c>
      <c r="U114" s="28">
        <v>12473.406255</v>
      </c>
      <c r="V114" s="28">
        <f t="shared" si="93"/>
        <v>12473.406255</v>
      </c>
      <c r="W114" s="28">
        <f t="shared" si="94"/>
        <v>12473.406255</v>
      </c>
      <c r="X114" s="28">
        <f t="shared" si="95"/>
        <v>12473.406255</v>
      </c>
      <c r="Y114" s="27">
        <v>21399948</v>
      </c>
      <c r="Z114" s="28">
        <v>107235.13942799999</v>
      </c>
      <c r="AA114" s="28">
        <f t="shared" si="96"/>
        <v>107235.13942799999</v>
      </c>
      <c r="AB114" s="28">
        <f t="shared" si="97"/>
        <v>107235.13942799999</v>
      </c>
      <c r="AC114" s="28">
        <f t="shared" si="98"/>
        <v>107235.13942799999</v>
      </c>
    </row>
    <row r="115" spans="1:29" x14ac:dyDescent="0.25">
      <c r="A115" s="26" t="s">
        <v>14</v>
      </c>
      <c r="B115" s="26" t="s">
        <v>244</v>
      </c>
      <c r="C115" s="26" t="s">
        <v>8</v>
      </c>
      <c r="D115" s="26" t="s">
        <v>101</v>
      </c>
      <c r="E115" s="26" t="s">
        <v>904</v>
      </c>
      <c r="F115" s="26" t="s">
        <v>102</v>
      </c>
      <c r="G115" s="26" t="s">
        <v>15</v>
      </c>
      <c r="H115" s="26" t="s">
        <v>20</v>
      </c>
      <c r="I115" s="26"/>
      <c r="J115" s="26">
        <v>1.4441000000000001E-2</v>
      </c>
      <c r="K115" s="26"/>
      <c r="L115" s="26">
        <v>1.4441000000000001E-2</v>
      </c>
      <c r="M115" s="26">
        <v>1.4441000000000001E-2</v>
      </c>
      <c r="N115" s="26">
        <v>1.4441000000000001E-2</v>
      </c>
      <c r="O115" s="27">
        <v>25799419</v>
      </c>
      <c r="P115" s="28">
        <v>372569.40977900004</v>
      </c>
      <c r="Q115" s="28">
        <f t="shared" si="90"/>
        <v>372569.40977900004</v>
      </c>
      <c r="R115" s="28">
        <f t="shared" si="91"/>
        <v>372569.40977900004</v>
      </c>
      <c r="S115" s="28">
        <f t="shared" si="92"/>
        <v>372569.40977900004</v>
      </c>
      <c r="T115" s="27">
        <v>890642</v>
      </c>
      <c r="U115" s="28">
        <v>12861.761122</v>
      </c>
      <c r="V115" s="28">
        <f t="shared" si="93"/>
        <v>12861.761122</v>
      </c>
      <c r="W115" s="28">
        <f t="shared" si="94"/>
        <v>12861.761122</v>
      </c>
      <c r="X115" s="28">
        <f t="shared" si="95"/>
        <v>12861.761122</v>
      </c>
      <c r="Y115" s="27">
        <v>26690061</v>
      </c>
      <c r="Z115" s="28">
        <v>385431.17090100003</v>
      </c>
      <c r="AA115" s="28">
        <f t="shared" si="96"/>
        <v>385431.17090100003</v>
      </c>
      <c r="AB115" s="28">
        <f t="shared" si="97"/>
        <v>385431.17090100003</v>
      </c>
      <c r="AC115" s="28">
        <f t="shared" si="98"/>
        <v>385431.17090100003</v>
      </c>
    </row>
    <row r="116" spans="1:29" x14ac:dyDescent="0.25">
      <c r="A116" s="26" t="s">
        <v>13</v>
      </c>
      <c r="B116" s="26" t="s">
        <v>7</v>
      </c>
      <c r="C116" s="26" t="s">
        <v>8</v>
      </c>
      <c r="D116" s="26" t="s">
        <v>101</v>
      </c>
      <c r="E116" s="26" t="s">
        <v>904</v>
      </c>
      <c r="F116" s="26" t="s">
        <v>102</v>
      </c>
      <c r="G116" s="26" t="s">
        <v>21</v>
      </c>
      <c r="H116" s="26" t="s">
        <v>22</v>
      </c>
      <c r="I116" s="26" t="s">
        <v>839</v>
      </c>
      <c r="J116" s="26">
        <v>0</v>
      </c>
      <c r="K116" s="26">
        <f>'LT Reference'!$A$2</f>
        <v>1E-3</v>
      </c>
      <c r="L116" s="26">
        <v>0</v>
      </c>
      <c r="M116" s="26">
        <v>0</v>
      </c>
      <c r="N116" s="26">
        <v>0</v>
      </c>
      <c r="O116" s="27">
        <v>0</v>
      </c>
      <c r="P116" s="28">
        <v>0</v>
      </c>
      <c r="Q116" s="28">
        <f t="shared" ref="Q116:Q128" si="99">L116*O116</f>
        <v>0</v>
      </c>
      <c r="R116" s="28">
        <f t="shared" ref="R116:R128" si="100">M116*O116</f>
        <v>0</v>
      </c>
      <c r="S116" s="28">
        <f t="shared" ref="S116:S128" si="101">N116*O116</f>
        <v>0</v>
      </c>
      <c r="T116" s="27">
        <v>0</v>
      </c>
      <c r="U116" s="28">
        <v>0</v>
      </c>
      <c r="V116" s="28">
        <f t="shared" ref="V116:V128" si="102">L116*T116</f>
        <v>0</v>
      </c>
      <c r="W116" s="28">
        <f t="shared" ref="W116:W128" si="103">M116*T116</f>
        <v>0</v>
      </c>
      <c r="X116" s="28">
        <f t="shared" ref="X116:X128" si="104">N116*T116</f>
        <v>0</v>
      </c>
      <c r="Y116" s="27">
        <v>0</v>
      </c>
      <c r="Z116" s="28">
        <v>0</v>
      </c>
      <c r="AA116" s="28">
        <f t="shared" ref="AA116:AA128" si="105">Q116+V116</f>
        <v>0</v>
      </c>
      <c r="AB116" s="28">
        <f t="shared" ref="AB116:AB128" si="106">R116+W116</f>
        <v>0</v>
      </c>
      <c r="AC116" s="28">
        <f t="shared" ref="AC116:AC128" si="107">S116+X116</f>
        <v>0</v>
      </c>
    </row>
    <row r="117" spans="1:29" x14ac:dyDescent="0.25">
      <c r="A117" s="26" t="s">
        <v>13</v>
      </c>
      <c r="B117" s="26" t="s">
        <v>7</v>
      </c>
      <c r="C117" s="26" t="s">
        <v>8</v>
      </c>
      <c r="D117" s="26" t="s">
        <v>101</v>
      </c>
      <c r="E117" s="26" t="s">
        <v>904</v>
      </c>
      <c r="F117" s="26" t="s">
        <v>102</v>
      </c>
      <c r="G117" s="26" t="s">
        <v>21</v>
      </c>
      <c r="H117" s="26" t="s">
        <v>23</v>
      </c>
      <c r="I117" s="26" t="s">
        <v>840</v>
      </c>
      <c r="J117" s="26">
        <v>1.2E-5</v>
      </c>
      <c r="K117" s="26">
        <f>'LT Reference'!$A$2</f>
        <v>1E-3</v>
      </c>
      <c r="L117" s="26">
        <v>0</v>
      </c>
      <c r="M117" s="26">
        <v>0</v>
      </c>
      <c r="N117" s="26">
        <v>0</v>
      </c>
      <c r="O117" s="27">
        <v>126500833</v>
      </c>
      <c r="P117" s="28">
        <v>1518.01</v>
      </c>
      <c r="Q117" s="28">
        <f t="shared" si="99"/>
        <v>0</v>
      </c>
      <c r="R117" s="28">
        <f t="shared" si="100"/>
        <v>0</v>
      </c>
      <c r="S117" s="28">
        <f t="shared" si="101"/>
        <v>0</v>
      </c>
      <c r="T117" s="27">
        <v>149383332</v>
      </c>
      <c r="U117" s="28">
        <v>1792.6</v>
      </c>
      <c r="V117" s="28">
        <f t="shared" si="102"/>
        <v>0</v>
      </c>
      <c r="W117" s="28">
        <f t="shared" si="103"/>
        <v>0</v>
      </c>
      <c r="X117" s="28">
        <f t="shared" si="104"/>
        <v>0</v>
      </c>
      <c r="Y117" s="27">
        <v>275884165</v>
      </c>
      <c r="Z117" s="28">
        <v>3310.61</v>
      </c>
      <c r="AA117" s="28">
        <f t="shared" si="105"/>
        <v>0</v>
      </c>
      <c r="AB117" s="28">
        <f t="shared" si="106"/>
        <v>0</v>
      </c>
      <c r="AC117" s="28">
        <f t="shared" si="107"/>
        <v>0</v>
      </c>
    </row>
    <row r="118" spans="1:29" x14ac:dyDescent="0.25">
      <c r="A118" s="26" t="s">
        <v>13</v>
      </c>
      <c r="B118" s="26" t="s">
        <v>7</v>
      </c>
      <c r="C118" s="26" t="s">
        <v>8</v>
      </c>
      <c r="D118" s="26" t="s">
        <v>101</v>
      </c>
      <c r="E118" s="26" t="s">
        <v>904</v>
      </c>
      <c r="F118" s="26" t="s">
        <v>102</v>
      </c>
      <c r="G118" s="26" t="s">
        <v>21</v>
      </c>
      <c r="H118" s="26" t="s">
        <v>33</v>
      </c>
      <c r="I118" s="26" t="s">
        <v>841</v>
      </c>
      <c r="J118" s="26">
        <v>6.7559999999999999E-3</v>
      </c>
      <c r="K118" s="26">
        <f>'LT Reference'!$A$2</f>
        <v>1E-3</v>
      </c>
      <c r="L118" s="26">
        <f>K118</f>
        <v>1E-3</v>
      </c>
      <c r="M118" s="26">
        <f>K118</f>
        <v>1E-3</v>
      </c>
      <c r="N118" s="26">
        <f>K118</f>
        <v>1E-3</v>
      </c>
      <c r="O118" s="27">
        <v>81718</v>
      </c>
      <c r="P118" s="28">
        <v>552.1</v>
      </c>
      <c r="Q118" s="28">
        <f t="shared" si="99"/>
        <v>81.718000000000004</v>
      </c>
      <c r="R118" s="28">
        <f t="shared" si="100"/>
        <v>81.718000000000004</v>
      </c>
      <c r="S118" s="28">
        <f t="shared" si="101"/>
        <v>81.718000000000004</v>
      </c>
      <c r="T118" s="27">
        <v>84115</v>
      </c>
      <c r="U118" s="28">
        <v>568.33000000000004</v>
      </c>
      <c r="V118" s="28">
        <f t="shared" si="102"/>
        <v>84.114999999999995</v>
      </c>
      <c r="W118" s="28">
        <f t="shared" si="103"/>
        <v>84.114999999999995</v>
      </c>
      <c r="X118" s="28">
        <f t="shared" si="104"/>
        <v>84.114999999999995</v>
      </c>
      <c r="Y118" s="27">
        <v>165833</v>
      </c>
      <c r="Z118" s="28">
        <v>1120.43</v>
      </c>
      <c r="AA118" s="28">
        <f t="shared" si="105"/>
        <v>165.833</v>
      </c>
      <c r="AB118" s="28">
        <f t="shared" si="106"/>
        <v>165.833</v>
      </c>
      <c r="AC118" s="28">
        <f t="shared" si="107"/>
        <v>165.833</v>
      </c>
    </row>
    <row r="119" spans="1:29" x14ac:dyDescent="0.25">
      <c r="A119" s="26" t="s">
        <v>13</v>
      </c>
      <c r="B119" s="26" t="s">
        <v>7</v>
      </c>
      <c r="C119" s="26" t="s">
        <v>8</v>
      </c>
      <c r="D119" s="26" t="s">
        <v>101</v>
      </c>
      <c r="E119" s="26" t="s">
        <v>904</v>
      </c>
      <c r="F119" s="26" t="s">
        <v>102</v>
      </c>
      <c r="G119" s="26" t="s">
        <v>21</v>
      </c>
      <c r="H119" s="26" t="s">
        <v>24</v>
      </c>
      <c r="I119" s="26" t="s">
        <v>842</v>
      </c>
      <c r="J119" s="26">
        <v>1.1E-5</v>
      </c>
      <c r="K119" s="26">
        <f>'LT Reference'!$A$2</f>
        <v>1E-3</v>
      </c>
      <c r="L119" s="26">
        <v>0</v>
      </c>
      <c r="M119" s="26">
        <v>0</v>
      </c>
      <c r="N119" s="26">
        <v>0</v>
      </c>
      <c r="O119" s="27">
        <v>13289084</v>
      </c>
      <c r="P119" s="28">
        <v>146.18</v>
      </c>
      <c r="Q119" s="28">
        <f t="shared" si="99"/>
        <v>0</v>
      </c>
      <c r="R119" s="28">
        <f t="shared" si="100"/>
        <v>0</v>
      </c>
      <c r="S119" s="28">
        <f t="shared" si="101"/>
        <v>0</v>
      </c>
      <c r="T119" s="27">
        <v>14289087</v>
      </c>
      <c r="U119" s="28">
        <v>157.18</v>
      </c>
      <c r="V119" s="28">
        <f t="shared" si="102"/>
        <v>0</v>
      </c>
      <c r="W119" s="28">
        <f t="shared" si="103"/>
        <v>0</v>
      </c>
      <c r="X119" s="28">
        <f t="shared" si="104"/>
        <v>0</v>
      </c>
      <c r="Y119" s="27">
        <v>27578171</v>
      </c>
      <c r="Z119" s="28">
        <v>303.36</v>
      </c>
      <c r="AA119" s="28">
        <f t="shared" si="105"/>
        <v>0</v>
      </c>
      <c r="AB119" s="28">
        <f t="shared" si="106"/>
        <v>0</v>
      </c>
      <c r="AC119" s="28">
        <f t="shared" si="107"/>
        <v>0</v>
      </c>
    </row>
    <row r="120" spans="1:29" x14ac:dyDescent="0.25">
      <c r="A120" s="26" t="s">
        <v>13</v>
      </c>
      <c r="B120" s="26" t="s">
        <v>244</v>
      </c>
      <c r="C120" s="26" t="s">
        <v>8</v>
      </c>
      <c r="D120" s="26" t="s">
        <v>101</v>
      </c>
      <c r="E120" s="26" t="s">
        <v>904</v>
      </c>
      <c r="F120" s="26" t="s">
        <v>102</v>
      </c>
      <c r="G120" s="26" t="s">
        <v>21</v>
      </c>
      <c r="H120" s="26" t="s">
        <v>22</v>
      </c>
      <c r="I120" s="26" t="s">
        <v>839</v>
      </c>
      <c r="J120" s="26">
        <v>0</v>
      </c>
      <c r="K120" s="26">
        <f>'LT Reference'!$A$2</f>
        <v>1E-3</v>
      </c>
      <c r="L120" s="26">
        <v>0</v>
      </c>
      <c r="M120" s="26">
        <v>0</v>
      </c>
      <c r="N120" s="26">
        <v>0</v>
      </c>
      <c r="O120" s="27">
        <v>0</v>
      </c>
      <c r="P120" s="28">
        <v>0</v>
      </c>
      <c r="Q120" s="28">
        <f t="shared" si="99"/>
        <v>0</v>
      </c>
      <c r="R120" s="28">
        <f t="shared" si="100"/>
        <v>0</v>
      </c>
      <c r="S120" s="28">
        <f t="shared" si="101"/>
        <v>0</v>
      </c>
      <c r="T120" s="27">
        <v>0</v>
      </c>
      <c r="U120" s="28">
        <v>0</v>
      </c>
      <c r="V120" s="28">
        <f t="shared" si="102"/>
        <v>0</v>
      </c>
      <c r="W120" s="28">
        <f t="shared" si="103"/>
        <v>0</v>
      </c>
      <c r="X120" s="28">
        <f t="shared" si="104"/>
        <v>0</v>
      </c>
      <c r="Y120" s="27">
        <v>0</v>
      </c>
      <c r="Z120" s="28">
        <v>0</v>
      </c>
      <c r="AA120" s="28">
        <f t="shared" si="105"/>
        <v>0</v>
      </c>
      <c r="AB120" s="28">
        <f t="shared" si="106"/>
        <v>0</v>
      </c>
      <c r="AC120" s="28">
        <f t="shared" si="107"/>
        <v>0</v>
      </c>
    </row>
    <row r="121" spans="1:29" x14ac:dyDescent="0.25">
      <c r="A121" s="26" t="s">
        <v>13</v>
      </c>
      <c r="B121" s="26" t="s">
        <v>244</v>
      </c>
      <c r="C121" s="26" t="s">
        <v>8</v>
      </c>
      <c r="D121" s="26" t="s">
        <v>101</v>
      </c>
      <c r="E121" s="26" t="s">
        <v>904</v>
      </c>
      <c r="F121" s="26" t="s">
        <v>102</v>
      </c>
      <c r="G121" s="26" t="s">
        <v>21</v>
      </c>
      <c r="H121" s="26" t="s">
        <v>245</v>
      </c>
      <c r="I121" s="26" t="s">
        <v>874</v>
      </c>
      <c r="J121" s="26">
        <v>2.0000000000000002E-5</v>
      </c>
      <c r="K121" s="26">
        <f>'LT Reference'!$A$2</f>
        <v>1E-3</v>
      </c>
      <c r="L121" s="26">
        <v>0</v>
      </c>
      <c r="M121" s="26">
        <v>0</v>
      </c>
      <c r="N121" s="26">
        <v>0</v>
      </c>
      <c r="O121" s="27">
        <v>297500</v>
      </c>
      <c r="P121" s="28">
        <v>5.95</v>
      </c>
      <c r="Q121" s="28">
        <f t="shared" si="99"/>
        <v>0</v>
      </c>
      <c r="R121" s="28">
        <f t="shared" si="100"/>
        <v>0</v>
      </c>
      <c r="S121" s="28">
        <f t="shared" si="101"/>
        <v>0</v>
      </c>
      <c r="T121" s="27">
        <v>207500</v>
      </c>
      <c r="U121" s="28">
        <v>4.1500000000000004</v>
      </c>
      <c r="V121" s="28">
        <f t="shared" si="102"/>
        <v>0</v>
      </c>
      <c r="W121" s="28">
        <f t="shared" si="103"/>
        <v>0</v>
      </c>
      <c r="X121" s="28">
        <f t="shared" si="104"/>
        <v>0</v>
      </c>
      <c r="Y121" s="27">
        <v>505000</v>
      </c>
      <c r="Z121" s="28">
        <v>10.100000000000001</v>
      </c>
      <c r="AA121" s="28">
        <f t="shared" si="105"/>
        <v>0</v>
      </c>
      <c r="AB121" s="28">
        <f t="shared" si="106"/>
        <v>0</v>
      </c>
      <c r="AC121" s="28">
        <f t="shared" si="107"/>
        <v>0</v>
      </c>
    </row>
    <row r="122" spans="1:29" x14ac:dyDescent="0.25">
      <c r="A122" s="26" t="s">
        <v>13</v>
      </c>
      <c r="B122" s="26" t="s">
        <v>244</v>
      </c>
      <c r="C122" s="26" t="s">
        <v>8</v>
      </c>
      <c r="D122" s="26" t="s">
        <v>101</v>
      </c>
      <c r="E122" s="26" t="s">
        <v>904</v>
      </c>
      <c r="F122" s="26" t="s">
        <v>102</v>
      </c>
      <c r="G122" s="26" t="s">
        <v>21</v>
      </c>
      <c r="H122" s="26" t="s">
        <v>223</v>
      </c>
      <c r="I122" s="26" t="s">
        <v>875</v>
      </c>
      <c r="J122" s="26">
        <v>2.1999999999999999E-5</v>
      </c>
      <c r="K122" s="26">
        <f>'LT Reference'!$A$2</f>
        <v>1E-3</v>
      </c>
      <c r="L122" s="26">
        <v>0</v>
      </c>
      <c r="M122" s="26">
        <v>0</v>
      </c>
      <c r="N122" s="26">
        <v>0</v>
      </c>
      <c r="O122" s="27">
        <v>5726817</v>
      </c>
      <c r="P122" s="28">
        <v>125.99</v>
      </c>
      <c r="Q122" s="28">
        <f t="shared" si="99"/>
        <v>0</v>
      </c>
      <c r="R122" s="28">
        <f t="shared" si="100"/>
        <v>0</v>
      </c>
      <c r="S122" s="28">
        <f t="shared" si="101"/>
        <v>0</v>
      </c>
      <c r="T122" s="27">
        <v>1136365</v>
      </c>
      <c r="U122" s="28">
        <v>25</v>
      </c>
      <c r="V122" s="28">
        <f t="shared" si="102"/>
        <v>0</v>
      </c>
      <c r="W122" s="28">
        <f t="shared" si="103"/>
        <v>0</v>
      </c>
      <c r="X122" s="28">
        <f t="shared" si="104"/>
        <v>0</v>
      </c>
      <c r="Y122" s="27">
        <v>6863182</v>
      </c>
      <c r="Z122" s="28">
        <v>150.99</v>
      </c>
      <c r="AA122" s="28">
        <f t="shared" si="105"/>
        <v>0</v>
      </c>
      <c r="AB122" s="28">
        <f t="shared" si="106"/>
        <v>0</v>
      </c>
      <c r="AC122" s="28">
        <f t="shared" si="107"/>
        <v>0</v>
      </c>
    </row>
    <row r="123" spans="1:29" x14ac:dyDescent="0.25">
      <c r="A123" s="26" t="s">
        <v>13</v>
      </c>
      <c r="B123" s="26" t="s">
        <v>244</v>
      </c>
      <c r="C123" s="26" t="s">
        <v>8</v>
      </c>
      <c r="D123" s="26" t="s">
        <v>101</v>
      </c>
      <c r="E123" s="26" t="s">
        <v>904</v>
      </c>
      <c r="F123" s="26" t="s">
        <v>102</v>
      </c>
      <c r="G123" s="26" t="s">
        <v>21</v>
      </c>
      <c r="H123" s="26" t="s">
        <v>224</v>
      </c>
      <c r="I123" s="26" t="s">
        <v>876</v>
      </c>
      <c r="J123" s="26">
        <v>2.3E-5</v>
      </c>
      <c r="K123" s="26">
        <f>'LT Reference'!$A$2</f>
        <v>1E-3</v>
      </c>
      <c r="L123" s="26">
        <v>0</v>
      </c>
      <c r="M123" s="26">
        <v>0</v>
      </c>
      <c r="N123" s="26">
        <v>0</v>
      </c>
      <c r="O123" s="27">
        <v>3762175</v>
      </c>
      <c r="P123" s="28">
        <v>86.53</v>
      </c>
      <c r="Q123" s="28">
        <f t="shared" si="99"/>
        <v>0</v>
      </c>
      <c r="R123" s="28">
        <f t="shared" si="100"/>
        <v>0</v>
      </c>
      <c r="S123" s="28">
        <f t="shared" si="101"/>
        <v>0</v>
      </c>
      <c r="T123" s="27">
        <v>1623042</v>
      </c>
      <c r="U123" s="28">
        <v>37.33</v>
      </c>
      <c r="V123" s="28">
        <f t="shared" si="102"/>
        <v>0</v>
      </c>
      <c r="W123" s="28">
        <f t="shared" si="103"/>
        <v>0</v>
      </c>
      <c r="X123" s="28">
        <f t="shared" si="104"/>
        <v>0</v>
      </c>
      <c r="Y123" s="27">
        <v>5385217</v>
      </c>
      <c r="Z123" s="28">
        <v>123.86</v>
      </c>
      <c r="AA123" s="28">
        <f t="shared" si="105"/>
        <v>0</v>
      </c>
      <c r="AB123" s="28">
        <f t="shared" si="106"/>
        <v>0</v>
      </c>
      <c r="AC123" s="28">
        <f t="shared" si="107"/>
        <v>0</v>
      </c>
    </row>
    <row r="124" spans="1:29" x14ac:dyDescent="0.25">
      <c r="A124" s="26" t="s">
        <v>13</v>
      </c>
      <c r="B124" s="26" t="s">
        <v>244</v>
      </c>
      <c r="C124" s="26" t="s">
        <v>8</v>
      </c>
      <c r="D124" s="26" t="s">
        <v>101</v>
      </c>
      <c r="E124" s="26" t="s">
        <v>904</v>
      </c>
      <c r="F124" s="26" t="s">
        <v>102</v>
      </c>
      <c r="G124" s="26" t="s">
        <v>21</v>
      </c>
      <c r="H124" s="26" t="s">
        <v>246</v>
      </c>
      <c r="I124" s="26" t="s">
        <v>877</v>
      </c>
      <c r="J124" s="26">
        <v>2.3E-5</v>
      </c>
      <c r="K124" s="26">
        <f>'LT Reference'!$A$2</f>
        <v>1E-3</v>
      </c>
      <c r="L124" s="26">
        <v>0</v>
      </c>
      <c r="M124" s="26">
        <v>0</v>
      </c>
      <c r="N124" s="26">
        <v>0</v>
      </c>
      <c r="O124" s="27">
        <v>2508263</v>
      </c>
      <c r="P124" s="28">
        <v>57.69</v>
      </c>
      <c r="Q124" s="28">
        <f t="shared" si="99"/>
        <v>0</v>
      </c>
      <c r="R124" s="28">
        <f t="shared" si="100"/>
        <v>0</v>
      </c>
      <c r="S124" s="28">
        <f t="shared" si="101"/>
        <v>0</v>
      </c>
      <c r="T124" s="27">
        <v>1068696</v>
      </c>
      <c r="U124" s="28">
        <v>24.58</v>
      </c>
      <c r="V124" s="28">
        <f t="shared" si="102"/>
        <v>0</v>
      </c>
      <c r="W124" s="28">
        <f t="shared" si="103"/>
        <v>0</v>
      </c>
      <c r="X124" s="28">
        <f t="shared" si="104"/>
        <v>0</v>
      </c>
      <c r="Y124" s="27">
        <v>3576959</v>
      </c>
      <c r="Z124" s="28">
        <v>82.27</v>
      </c>
      <c r="AA124" s="28">
        <f t="shared" si="105"/>
        <v>0</v>
      </c>
      <c r="AB124" s="28">
        <f t="shared" si="106"/>
        <v>0</v>
      </c>
      <c r="AC124" s="28">
        <f t="shared" si="107"/>
        <v>0</v>
      </c>
    </row>
    <row r="125" spans="1:29" x14ac:dyDescent="0.25">
      <c r="A125" s="26" t="s">
        <v>13</v>
      </c>
      <c r="B125" s="26" t="s">
        <v>244</v>
      </c>
      <c r="C125" s="26" t="s">
        <v>8</v>
      </c>
      <c r="D125" s="26" t="s">
        <v>101</v>
      </c>
      <c r="E125" s="26" t="s">
        <v>904</v>
      </c>
      <c r="F125" s="26" t="s">
        <v>102</v>
      </c>
      <c r="G125" s="26" t="s">
        <v>21</v>
      </c>
      <c r="H125" s="26" t="s">
        <v>248</v>
      </c>
      <c r="I125" s="26" t="s">
        <v>878</v>
      </c>
      <c r="J125" s="26">
        <v>2.5500000000000002E-4</v>
      </c>
      <c r="K125" s="26">
        <f>'LT Reference'!$A$2</f>
        <v>1E-3</v>
      </c>
      <c r="L125" s="26">
        <v>0</v>
      </c>
      <c r="M125" s="26">
        <v>0</v>
      </c>
      <c r="N125" s="26">
        <v>0</v>
      </c>
      <c r="O125" s="27">
        <v>13374</v>
      </c>
      <c r="P125" s="28">
        <v>3.41</v>
      </c>
      <c r="Q125" s="28">
        <f t="shared" si="99"/>
        <v>0</v>
      </c>
      <c r="R125" s="28">
        <f t="shared" si="100"/>
        <v>0</v>
      </c>
      <c r="S125" s="28">
        <f t="shared" si="101"/>
        <v>0</v>
      </c>
      <c r="T125" s="27">
        <v>9179</v>
      </c>
      <c r="U125" s="28">
        <v>2.34</v>
      </c>
      <c r="V125" s="28">
        <f t="shared" si="102"/>
        <v>0</v>
      </c>
      <c r="W125" s="28">
        <f t="shared" si="103"/>
        <v>0</v>
      </c>
      <c r="X125" s="28">
        <f t="shared" si="104"/>
        <v>0</v>
      </c>
      <c r="Y125" s="27">
        <v>22553</v>
      </c>
      <c r="Z125" s="28">
        <v>5.75</v>
      </c>
      <c r="AA125" s="28">
        <f t="shared" si="105"/>
        <v>0</v>
      </c>
      <c r="AB125" s="28">
        <f t="shared" si="106"/>
        <v>0</v>
      </c>
      <c r="AC125" s="28">
        <f t="shared" si="107"/>
        <v>0</v>
      </c>
    </row>
    <row r="126" spans="1:29" x14ac:dyDescent="0.25">
      <c r="A126" s="26" t="s">
        <v>13</v>
      </c>
      <c r="B126" s="26" t="s">
        <v>244</v>
      </c>
      <c r="C126" s="26" t="s">
        <v>8</v>
      </c>
      <c r="D126" s="26" t="s">
        <v>101</v>
      </c>
      <c r="E126" s="26" t="s">
        <v>904</v>
      </c>
      <c r="F126" s="26" t="s">
        <v>102</v>
      </c>
      <c r="G126" s="26" t="s">
        <v>21</v>
      </c>
      <c r="H126" s="26" t="s">
        <v>249</v>
      </c>
      <c r="I126" s="26" t="s">
        <v>879</v>
      </c>
      <c r="J126" s="26">
        <v>2.63E-4</v>
      </c>
      <c r="K126" s="26">
        <f>'LT Reference'!$A$2</f>
        <v>1E-3</v>
      </c>
      <c r="L126" s="26">
        <v>0</v>
      </c>
      <c r="M126" s="26">
        <v>0</v>
      </c>
      <c r="N126" s="26">
        <v>0</v>
      </c>
      <c r="O126" s="27">
        <v>28256</v>
      </c>
      <c r="P126" s="28">
        <v>7.43</v>
      </c>
      <c r="Q126" s="28">
        <f t="shared" si="99"/>
        <v>0</v>
      </c>
      <c r="R126" s="28">
        <f t="shared" si="100"/>
        <v>0</v>
      </c>
      <c r="S126" s="28">
        <f t="shared" si="101"/>
        <v>0</v>
      </c>
      <c r="T126" s="27">
        <v>17112</v>
      </c>
      <c r="U126" s="28">
        <v>4.5</v>
      </c>
      <c r="V126" s="28">
        <f t="shared" si="102"/>
        <v>0</v>
      </c>
      <c r="W126" s="28">
        <f t="shared" si="103"/>
        <v>0</v>
      </c>
      <c r="X126" s="28">
        <f t="shared" si="104"/>
        <v>0</v>
      </c>
      <c r="Y126" s="27">
        <v>45368</v>
      </c>
      <c r="Z126" s="28">
        <v>11.93</v>
      </c>
      <c r="AA126" s="28">
        <f t="shared" si="105"/>
        <v>0</v>
      </c>
      <c r="AB126" s="28">
        <f t="shared" si="106"/>
        <v>0</v>
      </c>
      <c r="AC126" s="28">
        <f t="shared" si="107"/>
        <v>0</v>
      </c>
    </row>
    <row r="127" spans="1:29" x14ac:dyDescent="0.25">
      <c r="A127" s="26" t="s">
        <v>13</v>
      </c>
      <c r="B127" s="26" t="s">
        <v>244</v>
      </c>
      <c r="C127" s="26" t="s">
        <v>8</v>
      </c>
      <c r="D127" s="26" t="s">
        <v>101</v>
      </c>
      <c r="E127" s="26" t="s">
        <v>904</v>
      </c>
      <c r="F127" s="26" t="s">
        <v>102</v>
      </c>
      <c r="G127" s="26" t="s">
        <v>21</v>
      </c>
      <c r="H127" s="26" t="s">
        <v>250</v>
      </c>
      <c r="I127" s="26" t="s">
        <v>880</v>
      </c>
      <c r="J127" s="26">
        <v>2.6499999999999999E-4</v>
      </c>
      <c r="K127" s="26">
        <f>'LT Reference'!$A$2</f>
        <v>1E-3</v>
      </c>
      <c r="L127" s="26">
        <v>0</v>
      </c>
      <c r="M127" s="26">
        <v>0</v>
      </c>
      <c r="N127" s="26">
        <v>0</v>
      </c>
      <c r="O127" s="27">
        <v>11170</v>
      </c>
      <c r="P127" s="28">
        <v>2.96</v>
      </c>
      <c r="Q127" s="28">
        <f t="shared" si="99"/>
        <v>0</v>
      </c>
      <c r="R127" s="28">
        <f t="shared" si="100"/>
        <v>0</v>
      </c>
      <c r="S127" s="28">
        <f t="shared" si="101"/>
        <v>0</v>
      </c>
      <c r="T127" s="27">
        <v>7359</v>
      </c>
      <c r="U127" s="28">
        <v>1.95</v>
      </c>
      <c r="V127" s="28">
        <f t="shared" si="102"/>
        <v>0</v>
      </c>
      <c r="W127" s="28">
        <f t="shared" si="103"/>
        <v>0</v>
      </c>
      <c r="X127" s="28">
        <f t="shared" si="104"/>
        <v>0</v>
      </c>
      <c r="Y127" s="27">
        <v>18529</v>
      </c>
      <c r="Z127" s="28">
        <v>4.91</v>
      </c>
      <c r="AA127" s="28">
        <f t="shared" si="105"/>
        <v>0</v>
      </c>
      <c r="AB127" s="28">
        <f t="shared" si="106"/>
        <v>0</v>
      </c>
      <c r="AC127" s="28">
        <f t="shared" si="107"/>
        <v>0</v>
      </c>
    </row>
    <row r="128" spans="1:29" x14ac:dyDescent="0.25">
      <c r="A128" s="26" t="s">
        <v>13</v>
      </c>
      <c r="B128" s="26" t="s">
        <v>244</v>
      </c>
      <c r="C128" s="26" t="s">
        <v>8</v>
      </c>
      <c r="D128" s="26" t="s">
        <v>101</v>
      </c>
      <c r="E128" s="26" t="s">
        <v>904</v>
      </c>
      <c r="F128" s="26" t="s">
        <v>102</v>
      </c>
      <c r="G128" s="26" t="s">
        <v>21</v>
      </c>
      <c r="H128" s="26" t="s">
        <v>172</v>
      </c>
      <c r="I128" s="26" t="s">
        <v>881</v>
      </c>
      <c r="J128" s="26">
        <v>3.3059999999999999E-3</v>
      </c>
      <c r="K128" s="26">
        <f>'LT Reference'!$A$2</f>
        <v>1E-3</v>
      </c>
      <c r="L128" s="26">
        <f>K128</f>
        <v>1E-3</v>
      </c>
      <c r="M128" s="26">
        <f>K128</f>
        <v>1E-3</v>
      </c>
      <c r="N128" s="26">
        <f>K128</f>
        <v>1E-3</v>
      </c>
      <c r="O128" s="27">
        <v>8228</v>
      </c>
      <c r="P128" s="28">
        <v>27.21</v>
      </c>
      <c r="Q128" s="28">
        <f t="shared" si="99"/>
        <v>8.2279999999999998</v>
      </c>
      <c r="R128" s="28">
        <f t="shared" si="100"/>
        <v>8.2279999999999998</v>
      </c>
      <c r="S128" s="28">
        <f t="shared" si="101"/>
        <v>8.2279999999999998</v>
      </c>
      <c r="T128" s="27">
        <v>2331</v>
      </c>
      <c r="U128" s="28">
        <v>7.71</v>
      </c>
      <c r="V128" s="28">
        <f t="shared" si="102"/>
        <v>2.331</v>
      </c>
      <c r="W128" s="28">
        <f t="shared" si="103"/>
        <v>2.331</v>
      </c>
      <c r="X128" s="28">
        <f t="shared" si="104"/>
        <v>2.331</v>
      </c>
      <c r="Y128" s="27">
        <v>10559</v>
      </c>
      <c r="Z128" s="28">
        <v>34.92</v>
      </c>
      <c r="AA128" s="28">
        <f t="shared" si="105"/>
        <v>10.558999999999999</v>
      </c>
      <c r="AB128" s="28">
        <f t="shared" si="106"/>
        <v>10.558999999999999</v>
      </c>
      <c r="AC128" s="28">
        <f t="shared" si="107"/>
        <v>10.558999999999999</v>
      </c>
    </row>
    <row r="129" spans="1:29" x14ac:dyDescent="0.25">
      <c r="A129" s="26" t="s">
        <v>14</v>
      </c>
      <c r="B129" s="26" t="s">
        <v>7</v>
      </c>
      <c r="C129" s="26" t="s">
        <v>8</v>
      </c>
      <c r="D129" s="26" t="s">
        <v>101</v>
      </c>
      <c r="E129" s="26" t="s">
        <v>904</v>
      </c>
      <c r="F129" s="26" t="s">
        <v>102</v>
      </c>
      <c r="G129" s="26" t="s">
        <v>21</v>
      </c>
      <c r="H129" s="26" t="s">
        <v>22</v>
      </c>
      <c r="I129" s="26"/>
      <c r="J129" s="26">
        <v>0</v>
      </c>
      <c r="K129" s="26"/>
      <c r="L129" s="26">
        <v>0</v>
      </c>
      <c r="M129" s="26">
        <v>0</v>
      </c>
      <c r="N129" s="26">
        <v>0</v>
      </c>
      <c r="O129" s="27">
        <v>0</v>
      </c>
      <c r="P129" s="28">
        <v>0</v>
      </c>
      <c r="Q129" s="28">
        <f t="shared" ref="Q129:Q141" si="108">P129</f>
        <v>0</v>
      </c>
      <c r="R129" s="28">
        <f t="shared" ref="R129:R141" si="109">P129</f>
        <v>0</v>
      </c>
      <c r="S129" s="28">
        <f t="shared" ref="S129:S141" si="110">P129</f>
        <v>0</v>
      </c>
      <c r="T129" s="27">
        <v>0</v>
      </c>
      <c r="U129" s="28">
        <v>0</v>
      </c>
      <c r="V129" s="28">
        <f t="shared" ref="V129:V141" si="111">U129</f>
        <v>0</v>
      </c>
      <c r="W129" s="28">
        <f t="shared" ref="W129:W141" si="112">U129</f>
        <v>0</v>
      </c>
      <c r="X129" s="28">
        <f t="shared" ref="X129:X141" si="113">U129</f>
        <v>0</v>
      </c>
      <c r="Y129" s="27">
        <v>0</v>
      </c>
      <c r="Z129" s="28">
        <v>0</v>
      </c>
      <c r="AA129" s="28">
        <f t="shared" ref="AA129:AA141" si="114">Z129</f>
        <v>0</v>
      </c>
      <c r="AB129" s="28">
        <f t="shared" ref="AB129:AB141" si="115">Z129</f>
        <v>0</v>
      </c>
      <c r="AC129" s="28">
        <f t="shared" ref="AC129:AC141" si="116">Z129</f>
        <v>0</v>
      </c>
    </row>
    <row r="130" spans="1:29" x14ac:dyDescent="0.25">
      <c r="A130" s="26" t="s">
        <v>14</v>
      </c>
      <c r="B130" s="26" t="s">
        <v>7</v>
      </c>
      <c r="C130" s="26" t="s">
        <v>8</v>
      </c>
      <c r="D130" s="26" t="s">
        <v>101</v>
      </c>
      <c r="E130" s="26" t="s">
        <v>904</v>
      </c>
      <c r="F130" s="26" t="s">
        <v>102</v>
      </c>
      <c r="G130" s="26" t="s">
        <v>21</v>
      </c>
      <c r="H130" s="26" t="s">
        <v>23</v>
      </c>
      <c r="I130" s="26"/>
      <c r="J130" s="26">
        <v>1.2E-5</v>
      </c>
      <c r="K130" s="26"/>
      <c r="L130" s="26">
        <v>1.2E-5</v>
      </c>
      <c r="M130" s="26">
        <v>1.2E-5</v>
      </c>
      <c r="N130" s="26">
        <v>1.2E-5</v>
      </c>
      <c r="O130" s="27">
        <v>148244165</v>
      </c>
      <c r="P130" s="28">
        <v>1778.93</v>
      </c>
      <c r="Q130" s="28">
        <f t="shared" si="108"/>
        <v>1778.93</v>
      </c>
      <c r="R130" s="28">
        <f t="shared" si="109"/>
        <v>1778.93</v>
      </c>
      <c r="S130" s="28">
        <f t="shared" si="110"/>
        <v>1778.93</v>
      </c>
      <c r="T130" s="27">
        <v>27646665</v>
      </c>
      <c r="U130" s="28">
        <v>331.76</v>
      </c>
      <c r="V130" s="28">
        <f t="shared" si="111"/>
        <v>331.76</v>
      </c>
      <c r="W130" s="28">
        <f t="shared" si="112"/>
        <v>331.76</v>
      </c>
      <c r="X130" s="28">
        <f t="shared" si="113"/>
        <v>331.76</v>
      </c>
      <c r="Y130" s="27">
        <v>175890830</v>
      </c>
      <c r="Z130" s="28">
        <v>2110.69</v>
      </c>
      <c r="AA130" s="28">
        <f t="shared" si="114"/>
        <v>2110.69</v>
      </c>
      <c r="AB130" s="28">
        <f t="shared" si="115"/>
        <v>2110.69</v>
      </c>
      <c r="AC130" s="28">
        <f t="shared" si="116"/>
        <v>2110.69</v>
      </c>
    </row>
    <row r="131" spans="1:29" x14ac:dyDescent="0.25">
      <c r="A131" s="26" t="s">
        <v>14</v>
      </c>
      <c r="B131" s="26" t="s">
        <v>7</v>
      </c>
      <c r="C131" s="26" t="s">
        <v>8</v>
      </c>
      <c r="D131" s="26" t="s">
        <v>101</v>
      </c>
      <c r="E131" s="26" t="s">
        <v>904</v>
      </c>
      <c r="F131" s="26" t="s">
        <v>102</v>
      </c>
      <c r="G131" s="26" t="s">
        <v>21</v>
      </c>
      <c r="H131" s="26" t="s">
        <v>33</v>
      </c>
      <c r="I131" s="26"/>
      <c r="J131" s="26">
        <v>6.7559999999999999E-3</v>
      </c>
      <c r="K131" s="26"/>
      <c r="L131" s="26">
        <v>6.7559999999999999E-3</v>
      </c>
      <c r="M131" s="26">
        <v>6.7559999999999999E-3</v>
      </c>
      <c r="N131" s="26">
        <v>6.7559999999999999E-3</v>
      </c>
      <c r="O131" s="27">
        <v>228603</v>
      </c>
      <c r="P131" s="28">
        <v>1544.46</v>
      </c>
      <c r="Q131" s="28">
        <f t="shared" si="108"/>
        <v>1544.46</v>
      </c>
      <c r="R131" s="28">
        <f t="shared" si="109"/>
        <v>1544.46</v>
      </c>
      <c r="S131" s="28">
        <f t="shared" si="110"/>
        <v>1544.46</v>
      </c>
      <c r="T131" s="27">
        <v>391</v>
      </c>
      <c r="U131" s="28">
        <v>2.67</v>
      </c>
      <c r="V131" s="28">
        <f t="shared" si="111"/>
        <v>2.67</v>
      </c>
      <c r="W131" s="28">
        <f t="shared" si="112"/>
        <v>2.67</v>
      </c>
      <c r="X131" s="28">
        <f t="shared" si="113"/>
        <v>2.67</v>
      </c>
      <c r="Y131" s="27">
        <v>228994</v>
      </c>
      <c r="Z131" s="28">
        <v>1547.13</v>
      </c>
      <c r="AA131" s="28">
        <f t="shared" si="114"/>
        <v>1547.13</v>
      </c>
      <c r="AB131" s="28">
        <f t="shared" si="115"/>
        <v>1547.13</v>
      </c>
      <c r="AC131" s="28">
        <f t="shared" si="116"/>
        <v>1547.13</v>
      </c>
    </row>
    <row r="132" spans="1:29" x14ac:dyDescent="0.25">
      <c r="A132" s="26" t="s">
        <v>14</v>
      </c>
      <c r="B132" s="26" t="s">
        <v>7</v>
      </c>
      <c r="C132" s="26" t="s">
        <v>8</v>
      </c>
      <c r="D132" s="26" t="s">
        <v>101</v>
      </c>
      <c r="E132" s="26" t="s">
        <v>904</v>
      </c>
      <c r="F132" s="26" t="s">
        <v>102</v>
      </c>
      <c r="G132" s="26" t="s">
        <v>21</v>
      </c>
      <c r="H132" s="26" t="s">
        <v>24</v>
      </c>
      <c r="I132" s="26"/>
      <c r="J132" s="26">
        <v>1.1E-5</v>
      </c>
      <c r="K132" s="26"/>
      <c r="L132" s="26">
        <v>1.1E-5</v>
      </c>
      <c r="M132" s="26">
        <v>1.1E-5</v>
      </c>
      <c r="N132" s="26">
        <v>1.1E-5</v>
      </c>
      <c r="O132" s="27">
        <v>15909998</v>
      </c>
      <c r="P132" s="28">
        <v>175.01</v>
      </c>
      <c r="Q132" s="28">
        <f t="shared" si="108"/>
        <v>175.01</v>
      </c>
      <c r="R132" s="28">
        <f t="shared" si="109"/>
        <v>175.01</v>
      </c>
      <c r="S132" s="28">
        <f t="shared" si="110"/>
        <v>175.01</v>
      </c>
      <c r="T132" s="27">
        <v>1430901</v>
      </c>
      <c r="U132" s="28">
        <v>15.74</v>
      </c>
      <c r="V132" s="28">
        <f t="shared" si="111"/>
        <v>15.74</v>
      </c>
      <c r="W132" s="28">
        <f t="shared" si="112"/>
        <v>15.74</v>
      </c>
      <c r="X132" s="28">
        <f t="shared" si="113"/>
        <v>15.74</v>
      </c>
      <c r="Y132" s="27">
        <v>17340899</v>
      </c>
      <c r="Z132" s="28">
        <v>190.75</v>
      </c>
      <c r="AA132" s="28">
        <f t="shared" si="114"/>
        <v>190.75</v>
      </c>
      <c r="AB132" s="28">
        <f t="shared" si="115"/>
        <v>190.75</v>
      </c>
      <c r="AC132" s="28">
        <f t="shared" si="116"/>
        <v>190.75</v>
      </c>
    </row>
    <row r="133" spans="1:29" x14ac:dyDescent="0.25">
      <c r="A133" s="26" t="s">
        <v>14</v>
      </c>
      <c r="B133" s="26" t="s">
        <v>244</v>
      </c>
      <c r="C133" s="26" t="s">
        <v>8</v>
      </c>
      <c r="D133" s="26" t="s">
        <v>101</v>
      </c>
      <c r="E133" s="26" t="s">
        <v>904</v>
      </c>
      <c r="F133" s="26" t="s">
        <v>102</v>
      </c>
      <c r="G133" s="26" t="s">
        <v>21</v>
      </c>
      <c r="H133" s="26" t="s">
        <v>22</v>
      </c>
      <c r="I133" s="26"/>
      <c r="J133" s="26">
        <v>0</v>
      </c>
      <c r="K133" s="26"/>
      <c r="L133" s="26">
        <v>0</v>
      </c>
      <c r="M133" s="26">
        <v>0</v>
      </c>
      <c r="N133" s="26">
        <v>0</v>
      </c>
      <c r="O133" s="27">
        <v>0</v>
      </c>
      <c r="P133" s="28">
        <v>0</v>
      </c>
      <c r="Q133" s="28">
        <f t="shared" si="108"/>
        <v>0</v>
      </c>
      <c r="R133" s="28">
        <f t="shared" si="109"/>
        <v>0</v>
      </c>
      <c r="S133" s="28">
        <f t="shared" si="110"/>
        <v>0</v>
      </c>
      <c r="T133" s="27">
        <v>0</v>
      </c>
      <c r="U133" s="28">
        <v>0</v>
      </c>
      <c r="V133" s="28">
        <f t="shared" si="111"/>
        <v>0</v>
      </c>
      <c r="W133" s="28">
        <f t="shared" si="112"/>
        <v>0</v>
      </c>
      <c r="X133" s="28">
        <f t="shared" si="113"/>
        <v>0</v>
      </c>
      <c r="Y133" s="27">
        <v>0</v>
      </c>
      <c r="Z133" s="28">
        <v>0</v>
      </c>
      <c r="AA133" s="28">
        <f t="shared" si="114"/>
        <v>0</v>
      </c>
      <c r="AB133" s="28">
        <f t="shared" si="115"/>
        <v>0</v>
      </c>
      <c r="AC133" s="28">
        <f t="shared" si="116"/>
        <v>0</v>
      </c>
    </row>
    <row r="134" spans="1:29" x14ac:dyDescent="0.25">
      <c r="A134" s="26" t="s">
        <v>14</v>
      </c>
      <c r="B134" s="26" t="s">
        <v>244</v>
      </c>
      <c r="C134" s="26" t="s">
        <v>8</v>
      </c>
      <c r="D134" s="26" t="s">
        <v>101</v>
      </c>
      <c r="E134" s="26" t="s">
        <v>904</v>
      </c>
      <c r="F134" s="26" t="s">
        <v>102</v>
      </c>
      <c r="G134" s="26" t="s">
        <v>21</v>
      </c>
      <c r="H134" s="26" t="s">
        <v>245</v>
      </c>
      <c r="I134" s="26"/>
      <c r="J134" s="26">
        <v>2.0000000000000002E-5</v>
      </c>
      <c r="K134" s="26"/>
      <c r="L134" s="26">
        <v>2.0000000000000002E-5</v>
      </c>
      <c r="M134" s="26">
        <v>2.0000000000000002E-5</v>
      </c>
      <c r="N134" s="26">
        <v>2.0000000000000002E-5</v>
      </c>
      <c r="O134" s="27">
        <v>14141500</v>
      </c>
      <c r="P134" s="28">
        <v>282.83</v>
      </c>
      <c r="Q134" s="28">
        <f t="shared" si="108"/>
        <v>282.83</v>
      </c>
      <c r="R134" s="28">
        <f t="shared" si="109"/>
        <v>282.83</v>
      </c>
      <c r="S134" s="28">
        <f t="shared" si="110"/>
        <v>282.83</v>
      </c>
      <c r="T134" s="27">
        <v>702000</v>
      </c>
      <c r="U134" s="28">
        <v>14.04</v>
      </c>
      <c r="V134" s="28">
        <f t="shared" si="111"/>
        <v>14.04</v>
      </c>
      <c r="W134" s="28">
        <f t="shared" si="112"/>
        <v>14.04</v>
      </c>
      <c r="X134" s="28">
        <f t="shared" si="113"/>
        <v>14.04</v>
      </c>
      <c r="Y134" s="27">
        <v>14843500</v>
      </c>
      <c r="Z134" s="28">
        <v>296.87</v>
      </c>
      <c r="AA134" s="28">
        <f t="shared" si="114"/>
        <v>296.87</v>
      </c>
      <c r="AB134" s="28">
        <f t="shared" si="115"/>
        <v>296.87</v>
      </c>
      <c r="AC134" s="28">
        <f t="shared" si="116"/>
        <v>296.87</v>
      </c>
    </row>
    <row r="135" spans="1:29" x14ac:dyDescent="0.25">
      <c r="A135" s="26" t="s">
        <v>14</v>
      </c>
      <c r="B135" s="26" t="s">
        <v>244</v>
      </c>
      <c r="C135" s="26" t="s">
        <v>8</v>
      </c>
      <c r="D135" s="26" t="s">
        <v>101</v>
      </c>
      <c r="E135" s="26" t="s">
        <v>904</v>
      </c>
      <c r="F135" s="26" t="s">
        <v>102</v>
      </c>
      <c r="G135" s="26" t="s">
        <v>21</v>
      </c>
      <c r="H135" s="26" t="s">
        <v>223</v>
      </c>
      <c r="I135" s="26"/>
      <c r="J135" s="26">
        <v>2.1999999999999999E-5</v>
      </c>
      <c r="K135" s="26"/>
      <c r="L135" s="26">
        <v>2.1999999999999999E-5</v>
      </c>
      <c r="M135" s="26">
        <v>2.1999999999999999E-5</v>
      </c>
      <c r="N135" s="26">
        <v>2.1999999999999999E-5</v>
      </c>
      <c r="O135" s="27">
        <v>81360002</v>
      </c>
      <c r="P135" s="28">
        <v>1789.92</v>
      </c>
      <c r="Q135" s="28">
        <f t="shared" si="108"/>
        <v>1789.92</v>
      </c>
      <c r="R135" s="28">
        <f t="shared" si="109"/>
        <v>1789.92</v>
      </c>
      <c r="S135" s="28">
        <f t="shared" si="110"/>
        <v>1789.92</v>
      </c>
      <c r="T135" s="27">
        <v>1642273</v>
      </c>
      <c r="U135" s="28">
        <v>36.130000000000003</v>
      </c>
      <c r="V135" s="28">
        <f t="shared" si="111"/>
        <v>36.130000000000003</v>
      </c>
      <c r="W135" s="28">
        <f t="shared" si="112"/>
        <v>36.130000000000003</v>
      </c>
      <c r="X135" s="28">
        <f t="shared" si="113"/>
        <v>36.130000000000003</v>
      </c>
      <c r="Y135" s="27">
        <v>83002275</v>
      </c>
      <c r="Z135" s="28">
        <v>1826.0500000000002</v>
      </c>
      <c r="AA135" s="28">
        <f t="shared" si="114"/>
        <v>1826.0500000000002</v>
      </c>
      <c r="AB135" s="28">
        <f t="shared" si="115"/>
        <v>1826.0500000000002</v>
      </c>
      <c r="AC135" s="28">
        <f t="shared" si="116"/>
        <v>1826.0500000000002</v>
      </c>
    </row>
    <row r="136" spans="1:29" x14ac:dyDescent="0.25">
      <c r="A136" s="26" t="s">
        <v>14</v>
      </c>
      <c r="B136" s="26" t="s">
        <v>244</v>
      </c>
      <c r="C136" s="26" t="s">
        <v>8</v>
      </c>
      <c r="D136" s="26" t="s">
        <v>101</v>
      </c>
      <c r="E136" s="26" t="s">
        <v>904</v>
      </c>
      <c r="F136" s="26" t="s">
        <v>102</v>
      </c>
      <c r="G136" s="26" t="s">
        <v>21</v>
      </c>
      <c r="H136" s="26" t="s">
        <v>224</v>
      </c>
      <c r="I136" s="26"/>
      <c r="J136" s="26">
        <v>2.3E-5</v>
      </c>
      <c r="K136" s="26"/>
      <c r="L136" s="26">
        <v>2.3E-5</v>
      </c>
      <c r="M136" s="26">
        <v>2.3E-5</v>
      </c>
      <c r="N136" s="26">
        <v>2.3E-5</v>
      </c>
      <c r="O136" s="27">
        <v>102344785</v>
      </c>
      <c r="P136" s="28">
        <v>2353.9299999999998</v>
      </c>
      <c r="Q136" s="28">
        <f t="shared" si="108"/>
        <v>2353.9299999999998</v>
      </c>
      <c r="R136" s="28">
        <f t="shared" si="109"/>
        <v>2353.9299999999998</v>
      </c>
      <c r="S136" s="28">
        <f t="shared" si="110"/>
        <v>2353.9299999999998</v>
      </c>
      <c r="T136" s="27">
        <v>7230437</v>
      </c>
      <c r="U136" s="28">
        <v>166.3</v>
      </c>
      <c r="V136" s="28">
        <f t="shared" si="111"/>
        <v>166.3</v>
      </c>
      <c r="W136" s="28">
        <f t="shared" si="112"/>
        <v>166.3</v>
      </c>
      <c r="X136" s="28">
        <f t="shared" si="113"/>
        <v>166.3</v>
      </c>
      <c r="Y136" s="27">
        <v>109575222</v>
      </c>
      <c r="Z136" s="28">
        <v>2520.23</v>
      </c>
      <c r="AA136" s="28">
        <f t="shared" si="114"/>
        <v>2520.23</v>
      </c>
      <c r="AB136" s="28">
        <f t="shared" si="115"/>
        <v>2520.23</v>
      </c>
      <c r="AC136" s="28">
        <f t="shared" si="116"/>
        <v>2520.23</v>
      </c>
    </row>
    <row r="137" spans="1:29" x14ac:dyDescent="0.25">
      <c r="A137" s="26" t="s">
        <v>14</v>
      </c>
      <c r="B137" s="26" t="s">
        <v>244</v>
      </c>
      <c r="C137" s="26" t="s">
        <v>8</v>
      </c>
      <c r="D137" s="26" t="s">
        <v>101</v>
      </c>
      <c r="E137" s="26" t="s">
        <v>904</v>
      </c>
      <c r="F137" s="26" t="s">
        <v>102</v>
      </c>
      <c r="G137" s="26" t="s">
        <v>21</v>
      </c>
      <c r="H137" s="26" t="s">
        <v>246</v>
      </c>
      <c r="I137" s="26"/>
      <c r="J137" s="26">
        <v>2.3E-5</v>
      </c>
      <c r="K137" s="26"/>
      <c r="L137" s="26">
        <v>2.3E-5</v>
      </c>
      <c r="M137" s="26">
        <v>2.3E-5</v>
      </c>
      <c r="N137" s="26">
        <v>2.3E-5</v>
      </c>
      <c r="O137" s="27">
        <v>71781303</v>
      </c>
      <c r="P137" s="28">
        <v>1650.97</v>
      </c>
      <c r="Q137" s="28">
        <f t="shared" si="108"/>
        <v>1650.97</v>
      </c>
      <c r="R137" s="28">
        <f t="shared" si="109"/>
        <v>1650.97</v>
      </c>
      <c r="S137" s="28">
        <f t="shared" si="110"/>
        <v>1650.97</v>
      </c>
      <c r="T137" s="27">
        <v>2887392</v>
      </c>
      <c r="U137" s="28">
        <v>66.410000000000011</v>
      </c>
      <c r="V137" s="28">
        <f t="shared" si="111"/>
        <v>66.410000000000011</v>
      </c>
      <c r="W137" s="28">
        <f t="shared" si="112"/>
        <v>66.410000000000011</v>
      </c>
      <c r="X137" s="28">
        <f t="shared" si="113"/>
        <v>66.410000000000011</v>
      </c>
      <c r="Y137" s="27">
        <v>74668695</v>
      </c>
      <c r="Z137" s="28">
        <v>1717.3799999999999</v>
      </c>
      <c r="AA137" s="28">
        <f t="shared" si="114"/>
        <v>1717.3799999999999</v>
      </c>
      <c r="AB137" s="28">
        <f t="shared" si="115"/>
        <v>1717.3799999999999</v>
      </c>
      <c r="AC137" s="28">
        <f t="shared" si="116"/>
        <v>1717.3799999999999</v>
      </c>
    </row>
    <row r="138" spans="1:29" x14ac:dyDescent="0.25">
      <c r="A138" s="26" t="s">
        <v>14</v>
      </c>
      <c r="B138" s="26" t="s">
        <v>244</v>
      </c>
      <c r="C138" s="26" t="s">
        <v>8</v>
      </c>
      <c r="D138" s="26" t="s">
        <v>101</v>
      </c>
      <c r="E138" s="26" t="s">
        <v>904</v>
      </c>
      <c r="F138" s="26" t="s">
        <v>102</v>
      </c>
      <c r="G138" s="26" t="s">
        <v>21</v>
      </c>
      <c r="H138" s="26" t="s">
        <v>248</v>
      </c>
      <c r="I138" s="26"/>
      <c r="J138" s="26">
        <v>2.5500000000000002E-4</v>
      </c>
      <c r="K138" s="26"/>
      <c r="L138" s="26">
        <v>2.5500000000000002E-4</v>
      </c>
      <c r="M138" s="26">
        <v>2.5500000000000002E-4</v>
      </c>
      <c r="N138" s="26">
        <v>2.5500000000000002E-4</v>
      </c>
      <c r="O138" s="27">
        <v>711808</v>
      </c>
      <c r="P138" s="28">
        <v>181.51</v>
      </c>
      <c r="Q138" s="28">
        <f t="shared" si="108"/>
        <v>181.51</v>
      </c>
      <c r="R138" s="28">
        <f t="shared" si="109"/>
        <v>181.51</v>
      </c>
      <c r="S138" s="28">
        <f t="shared" si="110"/>
        <v>181.51</v>
      </c>
      <c r="T138" s="27">
        <v>15448</v>
      </c>
      <c r="U138" s="28">
        <v>3.94</v>
      </c>
      <c r="V138" s="28">
        <f t="shared" si="111"/>
        <v>3.94</v>
      </c>
      <c r="W138" s="28">
        <f t="shared" si="112"/>
        <v>3.94</v>
      </c>
      <c r="X138" s="28">
        <f t="shared" si="113"/>
        <v>3.94</v>
      </c>
      <c r="Y138" s="27">
        <v>727256</v>
      </c>
      <c r="Z138" s="28">
        <v>185.45</v>
      </c>
      <c r="AA138" s="28">
        <f t="shared" si="114"/>
        <v>185.45</v>
      </c>
      <c r="AB138" s="28">
        <f t="shared" si="115"/>
        <v>185.45</v>
      </c>
      <c r="AC138" s="28">
        <f t="shared" si="116"/>
        <v>185.45</v>
      </c>
    </row>
    <row r="139" spans="1:29" x14ac:dyDescent="0.25">
      <c r="A139" s="26" t="s">
        <v>14</v>
      </c>
      <c r="B139" s="26" t="s">
        <v>244</v>
      </c>
      <c r="C139" s="26" t="s">
        <v>8</v>
      </c>
      <c r="D139" s="26" t="s">
        <v>101</v>
      </c>
      <c r="E139" s="26" t="s">
        <v>904</v>
      </c>
      <c r="F139" s="26" t="s">
        <v>102</v>
      </c>
      <c r="G139" s="26" t="s">
        <v>21</v>
      </c>
      <c r="H139" s="26" t="s">
        <v>249</v>
      </c>
      <c r="I139" s="26"/>
      <c r="J139" s="26">
        <v>2.63E-4</v>
      </c>
      <c r="K139" s="26"/>
      <c r="L139" s="26">
        <v>2.63E-4</v>
      </c>
      <c r="M139" s="26">
        <v>2.63E-4</v>
      </c>
      <c r="N139" s="26">
        <v>2.63E-4</v>
      </c>
      <c r="O139" s="27">
        <v>1543011</v>
      </c>
      <c r="P139" s="28">
        <v>405.81</v>
      </c>
      <c r="Q139" s="28">
        <f t="shared" si="108"/>
        <v>405.81</v>
      </c>
      <c r="R139" s="28">
        <f t="shared" si="109"/>
        <v>405.81</v>
      </c>
      <c r="S139" s="28">
        <f t="shared" si="110"/>
        <v>405.81</v>
      </c>
      <c r="T139" s="27">
        <v>80263</v>
      </c>
      <c r="U139" s="28">
        <v>21.11</v>
      </c>
      <c r="V139" s="28">
        <f t="shared" si="111"/>
        <v>21.11</v>
      </c>
      <c r="W139" s="28">
        <f t="shared" si="112"/>
        <v>21.11</v>
      </c>
      <c r="X139" s="28">
        <f t="shared" si="113"/>
        <v>21.11</v>
      </c>
      <c r="Y139" s="27">
        <v>1623274</v>
      </c>
      <c r="Z139" s="28">
        <v>426.92</v>
      </c>
      <c r="AA139" s="28">
        <f t="shared" si="114"/>
        <v>426.92</v>
      </c>
      <c r="AB139" s="28">
        <f t="shared" si="115"/>
        <v>426.92</v>
      </c>
      <c r="AC139" s="28">
        <f t="shared" si="116"/>
        <v>426.92</v>
      </c>
    </row>
    <row r="140" spans="1:29" x14ac:dyDescent="0.25">
      <c r="A140" s="26" t="s">
        <v>14</v>
      </c>
      <c r="B140" s="26" t="s">
        <v>244</v>
      </c>
      <c r="C140" s="26" t="s">
        <v>8</v>
      </c>
      <c r="D140" s="26" t="s">
        <v>101</v>
      </c>
      <c r="E140" s="26" t="s">
        <v>904</v>
      </c>
      <c r="F140" s="26" t="s">
        <v>102</v>
      </c>
      <c r="G140" s="26" t="s">
        <v>21</v>
      </c>
      <c r="H140" s="26" t="s">
        <v>250</v>
      </c>
      <c r="I140" s="26"/>
      <c r="J140" s="26">
        <v>2.6499999999999999E-4</v>
      </c>
      <c r="K140" s="26"/>
      <c r="L140" s="26">
        <v>2.6499999999999999E-4</v>
      </c>
      <c r="M140" s="26">
        <v>2.6499999999999999E-4</v>
      </c>
      <c r="N140" s="26">
        <v>2.6499999999999999E-4</v>
      </c>
      <c r="O140" s="27">
        <v>571509</v>
      </c>
      <c r="P140" s="28">
        <v>151.44999999999999</v>
      </c>
      <c r="Q140" s="28">
        <f t="shared" si="108"/>
        <v>151.44999999999999</v>
      </c>
      <c r="R140" s="28">
        <f t="shared" si="109"/>
        <v>151.44999999999999</v>
      </c>
      <c r="S140" s="28">
        <f t="shared" si="110"/>
        <v>151.44999999999999</v>
      </c>
      <c r="T140" s="27">
        <v>29282</v>
      </c>
      <c r="U140" s="28">
        <v>7.76</v>
      </c>
      <c r="V140" s="28">
        <f t="shared" si="111"/>
        <v>7.76</v>
      </c>
      <c r="W140" s="28">
        <f t="shared" si="112"/>
        <v>7.76</v>
      </c>
      <c r="X140" s="28">
        <f t="shared" si="113"/>
        <v>7.76</v>
      </c>
      <c r="Y140" s="27">
        <v>600791</v>
      </c>
      <c r="Z140" s="28">
        <v>159.20999999999998</v>
      </c>
      <c r="AA140" s="28">
        <f t="shared" si="114"/>
        <v>159.20999999999998</v>
      </c>
      <c r="AB140" s="28">
        <f t="shared" si="115"/>
        <v>159.20999999999998</v>
      </c>
      <c r="AC140" s="28">
        <f t="shared" si="116"/>
        <v>159.20999999999998</v>
      </c>
    </row>
    <row r="141" spans="1:29" x14ac:dyDescent="0.25">
      <c r="A141" s="26" t="s">
        <v>14</v>
      </c>
      <c r="B141" s="26" t="s">
        <v>244</v>
      </c>
      <c r="C141" s="26" t="s">
        <v>8</v>
      </c>
      <c r="D141" s="26" t="s">
        <v>101</v>
      </c>
      <c r="E141" s="26" t="s">
        <v>904</v>
      </c>
      <c r="F141" s="26" t="s">
        <v>102</v>
      </c>
      <c r="G141" s="26" t="s">
        <v>21</v>
      </c>
      <c r="H141" s="26" t="s">
        <v>172</v>
      </c>
      <c r="I141" s="26"/>
      <c r="J141" s="26">
        <v>3.3059999999999999E-3</v>
      </c>
      <c r="K141" s="26"/>
      <c r="L141" s="26">
        <v>3.3059999999999999E-3</v>
      </c>
      <c r="M141" s="26">
        <v>3.3059999999999999E-3</v>
      </c>
      <c r="N141" s="26">
        <v>3.3059999999999999E-3</v>
      </c>
      <c r="O141" s="27">
        <v>615101</v>
      </c>
      <c r="P141" s="28">
        <v>2033.51</v>
      </c>
      <c r="Q141" s="28">
        <f t="shared" si="108"/>
        <v>2033.51</v>
      </c>
      <c r="R141" s="28">
        <f t="shared" si="109"/>
        <v>2033.51</v>
      </c>
      <c r="S141" s="28">
        <f t="shared" si="110"/>
        <v>2033.51</v>
      </c>
      <c r="T141" s="27">
        <v>171</v>
      </c>
      <c r="U141" s="28">
        <v>0.56999999999999995</v>
      </c>
      <c r="V141" s="28">
        <f t="shared" si="111"/>
        <v>0.56999999999999995</v>
      </c>
      <c r="W141" s="28">
        <f t="shared" si="112"/>
        <v>0.56999999999999995</v>
      </c>
      <c r="X141" s="28">
        <f t="shared" si="113"/>
        <v>0.56999999999999995</v>
      </c>
      <c r="Y141" s="27">
        <v>615272</v>
      </c>
      <c r="Z141" s="28">
        <v>2034.08</v>
      </c>
      <c r="AA141" s="28">
        <f t="shared" si="114"/>
        <v>2034.08</v>
      </c>
      <c r="AB141" s="28">
        <f t="shared" si="115"/>
        <v>2034.08</v>
      </c>
      <c r="AC141" s="28">
        <f t="shared" si="116"/>
        <v>2034.08</v>
      </c>
    </row>
    <row r="142" spans="1:29" x14ac:dyDescent="0.25">
      <c r="A142" s="26" t="s">
        <v>13</v>
      </c>
      <c r="B142" s="26" t="s">
        <v>7</v>
      </c>
      <c r="C142" s="26" t="s">
        <v>8</v>
      </c>
      <c r="D142" s="26" t="s">
        <v>101</v>
      </c>
      <c r="E142" s="26" t="s">
        <v>904</v>
      </c>
      <c r="F142" s="26" t="s">
        <v>102</v>
      </c>
      <c r="G142" s="26" t="s">
        <v>25</v>
      </c>
      <c r="H142" s="26" t="s">
        <v>26</v>
      </c>
      <c r="I142" s="26" t="s">
        <v>864</v>
      </c>
      <c r="J142" s="26">
        <v>6.7229999999999998E-3</v>
      </c>
      <c r="K142" s="26">
        <f>'MC DBQ Reference'!$A$2</f>
        <v>4.248E-3</v>
      </c>
      <c r="L142" s="26">
        <f>IF((J142&lt;K142),J142,K142)</f>
        <v>4.248E-3</v>
      </c>
      <c r="M142" s="26">
        <f>L142-((L142-'MC DBQ Reference'!$B$2)/2)</f>
        <v>2.2239999999999998E-3</v>
      </c>
      <c r="N142" s="26">
        <f>'MC DBQ Reference'!$B$2</f>
        <v>2.0000000000000001E-4</v>
      </c>
      <c r="O142" s="27">
        <v>1625224</v>
      </c>
      <c r="P142" s="28">
        <v>10926.390000000001</v>
      </c>
      <c r="Q142" s="28">
        <f>L142*O142</f>
        <v>6903.9515520000004</v>
      </c>
      <c r="R142" s="28">
        <f>M142*O142</f>
        <v>3614.4981759999996</v>
      </c>
      <c r="S142" s="28">
        <f>N142*O142</f>
        <v>325.04480000000001</v>
      </c>
      <c r="T142" s="27">
        <v>5152795</v>
      </c>
      <c r="U142" s="28">
        <v>34642.270000000004</v>
      </c>
      <c r="V142" s="28">
        <f>L142*T142</f>
        <v>21889.07316</v>
      </c>
      <c r="W142" s="28">
        <f>M142*T142</f>
        <v>11459.816079999999</v>
      </c>
      <c r="X142" s="28">
        <f>N142*T142</f>
        <v>1030.559</v>
      </c>
      <c r="Y142" s="27">
        <v>6778019</v>
      </c>
      <c r="Z142" s="28">
        <v>45568.66</v>
      </c>
      <c r="AA142" s="28">
        <f t="shared" ref="AA142:AC145" si="117">Q142+V142</f>
        <v>28793.024711999999</v>
      </c>
      <c r="AB142" s="28">
        <f t="shared" si="117"/>
        <v>15074.314255999998</v>
      </c>
      <c r="AC142" s="28">
        <f t="shared" si="117"/>
        <v>1355.6037999999999</v>
      </c>
    </row>
    <row r="143" spans="1:29" x14ac:dyDescent="0.25">
      <c r="A143" s="26" t="s">
        <v>13</v>
      </c>
      <c r="B143" s="26" t="s">
        <v>244</v>
      </c>
      <c r="C143" s="26" t="s">
        <v>8</v>
      </c>
      <c r="D143" s="26" t="s">
        <v>101</v>
      </c>
      <c r="E143" s="26" t="s">
        <v>904</v>
      </c>
      <c r="F143" s="26" t="s">
        <v>102</v>
      </c>
      <c r="G143" s="26" t="s">
        <v>25</v>
      </c>
      <c r="H143" s="26" t="s">
        <v>26</v>
      </c>
      <c r="I143" s="26" t="s">
        <v>864</v>
      </c>
      <c r="J143" s="26">
        <v>3.5000000000000001E-3</v>
      </c>
      <c r="K143" s="26">
        <f>'MC DBQ Reference'!$A$2</f>
        <v>4.248E-3</v>
      </c>
      <c r="L143" s="26">
        <f>IF((J143&lt;K143),J143,K143)</f>
        <v>3.5000000000000001E-3</v>
      </c>
      <c r="M143" s="26">
        <f>L143-((L143-'MC DBQ Reference'!$B$2)/2)</f>
        <v>1.8500000000000001E-3</v>
      </c>
      <c r="N143" s="26">
        <f>'MC DBQ Reference'!$B$2</f>
        <v>2.0000000000000001E-4</v>
      </c>
      <c r="O143" s="27">
        <v>157229</v>
      </c>
      <c r="P143" s="28">
        <v>550.29999999999995</v>
      </c>
      <c r="Q143" s="28">
        <f>L143*O143</f>
        <v>550.30150000000003</v>
      </c>
      <c r="R143" s="28">
        <f>M143*O143</f>
        <v>290.87365</v>
      </c>
      <c r="S143" s="28">
        <f>N143*O143</f>
        <v>31.445800000000002</v>
      </c>
      <c r="T143" s="27">
        <v>142168</v>
      </c>
      <c r="U143" s="28">
        <v>497.58</v>
      </c>
      <c r="V143" s="28">
        <f>L143*T143</f>
        <v>497.58800000000002</v>
      </c>
      <c r="W143" s="28">
        <f>M143*T143</f>
        <v>263.01080000000002</v>
      </c>
      <c r="X143" s="28">
        <f>N143*T143</f>
        <v>28.433600000000002</v>
      </c>
      <c r="Y143" s="27">
        <v>299397</v>
      </c>
      <c r="Z143" s="28">
        <v>1047.8799999999999</v>
      </c>
      <c r="AA143" s="28">
        <f t="shared" si="117"/>
        <v>1047.8895</v>
      </c>
      <c r="AB143" s="28">
        <f t="shared" si="117"/>
        <v>553.88445000000002</v>
      </c>
      <c r="AC143" s="28">
        <f t="shared" si="117"/>
        <v>59.879400000000004</v>
      </c>
    </row>
    <row r="144" spans="1:29" x14ac:dyDescent="0.25">
      <c r="A144" s="26" t="s">
        <v>13</v>
      </c>
      <c r="B144" s="26" t="s">
        <v>7</v>
      </c>
      <c r="C144" s="26" t="s">
        <v>8</v>
      </c>
      <c r="D144" s="26" t="s">
        <v>101</v>
      </c>
      <c r="E144" s="26" t="s">
        <v>904</v>
      </c>
      <c r="F144" s="26" t="s">
        <v>102</v>
      </c>
      <c r="G144" s="26" t="s">
        <v>25</v>
      </c>
      <c r="H144" s="26" t="s">
        <v>27</v>
      </c>
      <c r="I144" s="26" t="s">
        <v>865</v>
      </c>
      <c r="J144" s="26">
        <v>6.7229999999999998E-3</v>
      </c>
      <c r="K144" s="26"/>
      <c r="L144" s="26">
        <v>0</v>
      </c>
      <c r="M144" s="26">
        <v>0</v>
      </c>
      <c r="N144" s="26">
        <v>0</v>
      </c>
      <c r="O144" s="27">
        <v>134830</v>
      </c>
      <c r="P144" s="28">
        <v>906.4799999999999</v>
      </c>
      <c r="Q144" s="28">
        <f>L144*O144</f>
        <v>0</v>
      </c>
      <c r="R144" s="28">
        <f>M144*O144</f>
        <v>0</v>
      </c>
      <c r="S144" s="28">
        <f>N144*O144</f>
        <v>0</v>
      </c>
      <c r="T144" s="27">
        <v>1105189</v>
      </c>
      <c r="U144" s="28">
        <v>7430.18</v>
      </c>
      <c r="V144" s="28">
        <f>L144*T144</f>
        <v>0</v>
      </c>
      <c r="W144" s="28">
        <f>M144*T144</f>
        <v>0</v>
      </c>
      <c r="X144" s="28">
        <f>N144*T144</f>
        <v>0</v>
      </c>
      <c r="Y144" s="27">
        <v>1240019</v>
      </c>
      <c r="Z144" s="28">
        <v>8336.659999999998</v>
      </c>
      <c r="AA144" s="28">
        <f t="shared" si="117"/>
        <v>0</v>
      </c>
      <c r="AB144" s="28">
        <f t="shared" si="117"/>
        <v>0</v>
      </c>
      <c r="AC144" s="28">
        <f t="shared" si="117"/>
        <v>0</v>
      </c>
    </row>
    <row r="145" spans="1:29" x14ac:dyDescent="0.25">
      <c r="A145" s="26" t="s">
        <v>13</v>
      </c>
      <c r="B145" s="26" t="s">
        <v>244</v>
      </c>
      <c r="C145" s="26" t="s">
        <v>8</v>
      </c>
      <c r="D145" s="26" t="s">
        <v>101</v>
      </c>
      <c r="E145" s="26" t="s">
        <v>904</v>
      </c>
      <c r="F145" s="26" t="s">
        <v>102</v>
      </c>
      <c r="G145" s="26" t="s">
        <v>25</v>
      </c>
      <c r="H145" s="26" t="s">
        <v>27</v>
      </c>
      <c r="I145" s="26" t="s">
        <v>865</v>
      </c>
      <c r="J145" s="26">
        <v>6.9399999999999996E-4</v>
      </c>
      <c r="K145" s="26"/>
      <c r="L145" s="26">
        <v>0</v>
      </c>
      <c r="M145" s="26">
        <v>0</v>
      </c>
      <c r="N145" s="26">
        <v>0</v>
      </c>
      <c r="O145" s="27">
        <v>6498</v>
      </c>
      <c r="P145" s="28">
        <v>4.51</v>
      </c>
      <c r="Q145" s="28">
        <f>L145*O145</f>
        <v>0</v>
      </c>
      <c r="R145" s="28">
        <f>M145*O145</f>
        <v>0</v>
      </c>
      <c r="S145" s="28">
        <f>N145*O145</f>
        <v>0</v>
      </c>
      <c r="T145" s="27">
        <v>24681</v>
      </c>
      <c r="U145" s="28">
        <v>17.13</v>
      </c>
      <c r="V145" s="28">
        <f>L145*T145</f>
        <v>0</v>
      </c>
      <c r="W145" s="28">
        <f>M145*T145</f>
        <v>0</v>
      </c>
      <c r="X145" s="28">
        <f>N145*T145</f>
        <v>0</v>
      </c>
      <c r="Y145" s="27">
        <v>31179</v>
      </c>
      <c r="Z145" s="28">
        <v>21.64</v>
      </c>
      <c r="AA145" s="28">
        <f t="shared" si="117"/>
        <v>0</v>
      </c>
      <c r="AB145" s="28">
        <f t="shared" si="117"/>
        <v>0</v>
      </c>
      <c r="AC145" s="28">
        <f t="shared" si="117"/>
        <v>0</v>
      </c>
    </row>
    <row r="146" spans="1:29" x14ac:dyDescent="0.25">
      <c r="A146" s="26" t="s">
        <v>14</v>
      </c>
      <c r="B146" s="26" t="s">
        <v>7</v>
      </c>
      <c r="C146" s="26" t="s">
        <v>8</v>
      </c>
      <c r="D146" s="26" t="s">
        <v>101</v>
      </c>
      <c r="E146" s="26" t="s">
        <v>904</v>
      </c>
      <c r="F146" s="26" t="s">
        <v>102</v>
      </c>
      <c r="G146" s="26" t="s">
        <v>25</v>
      </c>
      <c r="H146" s="26" t="s">
        <v>34</v>
      </c>
      <c r="I146" s="26"/>
      <c r="J146" s="26">
        <v>3.7260000000000001E-3</v>
      </c>
      <c r="K146" s="26"/>
      <c r="L146" s="26">
        <v>3.7260000000000001E-3</v>
      </c>
      <c r="M146" s="26">
        <v>3.7260000000000001E-3</v>
      </c>
      <c r="N146" s="26">
        <v>3.7260000000000001E-3</v>
      </c>
      <c r="O146" s="27">
        <v>67</v>
      </c>
      <c r="P146" s="28">
        <v>0.25</v>
      </c>
      <c r="Q146" s="28">
        <f>P146</f>
        <v>0.25</v>
      </c>
      <c r="R146" s="28">
        <f>P146</f>
        <v>0.25</v>
      </c>
      <c r="S146" s="28">
        <f>P146</f>
        <v>0.25</v>
      </c>
      <c r="T146" s="27">
        <v>28</v>
      </c>
      <c r="U146" s="28">
        <v>0.1</v>
      </c>
      <c r="V146" s="28">
        <f>U146</f>
        <v>0.1</v>
      </c>
      <c r="W146" s="28">
        <f>U146</f>
        <v>0.1</v>
      </c>
      <c r="X146" s="28">
        <f>U146</f>
        <v>0.1</v>
      </c>
      <c r="Y146" s="27">
        <v>95</v>
      </c>
      <c r="Z146" s="28">
        <v>0.35</v>
      </c>
      <c r="AA146" s="28">
        <f>Z146</f>
        <v>0.35</v>
      </c>
      <c r="AB146" s="28">
        <f>Z146</f>
        <v>0.35</v>
      </c>
      <c r="AC146" s="28">
        <f>Z146</f>
        <v>0.35</v>
      </c>
    </row>
    <row r="147" spans="1:29" x14ac:dyDescent="0.25">
      <c r="A147" s="26" t="s">
        <v>13</v>
      </c>
      <c r="B147" s="26" t="s">
        <v>7</v>
      </c>
      <c r="C147" s="26" t="s">
        <v>220</v>
      </c>
      <c r="D147" s="26" t="s">
        <v>221</v>
      </c>
      <c r="E147" s="26" t="s">
        <v>906</v>
      </c>
      <c r="F147" s="26" t="s">
        <v>240</v>
      </c>
      <c r="G147" s="26" t="s">
        <v>11</v>
      </c>
      <c r="H147" s="26" t="s">
        <v>12</v>
      </c>
      <c r="I147" s="26" t="s">
        <v>372</v>
      </c>
      <c r="J147" s="26">
        <v>0</v>
      </c>
      <c r="K147" s="26"/>
      <c r="L147" s="26">
        <f>J147</f>
        <v>0</v>
      </c>
      <c r="M147" s="26">
        <f>L147-(L147/2)</f>
        <v>0</v>
      </c>
      <c r="N147" s="26">
        <v>0</v>
      </c>
      <c r="O147" s="27">
        <v>0</v>
      </c>
      <c r="P147" s="28">
        <v>0</v>
      </c>
      <c r="Q147" s="28">
        <f>L147*O147</f>
        <v>0</v>
      </c>
      <c r="R147" s="28">
        <f>M147*O147</f>
        <v>0</v>
      </c>
      <c r="S147" s="28">
        <f>N147*O147</f>
        <v>0</v>
      </c>
      <c r="T147" s="27">
        <v>0</v>
      </c>
      <c r="U147" s="28">
        <v>0</v>
      </c>
      <c r="V147" s="28">
        <f>L147*T147</f>
        <v>0</v>
      </c>
      <c r="W147" s="28">
        <f>M147*T147</f>
        <v>0</v>
      </c>
      <c r="X147" s="28">
        <f>N147*T147</f>
        <v>0</v>
      </c>
      <c r="Y147" s="27">
        <v>0</v>
      </c>
      <c r="Z147" s="28">
        <v>0</v>
      </c>
      <c r="AA147" s="28">
        <f t="shared" ref="AA147:AC148" si="118">Q147+V147</f>
        <v>0</v>
      </c>
      <c r="AB147" s="28">
        <f t="shared" si="118"/>
        <v>0</v>
      </c>
      <c r="AC147" s="28">
        <f t="shared" si="118"/>
        <v>0</v>
      </c>
    </row>
    <row r="148" spans="1:29" x14ac:dyDescent="0.25">
      <c r="A148" s="26" t="s">
        <v>13</v>
      </c>
      <c r="B148" s="26" t="s">
        <v>244</v>
      </c>
      <c r="C148" s="26" t="s">
        <v>220</v>
      </c>
      <c r="D148" s="26" t="s">
        <v>221</v>
      </c>
      <c r="E148" s="26" t="s">
        <v>906</v>
      </c>
      <c r="F148" s="26" t="s">
        <v>240</v>
      </c>
      <c r="G148" s="26" t="s">
        <v>11</v>
      </c>
      <c r="H148" s="26" t="s">
        <v>12</v>
      </c>
      <c r="I148" s="26" t="s">
        <v>372</v>
      </c>
      <c r="J148" s="26">
        <v>0</v>
      </c>
      <c r="K148" s="26">
        <v>0</v>
      </c>
      <c r="L148" s="26">
        <f>IF(J148&lt;K148,J148,K148)</f>
        <v>0</v>
      </c>
      <c r="M148" s="26">
        <f>L148-(L148/2)</f>
        <v>0</v>
      </c>
      <c r="N148" s="26">
        <v>0</v>
      </c>
      <c r="O148" s="27">
        <v>0</v>
      </c>
      <c r="P148" s="28">
        <v>0</v>
      </c>
      <c r="Q148" s="28">
        <f>L148*O148</f>
        <v>0</v>
      </c>
      <c r="R148" s="28">
        <f>M148*O148</f>
        <v>0</v>
      </c>
      <c r="S148" s="28">
        <f>N148*O148</f>
        <v>0</v>
      </c>
      <c r="T148" s="27">
        <v>0</v>
      </c>
      <c r="U148" s="28">
        <v>0</v>
      </c>
      <c r="V148" s="28">
        <f>L148*T148</f>
        <v>0</v>
      </c>
      <c r="W148" s="28">
        <f>M148*T148</f>
        <v>0</v>
      </c>
      <c r="X148" s="28">
        <f>N148*T148</f>
        <v>0</v>
      </c>
      <c r="Y148" s="27">
        <v>0</v>
      </c>
      <c r="Z148" s="28">
        <v>0</v>
      </c>
      <c r="AA148" s="28">
        <f t="shared" si="118"/>
        <v>0</v>
      </c>
      <c r="AB148" s="28">
        <f t="shared" si="118"/>
        <v>0</v>
      </c>
      <c r="AC148" s="28">
        <f t="shared" si="118"/>
        <v>0</v>
      </c>
    </row>
    <row r="149" spans="1:29" x14ac:dyDescent="0.25">
      <c r="A149" s="26" t="s">
        <v>14</v>
      </c>
      <c r="B149" s="26" t="s">
        <v>7</v>
      </c>
      <c r="C149" s="26" t="s">
        <v>220</v>
      </c>
      <c r="D149" s="26" t="s">
        <v>221</v>
      </c>
      <c r="E149" s="26" t="s">
        <v>906</v>
      </c>
      <c r="F149" s="26" t="s">
        <v>240</v>
      </c>
      <c r="G149" s="26" t="s">
        <v>11</v>
      </c>
      <c r="H149" s="26" t="s">
        <v>12</v>
      </c>
      <c r="I149" s="26"/>
      <c r="J149" s="26">
        <v>0</v>
      </c>
      <c r="K149" s="26"/>
      <c r="L149" s="26">
        <v>0</v>
      </c>
      <c r="M149" s="26">
        <v>0</v>
      </c>
      <c r="N149" s="26">
        <v>0</v>
      </c>
      <c r="O149" s="27">
        <v>0</v>
      </c>
      <c r="P149" s="28">
        <v>0</v>
      </c>
      <c r="Q149" s="28">
        <f>P149</f>
        <v>0</v>
      </c>
      <c r="R149" s="28">
        <f>P149</f>
        <v>0</v>
      </c>
      <c r="S149" s="28">
        <f>P149</f>
        <v>0</v>
      </c>
      <c r="T149" s="27">
        <v>0</v>
      </c>
      <c r="U149" s="28">
        <v>0</v>
      </c>
      <c r="V149" s="28">
        <f>U149</f>
        <v>0</v>
      </c>
      <c r="W149" s="28">
        <f>U149</f>
        <v>0</v>
      </c>
      <c r="X149" s="28">
        <f>U149</f>
        <v>0</v>
      </c>
      <c r="Y149" s="27">
        <v>0</v>
      </c>
      <c r="Z149" s="28">
        <v>0</v>
      </c>
      <c r="AA149" s="28">
        <f>Z149</f>
        <v>0</v>
      </c>
      <c r="AB149" s="28">
        <f>Z149</f>
        <v>0</v>
      </c>
      <c r="AC149" s="28">
        <f>Z149</f>
        <v>0</v>
      </c>
    </row>
    <row r="150" spans="1:29" x14ac:dyDescent="0.25">
      <c r="A150" s="26" t="s">
        <v>14</v>
      </c>
      <c r="B150" s="26" t="s">
        <v>244</v>
      </c>
      <c r="C150" s="26" t="s">
        <v>220</v>
      </c>
      <c r="D150" s="26" t="s">
        <v>221</v>
      </c>
      <c r="E150" s="26" t="s">
        <v>906</v>
      </c>
      <c r="F150" s="26" t="s">
        <v>240</v>
      </c>
      <c r="G150" s="26" t="s">
        <v>11</v>
      </c>
      <c r="H150" s="26" t="s">
        <v>12</v>
      </c>
      <c r="I150" s="26"/>
      <c r="J150" s="26">
        <v>0</v>
      </c>
      <c r="K150" s="26"/>
      <c r="L150" s="26">
        <v>0</v>
      </c>
      <c r="M150" s="26">
        <v>0</v>
      </c>
      <c r="N150" s="26">
        <v>0</v>
      </c>
      <c r="O150" s="27">
        <v>0</v>
      </c>
      <c r="P150" s="28">
        <v>0</v>
      </c>
      <c r="Q150" s="28">
        <f>P150</f>
        <v>0</v>
      </c>
      <c r="R150" s="28">
        <f>P150</f>
        <v>0</v>
      </c>
      <c r="S150" s="28">
        <f>P150</f>
        <v>0</v>
      </c>
      <c r="T150" s="27">
        <v>0</v>
      </c>
      <c r="U150" s="28">
        <v>0</v>
      </c>
      <c r="V150" s="28">
        <f>U150</f>
        <v>0</v>
      </c>
      <c r="W150" s="28">
        <f>U150</f>
        <v>0</v>
      </c>
      <c r="X150" s="28">
        <f>U150</f>
        <v>0</v>
      </c>
      <c r="Y150" s="27">
        <v>0</v>
      </c>
      <c r="Z150" s="28">
        <v>0</v>
      </c>
      <c r="AA150" s="28">
        <f>Z150</f>
        <v>0</v>
      </c>
      <c r="AB150" s="28">
        <f>Z150</f>
        <v>0</v>
      </c>
      <c r="AC150" s="28">
        <f>Z150</f>
        <v>0</v>
      </c>
    </row>
    <row r="151" spans="1:29" x14ac:dyDescent="0.25">
      <c r="A151" s="26" t="s">
        <v>13</v>
      </c>
      <c r="B151" s="26" t="s">
        <v>7</v>
      </c>
      <c r="C151" s="26" t="s">
        <v>220</v>
      </c>
      <c r="D151" s="26" t="s">
        <v>221</v>
      </c>
      <c r="E151" s="26" t="s">
        <v>906</v>
      </c>
      <c r="F151" s="26" t="s">
        <v>240</v>
      </c>
      <c r="G151" s="26" t="s">
        <v>15</v>
      </c>
      <c r="H151" s="26" t="s">
        <v>16</v>
      </c>
      <c r="I151" s="26" t="s">
        <v>829</v>
      </c>
      <c r="J151" s="26">
        <v>7.4700000000000005E-4</v>
      </c>
      <c r="K151" s="26"/>
      <c r="L151" s="26">
        <f>J151</f>
        <v>7.4700000000000005E-4</v>
      </c>
      <c r="M151" s="26">
        <f t="shared" ref="M151:M160" si="119">L151-(L151/2)</f>
        <v>3.7350000000000003E-4</v>
      </c>
      <c r="N151" s="26">
        <v>0</v>
      </c>
      <c r="O151" s="27">
        <v>8455307</v>
      </c>
      <c r="P151" s="28">
        <v>6316.114329</v>
      </c>
      <c r="Q151" s="28">
        <f t="shared" ref="Q151:Q160" si="120">L151*O151</f>
        <v>6316.114329</v>
      </c>
      <c r="R151" s="28">
        <f t="shared" ref="R151:R160" si="121">M151*O151</f>
        <v>3158.0571645</v>
      </c>
      <c r="S151" s="28">
        <f t="shared" ref="S151:S160" si="122">N151*O151</f>
        <v>0</v>
      </c>
      <c r="T151" s="27">
        <v>27927822</v>
      </c>
      <c r="U151" s="28">
        <v>20862.083034000003</v>
      </c>
      <c r="V151" s="28">
        <f t="shared" ref="V151:V160" si="123">L151*T151</f>
        <v>20862.083034000003</v>
      </c>
      <c r="W151" s="28">
        <f t="shared" ref="W151:W160" si="124">M151*T151</f>
        <v>10431.041517000001</v>
      </c>
      <c r="X151" s="28">
        <f t="shared" ref="X151:X160" si="125">N151*T151</f>
        <v>0</v>
      </c>
      <c r="Y151" s="27">
        <v>36383129</v>
      </c>
      <c r="Z151" s="28">
        <v>27178.197363000003</v>
      </c>
      <c r="AA151" s="28">
        <f t="shared" ref="AA151:AA160" si="126">Q151+V151</f>
        <v>27178.197363000003</v>
      </c>
      <c r="AB151" s="28">
        <f t="shared" ref="AB151:AB160" si="127">R151+W151</f>
        <v>13589.098681500001</v>
      </c>
      <c r="AC151" s="28">
        <f t="shared" ref="AC151:AC160" si="128">S151+X151</f>
        <v>0</v>
      </c>
    </row>
    <row r="152" spans="1:29" x14ac:dyDescent="0.25">
      <c r="A152" s="26" t="s">
        <v>13</v>
      </c>
      <c r="B152" s="26" t="s">
        <v>7</v>
      </c>
      <c r="C152" s="26" t="s">
        <v>220</v>
      </c>
      <c r="D152" s="26" t="s">
        <v>221</v>
      </c>
      <c r="E152" s="26" t="s">
        <v>906</v>
      </c>
      <c r="F152" s="26" t="s">
        <v>240</v>
      </c>
      <c r="G152" s="26" t="s">
        <v>15</v>
      </c>
      <c r="H152" s="26" t="s">
        <v>17</v>
      </c>
      <c r="I152" s="26" t="s">
        <v>830</v>
      </c>
      <c r="J152" s="26">
        <v>0</v>
      </c>
      <c r="K152" s="26"/>
      <c r="L152" s="26">
        <f>J152</f>
        <v>0</v>
      </c>
      <c r="M152" s="26">
        <f t="shared" si="119"/>
        <v>0</v>
      </c>
      <c r="N152" s="26">
        <v>0</v>
      </c>
      <c r="O152" s="27">
        <v>0</v>
      </c>
      <c r="P152" s="28">
        <v>0</v>
      </c>
      <c r="Q152" s="28">
        <f t="shared" si="120"/>
        <v>0</v>
      </c>
      <c r="R152" s="28">
        <f t="shared" si="121"/>
        <v>0</v>
      </c>
      <c r="S152" s="28">
        <f t="shared" si="122"/>
        <v>0</v>
      </c>
      <c r="T152" s="27">
        <v>0</v>
      </c>
      <c r="U152" s="28">
        <v>0</v>
      </c>
      <c r="V152" s="28">
        <f t="shared" si="123"/>
        <v>0</v>
      </c>
      <c r="W152" s="28">
        <f t="shared" si="124"/>
        <v>0</v>
      </c>
      <c r="X152" s="28">
        <f t="shared" si="125"/>
        <v>0</v>
      </c>
      <c r="Y152" s="27">
        <v>0</v>
      </c>
      <c r="Z152" s="28">
        <v>0</v>
      </c>
      <c r="AA152" s="28">
        <f t="shared" si="126"/>
        <v>0</v>
      </c>
      <c r="AB152" s="28">
        <f t="shared" si="127"/>
        <v>0</v>
      </c>
      <c r="AC152" s="28">
        <f t="shared" si="128"/>
        <v>0</v>
      </c>
    </row>
    <row r="153" spans="1:29" x14ac:dyDescent="0.25">
      <c r="A153" s="26" t="s">
        <v>13</v>
      </c>
      <c r="B153" s="26" t="s">
        <v>7</v>
      </c>
      <c r="C153" s="26" t="s">
        <v>220</v>
      </c>
      <c r="D153" s="26" t="s">
        <v>221</v>
      </c>
      <c r="E153" s="26" t="s">
        <v>906</v>
      </c>
      <c r="F153" s="26" t="s">
        <v>240</v>
      </c>
      <c r="G153" s="26" t="s">
        <v>15</v>
      </c>
      <c r="H153" s="26" t="s">
        <v>18</v>
      </c>
      <c r="I153" s="26" t="s">
        <v>831</v>
      </c>
      <c r="J153" s="26">
        <v>0</v>
      </c>
      <c r="K153" s="26"/>
      <c r="L153" s="26">
        <f>J153</f>
        <v>0</v>
      </c>
      <c r="M153" s="26">
        <f t="shared" si="119"/>
        <v>0</v>
      </c>
      <c r="N153" s="26">
        <v>0</v>
      </c>
      <c r="O153" s="27">
        <v>0</v>
      </c>
      <c r="P153" s="28">
        <v>0</v>
      </c>
      <c r="Q153" s="28">
        <f t="shared" si="120"/>
        <v>0</v>
      </c>
      <c r="R153" s="28">
        <f t="shared" si="121"/>
        <v>0</v>
      </c>
      <c r="S153" s="28">
        <f t="shared" si="122"/>
        <v>0</v>
      </c>
      <c r="T153" s="27">
        <v>0</v>
      </c>
      <c r="U153" s="28">
        <v>0</v>
      </c>
      <c r="V153" s="28">
        <f t="shared" si="123"/>
        <v>0</v>
      </c>
      <c r="W153" s="28">
        <f t="shared" si="124"/>
        <v>0</v>
      </c>
      <c r="X153" s="28">
        <f t="shared" si="125"/>
        <v>0</v>
      </c>
      <c r="Y153" s="27">
        <v>0</v>
      </c>
      <c r="Z153" s="28">
        <v>0</v>
      </c>
      <c r="AA153" s="28">
        <f t="shared" si="126"/>
        <v>0</v>
      </c>
      <c r="AB153" s="28">
        <f t="shared" si="127"/>
        <v>0</v>
      </c>
      <c r="AC153" s="28">
        <f t="shared" si="128"/>
        <v>0</v>
      </c>
    </row>
    <row r="154" spans="1:29" x14ac:dyDescent="0.25">
      <c r="A154" s="26" t="s">
        <v>13</v>
      </c>
      <c r="B154" s="26" t="s">
        <v>7</v>
      </c>
      <c r="C154" s="26" t="s">
        <v>220</v>
      </c>
      <c r="D154" s="26" t="s">
        <v>221</v>
      </c>
      <c r="E154" s="26" t="s">
        <v>906</v>
      </c>
      <c r="F154" s="26" t="s">
        <v>240</v>
      </c>
      <c r="G154" s="26" t="s">
        <v>15</v>
      </c>
      <c r="H154" s="26" t="s">
        <v>19</v>
      </c>
      <c r="I154" s="26" t="s">
        <v>832</v>
      </c>
      <c r="J154" s="26">
        <v>0</v>
      </c>
      <c r="K154" s="26"/>
      <c r="L154" s="26">
        <f>J154</f>
        <v>0</v>
      </c>
      <c r="M154" s="26">
        <f t="shared" si="119"/>
        <v>0</v>
      </c>
      <c r="N154" s="26">
        <v>0</v>
      </c>
      <c r="O154" s="27">
        <v>0</v>
      </c>
      <c r="P154" s="28">
        <v>0</v>
      </c>
      <c r="Q154" s="28">
        <f t="shared" si="120"/>
        <v>0</v>
      </c>
      <c r="R154" s="28">
        <f t="shared" si="121"/>
        <v>0</v>
      </c>
      <c r="S154" s="28">
        <f t="shared" si="122"/>
        <v>0</v>
      </c>
      <c r="T154" s="27">
        <v>0</v>
      </c>
      <c r="U154" s="28">
        <v>0</v>
      </c>
      <c r="V154" s="28">
        <f t="shared" si="123"/>
        <v>0</v>
      </c>
      <c r="W154" s="28">
        <f t="shared" si="124"/>
        <v>0</v>
      </c>
      <c r="X154" s="28">
        <f t="shared" si="125"/>
        <v>0</v>
      </c>
      <c r="Y154" s="27">
        <v>0</v>
      </c>
      <c r="Z154" s="28">
        <v>0</v>
      </c>
      <c r="AA154" s="28">
        <f t="shared" si="126"/>
        <v>0</v>
      </c>
      <c r="AB154" s="28">
        <f t="shared" si="127"/>
        <v>0</v>
      </c>
      <c r="AC154" s="28">
        <f t="shared" si="128"/>
        <v>0</v>
      </c>
    </row>
    <row r="155" spans="1:29" x14ac:dyDescent="0.25">
      <c r="A155" s="26" t="s">
        <v>13</v>
      </c>
      <c r="B155" s="26" t="s">
        <v>244</v>
      </c>
      <c r="C155" s="26" t="s">
        <v>220</v>
      </c>
      <c r="D155" s="26" t="s">
        <v>221</v>
      </c>
      <c r="E155" s="26" t="s">
        <v>906</v>
      </c>
      <c r="F155" s="26" t="s">
        <v>240</v>
      </c>
      <c r="G155" s="26" t="s">
        <v>15</v>
      </c>
      <c r="H155" s="26" t="s">
        <v>16</v>
      </c>
      <c r="I155" s="26" t="s">
        <v>829</v>
      </c>
      <c r="J155" s="26">
        <v>5.9000000000000003E-4</v>
      </c>
      <c r="K155" s="26">
        <v>7.4700000000000005E-4</v>
      </c>
      <c r="L155" s="26">
        <f>IF(J155&lt;K155,J155,K155)</f>
        <v>5.9000000000000003E-4</v>
      </c>
      <c r="M155" s="26">
        <f t="shared" si="119"/>
        <v>2.9500000000000001E-4</v>
      </c>
      <c r="N155" s="26">
        <v>0</v>
      </c>
      <c r="O155" s="27">
        <v>512533</v>
      </c>
      <c r="P155" s="28">
        <v>302.39447000000001</v>
      </c>
      <c r="Q155" s="28">
        <f t="shared" si="120"/>
        <v>302.39447000000001</v>
      </c>
      <c r="R155" s="28">
        <f t="shared" si="121"/>
        <v>151.19723500000001</v>
      </c>
      <c r="S155" s="28">
        <f t="shared" si="122"/>
        <v>0</v>
      </c>
      <c r="T155" s="27">
        <v>1138755</v>
      </c>
      <c r="U155" s="28">
        <v>671.86545000000001</v>
      </c>
      <c r="V155" s="28">
        <f t="shared" si="123"/>
        <v>671.86545000000001</v>
      </c>
      <c r="W155" s="28">
        <f t="shared" si="124"/>
        <v>335.932725</v>
      </c>
      <c r="X155" s="28">
        <f t="shared" si="125"/>
        <v>0</v>
      </c>
      <c r="Y155" s="27">
        <v>1651288</v>
      </c>
      <c r="Z155" s="28">
        <v>974.25991999999997</v>
      </c>
      <c r="AA155" s="28">
        <f t="shared" si="126"/>
        <v>974.25991999999997</v>
      </c>
      <c r="AB155" s="28">
        <f t="shared" si="127"/>
        <v>487.12995999999998</v>
      </c>
      <c r="AC155" s="28">
        <f t="shared" si="128"/>
        <v>0</v>
      </c>
    </row>
    <row r="156" spans="1:29" x14ac:dyDescent="0.25">
      <c r="A156" s="26" t="s">
        <v>13</v>
      </c>
      <c r="B156" s="26" t="s">
        <v>244</v>
      </c>
      <c r="C156" s="26" t="s">
        <v>220</v>
      </c>
      <c r="D156" s="26" t="s">
        <v>221</v>
      </c>
      <c r="E156" s="26" t="s">
        <v>906</v>
      </c>
      <c r="F156" s="26" t="s">
        <v>240</v>
      </c>
      <c r="G156" s="26" t="s">
        <v>15</v>
      </c>
      <c r="H156" s="26" t="s">
        <v>17</v>
      </c>
      <c r="I156" s="26" t="s">
        <v>830</v>
      </c>
      <c r="J156" s="26">
        <v>0</v>
      </c>
      <c r="K156" s="26">
        <v>0</v>
      </c>
      <c r="L156" s="26">
        <f>IF(J156&lt;K156,J156,K156)</f>
        <v>0</v>
      </c>
      <c r="M156" s="26">
        <f t="shared" si="119"/>
        <v>0</v>
      </c>
      <c r="N156" s="26">
        <v>0</v>
      </c>
      <c r="O156" s="27">
        <v>0</v>
      </c>
      <c r="P156" s="28">
        <v>0</v>
      </c>
      <c r="Q156" s="28">
        <f t="shared" si="120"/>
        <v>0</v>
      </c>
      <c r="R156" s="28">
        <f t="shared" si="121"/>
        <v>0</v>
      </c>
      <c r="S156" s="28">
        <f t="shared" si="122"/>
        <v>0</v>
      </c>
      <c r="T156" s="27">
        <v>0</v>
      </c>
      <c r="U156" s="28">
        <v>0</v>
      </c>
      <c r="V156" s="28">
        <f t="shared" si="123"/>
        <v>0</v>
      </c>
      <c r="W156" s="28">
        <f t="shared" si="124"/>
        <v>0</v>
      </c>
      <c r="X156" s="28">
        <f t="shared" si="125"/>
        <v>0</v>
      </c>
      <c r="Y156" s="27">
        <v>0</v>
      </c>
      <c r="Z156" s="28">
        <v>0</v>
      </c>
      <c r="AA156" s="28">
        <f t="shared" si="126"/>
        <v>0</v>
      </c>
      <c r="AB156" s="28">
        <f t="shared" si="127"/>
        <v>0</v>
      </c>
      <c r="AC156" s="28">
        <f t="shared" si="128"/>
        <v>0</v>
      </c>
    </row>
    <row r="157" spans="1:29" x14ac:dyDescent="0.25">
      <c r="A157" s="26" t="s">
        <v>13</v>
      </c>
      <c r="B157" s="26" t="s">
        <v>244</v>
      </c>
      <c r="C157" s="26" t="s">
        <v>220</v>
      </c>
      <c r="D157" s="26" t="s">
        <v>221</v>
      </c>
      <c r="E157" s="26" t="s">
        <v>906</v>
      </c>
      <c r="F157" s="26" t="s">
        <v>240</v>
      </c>
      <c r="G157" s="26" t="s">
        <v>15</v>
      </c>
      <c r="H157" s="26" t="s">
        <v>18</v>
      </c>
      <c r="I157" s="26" t="s">
        <v>831</v>
      </c>
      <c r="J157" s="26">
        <v>0</v>
      </c>
      <c r="K157" s="26">
        <v>0</v>
      </c>
      <c r="L157" s="26">
        <f>IF(J157&lt;K157,J157,K157)</f>
        <v>0</v>
      </c>
      <c r="M157" s="26">
        <f t="shared" si="119"/>
        <v>0</v>
      </c>
      <c r="N157" s="26">
        <v>0</v>
      </c>
      <c r="O157" s="27">
        <v>0</v>
      </c>
      <c r="P157" s="28">
        <v>0</v>
      </c>
      <c r="Q157" s="28">
        <f t="shared" si="120"/>
        <v>0</v>
      </c>
      <c r="R157" s="28">
        <f t="shared" si="121"/>
        <v>0</v>
      </c>
      <c r="S157" s="28">
        <f t="shared" si="122"/>
        <v>0</v>
      </c>
      <c r="T157" s="27">
        <v>0</v>
      </c>
      <c r="U157" s="28">
        <v>0</v>
      </c>
      <c r="V157" s="28">
        <f t="shared" si="123"/>
        <v>0</v>
      </c>
      <c r="W157" s="28">
        <f t="shared" si="124"/>
        <v>0</v>
      </c>
      <c r="X157" s="28">
        <f t="shared" si="125"/>
        <v>0</v>
      </c>
      <c r="Y157" s="27">
        <v>0</v>
      </c>
      <c r="Z157" s="28">
        <v>0</v>
      </c>
      <c r="AA157" s="28">
        <f t="shared" si="126"/>
        <v>0</v>
      </c>
      <c r="AB157" s="28">
        <f t="shared" si="127"/>
        <v>0</v>
      </c>
      <c r="AC157" s="28">
        <f t="shared" si="128"/>
        <v>0</v>
      </c>
    </row>
    <row r="158" spans="1:29" x14ac:dyDescent="0.25">
      <c r="A158" s="26" t="s">
        <v>13</v>
      </c>
      <c r="B158" s="26" t="s">
        <v>244</v>
      </c>
      <c r="C158" s="26" t="s">
        <v>220</v>
      </c>
      <c r="D158" s="26" t="s">
        <v>221</v>
      </c>
      <c r="E158" s="26" t="s">
        <v>906</v>
      </c>
      <c r="F158" s="26" t="s">
        <v>240</v>
      </c>
      <c r="G158" s="26" t="s">
        <v>15</v>
      </c>
      <c r="H158" s="26" t="s">
        <v>19</v>
      </c>
      <c r="I158" s="26" t="s">
        <v>832</v>
      </c>
      <c r="J158" s="26">
        <v>0</v>
      </c>
      <c r="K158" s="26">
        <v>0</v>
      </c>
      <c r="L158" s="26">
        <f>IF(J158&lt;K158,J158,K158)</f>
        <v>0</v>
      </c>
      <c r="M158" s="26">
        <f t="shared" si="119"/>
        <v>0</v>
      </c>
      <c r="N158" s="26">
        <v>0</v>
      </c>
      <c r="O158" s="27">
        <v>0</v>
      </c>
      <c r="P158" s="28">
        <v>0</v>
      </c>
      <c r="Q158" s="28">
        <f t="shared" si="120"/>
        <v>0</v>
      </c>
      <c r="R158" s="28">
        <f t="shared" si="121"/>
        <v>0</v>
      </c>
      <c r="S158" s="28">
        <f t="shared" si="122"/>
        <v>0</v>
      </c>
      <c r="T158" s="27">
        <v>0</v>
      </c>
      <c r="U158" s="28">
        <v>0</v>
      </c>
      <c r="V158" s="28">
        <f t="shared" si="123"/>
        <v>0</v>
      </c>
      <c r="W158" s="28">
        <f t="shared" si="124"/>
        <v>0</v>
      </c>
      <c r="X158" s="28">
        <f t="shared" si="125"/>
        <v>0</v>
      </c>
      <c r="Y158" s="27">
        <v>0</v>
      </c>
      <c r="Z158" s="28">
        <v>0</v>
      </c>
      <c r="AA158" s="28">
        <f t="shared" si="126"/>
        <v>0</v>
      </c>
      <c r="AB158" s="28">
        <f t="shared" si="127"/>
        <v>0</v>
      </c>
      <c r="AC158" s="28">
        <f t="shared" si="128"/>
        <v>0</v>
      </c>
    </row>
    <row r="159" spans="1:29" x14ac:dyDescent="0.25">
      <c r="A159" s="26" t="s">
        <v>13</v>
      </c>
      <c r="B159" s="26" t="s">
        <v>7</v>
      </c>
      <c r="C159" s="26" t="s">
        <v>220</v>
      </c>
      <c r="D159" s="26" t="s">
        <v>221</v>
      </c>
      <c r="E159" s="26" t="s">
        <v>906</v>
      </c>
      <c r="F159" s="26" t="s">
        <v>240</v>
      </c>
      <c r="G159" s="26" t="s">
        <v>15</v>
      </c>
      <c r="H159" s="26" t="s">
        <v>20</v>
      </c>
      <c r="I159" s="26" t="s">
        <v>833</v>
      </c>
      <c r="J159" s="26">
        <v>1.9740000000000001E-3</v>
      </c>
      <c r="K159" s="26"/>
      <c r="L159" s="26">
        <f>J159</f>
        <v>1.9740000000000001E-3</v>
      </c>
      <c r="M159" s="26">
        <f t="shared" si="119"/>
        <v>9.8700000000000003E-4</v>
      </c>
      <c r="N159" s="26">
        <v>0</v>
      </c>
      <c r="O159" s="27">
        <v>80460355</v>
      </c>
      <c r="P159" s="28">
        <v>158828.74077</v>
      </c>
      <c r="Q159" s="28">
        <f t="shared" si="120"/>
        <v>158828.74077</v>
      </c>
      <c r="R159" s="28">
        <f t="shared" si="121"/>
        <v>79414.370385000002</v>
      </c>
      <c r="S159" s="28">
        <f t="shared" si="122"/>
        <v>0</v>
      </c>
      <c r="T159" s="27">
        <v>156294709</v>
      </c>
      <c r="U159" s="28">
        <v>308525.75556600001</v>
      </c>
      <c r="V159" s="28">
        <f t="shared" si="123"/>
        <v>308525.75556600001</v>
      </c>
      <c r="W159" s="28">
        <f t="shared" si="124"/>
        <v>154262.877783</v>
      </c>
      <c r="X159" s="28">
        <f t="shared" si="125"/>
        <v>0</v>
      </c>
      <c r="Y159" s="27">
        <v>236755064</v>
      </c>
      <c r="Z159" s="28">
        <v>467354.49633600004</v>
      </c>
      <c r="AA159" s="28">
        <f t="shared" si="126"/>
        <v>467354.49633600004</v>
      </c>
      <c r="AB159" s="28">
        <f t="shared" si="127"/>
        <v>233677.24816800002</v>
      </c>
      <c r="AC159" s="28">
        <f t="shared" si="128"/>
        <v>0</v>
      </c>
    </row>
    <row r="160" spans="1:29" x14ac:dyDescent="0.25">
      <c r="A160" s="26" t="s">
        <v>13</v>
      </c>
      <c r="B160" s="26" t="s">
        <v>244</v>
      </c>
      <c r="C160" s="26" t="s">
        <v>220</v>
      </c>
      <c r="D160" s="26" t="s">
        <v>221</v>
      </c>
      <c r="E160" s="26" t="s">
        <v>906</v>
      </c>
      <c r="F160" s="26" t="s">
        <v>240</v>
      </c>
      <c r="G160" s="26" t="s">
        <v>15</v>
      </c>
      <c r="H160" s="26" t="s">
        <v>20</v>
      </c>
      <c r="I160" s="26" t="s">
        <v>833</v>
      </c>
      <c r="J160" s="26">
        <v>1.4441000000000001E-2</v>
      </c>
      <c r="K160" s="26">
        <v>1.9740000000000001E-3</v>
      </c>
      <c r="L160" s="26">
        <f>IF(J160&lt;K160,J160,K160)</f>
        <v>1.9740000000000001E-3</v>
      </c>
      <c r="M160" s="26">
        <f t="shared" si="119"/>
        <v>9.8700000000000003E-4</v>
      </c>
      <c r="N160" s="26">
        <v>0</v>
      </c>
      <c r="O160" s="27">
        <v>12838136</v>
      </c>
      <c r="P160" s="28">
        <v>185395.52197600002</v>
      </c>
      <c r="Q160" s="28">
        <f t="shared" si="120"/>
        <v>25342.480464</v>
      </c>
      <c r="R160" s="28">
        <f t="shared" si="121"/>
        <v>12671.240232</v>
      </c>
      <c r="S160" s="28">
        <f t="shared" si="122"/>
        <v>0</v>
      </c>
      <c r="T160" s="27">
        <v>5966273</v>
      </c>
      <c r="U160" s="28">
        <v>86158.948392999999</v>
      </c>
      <c r="V160" s="28">
        <f t="shared" si="123"/>
        <v>11777.422902</v>
      </c>
      <c r="W160" s="28">
        <f t="shared" si="124"/>
        <v>5888.7114510000001</v>
      </c>
      <c r="X160" s="28">
        <f t="shared" si="125"/>
        <v>0</v>
      </c>
      <c r="Y160" s="27">
        <v>18804409</v>
      </c>
      <c r="Z160" s="28">
        <v>271554.47036899999</v>
      </c>
      <c r="AA160" s="28">
        <f t="shared" si="126"/>
        <v>37119.903365999999</v>
      </c>
      <c r="AB160" s="28">
        <f t="shared" si="127"/>
        <v>18559.951682999999</v>
      </c>
      <c r="AC160" s="28">
        <f t="shared" si="128"/>
        <v>0</v>
      </c>
    </row>
    <row r="161" spans="1:29" x14ac:dyDescent="0.25">
      <c r="A161" s="26" t="s">
        <v>14</v>
      </c>
      <c r="B161" s="26" t="s">
        <v>7</v>
      </c>
      <c r="C161" s="26" t="s">
        <v>220</v>
      </c>
      <c r="D161" s="26" t="s">
        <v>221</v>
      </c>
      <c r="E161" s="26" t="s">
        <v>906</v>
      </c>
      <c r="F161" s="26" t="s">
        <v>240</v>
      </c>
      <c r="G161" s="26" t="s">
        <v>15</v>
      </c>
      <c r="H161" s="26" t="s">
        <v>16</v>
      </c>
      <c r="I161" s="26"/>
      <c r="J161" s="26">
        <v>7.4700000000000005E-4</v>
      </c>
      <c r="K161" s="26"/>
      <c r="L161" s="26">
        <v>7.4700000000000005E-4</v>
      </c>
      <c r="M161" s="26">
        <v>7.4700000000000005E-4</v>
      </c>
      <c r="N161" s="26">
        <v>7.4700000000000005E-4</v>
      </c>
      <c r="O161" s="27">
        <v>19381559</v>
      </c>
      <c r="P161" s="28">
        <v>14478.024573000001</v>
      </c>
      <c r="Q161" s="28">
        <f t="shared" ref="Q161:Q170" si="129">P161</f>
        <v>14478.024573000001</v>
      </c>
      <c r="R161" s="28">
        <f t="shared" ref="R161:R170" si="130">P161</f>
        <v>14478.024573000001</v>
      </c>
      <c r="S161" s="28">
        <f t="shared" ref="S161:S170" si="131">P161</f>
        <v>14478.024573000001</v>
      </c>
      <c r="T161" s="27">
        <v>5471874</v>
      </c>
      <c r="U161" s="28">
        <v>4087.4898780000003</v>
      </c>
      <c r="V161" s="28">
        <f t="shared" ref="V161:V170" si="132">U161</f>
        <v>4087.4898780000003</v>
      </c>
      <c r="W161" s="28">
        <f t="shared" ref="W161:W170" si="133">U161</f>
        <v>4087.4898780000003</v>
      </c>
      <c r="X161" s="28">
        <f t="shared" ref="X161:X170" si="134">U161</f>
        <v>4087.4898780000003</v>
      </c>
      <c r="Y161" s="27">
        <v>24853433</v>
      </c>
      <c r="Z161" s="28">
        <v>18565.514451000003</v>
      </c>
      <c r="AA161" s="28">
        <f t="shared" ref="AA161:AA170" si="135">Z161</f>
        <v>18565.514451000003</v>
      </c>
      <c r="AB161" s="28">
        <f t="shared" ref="AB161:AB170" si="136">Z161</f>
        <v>18565.514451000003</v>
      </c>
      <c r="AC161" s="28">
        <f t="shared" ref="AC161:AC170" si="137">Z161</f>
        <v>18565.514451000003</v>
      </c>
    </row>
    <row r="162" spans="1:29" x14ac:dyDescent="0.25">
      <c r="A162" s="26" t="s">
        <v>14</v>
      </c>
      <c r="B162" s="26" t="s">
        <v>244</v>
      </c>
      <c r="C162" s="26" t="s">
        <v>220</v>
      </c>
      <c r="D162" s="26" t="s">
        <v>221</v>
      </c>
      <c r="E162" s="26" t="s">
        <v>906</v>
      </c>
      <c r="F162" s="26" t="s">
        <v>240</v>
      </c>
      <c r="G162" s="26" t="s">
        <v>15</v>
      </c>
      <c r="H162" s="26" t="s">
        <v>16</v>
      </c>
      <c r="I162" s="26"/>
      <c r="J162" s="26">
        <v>5.9000000000000003E-4</v>
      </c>
      <c r="K162" s="26"/>
      <c r="L162" s="26">
        <v>5.9000000000000003E-4</v>
      </c>
      <c r="M162" s="26">
        <v>5.9000000000000003E-4</v>
      </c>
      <c r="N162" s="26">
        <v>5.9000000000000003E-4</v>
      </c>
      <c r="O162" s="27">
        <v>3286787</v>
      </c>
      <c r="P162" s="28">
        <v>1939.20433</v>
      </c>
      <c r="Q162" s="28">
        <f t="shared" si="129"/>
        <v>1939.20433</v>
      </c>
      <c r="R162" s="28">
        <f t="shared" si="130"/>
        <v>1939.20433</v>
      </c>
      <c r="S162" s="28">
        <f t="shared" si="131"/>
        <v>1939.20433</v>
      </c>
      <c r="T162" s="27">
        <v>1381227</v>
      </c>
      <c r="U162" s="28">
        <v>814.92393000000004</v>
      </c>
      <c r="V162" s="28">
        <f t="shared" si="132"/>
        <v>814.92393000000004</v>
      </c>
      <c r="W162" s="28">
        <f t="shared" si="133"/>
        <v>814.92393000000004</v>
      </c>
      <c r="X162" s="28">
        <f t="shared" si="134"/>
        <v>814.92393000000004</v>
      </c>
      <c r="Y162" s="27">
        <v>4668014</v>
      </c>
      <c r="Z162" s="28">
        <v>2754.12826</v>
      </c>
      <c r="AA162" s="28">
        <f t="shared" si="135"/>
        <v>2754.12826</v>
      </c>
      <c r="AB162" s="28">
        <f t="shared" si="136"/>
        <v>2754.12826</v>
      </c>
      <c r="AC162" s="28">
        <f t="shared" si="137"/>
        <v>2754.12826</v>
      </c>
    </row>
    <row r="163" spans="1:29" x14ac:dyDescent="0.25">
      <c r="A163" s="26" t="s">
        <v>14</v>
      </c>
      <c r="B163" s="26" t="s">
        <v>7</v>
      </c>
      <c r="C163" s="26" t="s">
        <v>220</v>
      </c>
      <c r="D163" s="26" t="s">
        <v>221</v>
      </c>
      <c r="E163" s="26" t="s">
        <v>906</v>
      </c>
      <c r="F163" s="26" t="s">
        <v>240</v>
      </c>
      <c r="G163" s="26" t="s">
        <v>15</v>
      </c>
      <c r="H163" s="26" t="s">
        <v>17</v>
      </c>
      <c r="I163" s="26"/>
      <c r="J163" s="26">
        <v>0</v>
      </c>
      <c r="K163" s="26"/>
      <c r="L163" s="26">
        <v>0</v>
      </c>
      <c r="M163" s="26">
        <v>0</v>
      </c>
      <c r="N163" s="26">
        <v>0</v>
      </c>
      <c r="O163" s="27">
        <v>0</v>
      </c>
      <c r="P163" s="28">
        <v>0</v>
      </c>
      <c r="Q163" s="28">
        <f t="shared" si="129"/>
        <v>0</v>
      </c>
      <c r="R163" s="28">
        <f t="shared" si="130"/>
        <v>0</v>
      </c>
      <c r="S163" s="28">
        <f t="shared" si="131"/>
        <v>0</v>
      </c>
      <c r="T163" s="27">
        <v>0</v>
      </c>
      <c r="U163" s="28">
        <v>0</v>
      </c>
      <c r="V163" s="28">
        <f t="shared" si="132"/>
        <v>0</v>
      </c>
      <c r="W163" s="28">
        <f t="shared" si="133"/>
        <v>0</v>
      </c>
      <c r="X163" s="28">
        <f t="shared" si="134"/>
        <v>0</v>
      </c>
      <c r="Y163" s="27">
        <v>0</v>
      </c>
      <c r="Z163" s="28">
        <v>0</v>
      </c>
      <c r="AA163" s="28">
        <f t="shared" si="135"/>
        <v>0</v>
      </c>
      <c r="AB163" s="28">
        <f t="shared" si="136"/>
        <v>0</v>
      </c>
      <c r="AC163" s="28">
        <f t="shared" si="137"/>
        <v>0</v>
      </c>
    </row>
    <row r="164" spans="1:29" x14ac:dyDescent="0.25">
      <c r="A164" s="26" t="s">
        <v>14</v>
      </c>
      <c r="B164" s="26" t="s">
        <v>244</v>
      </c>
      <c r="C164" s="26" t="s">
        <v>220</v>
      </c>
      <c r="D164" s="26" t="s">
        <v>221</v>
      </c>
      <c r="E164" s="26" t="s">
        <v>906</v>
      </c>
      <c r="F164" s="26" t="s">
        <v>240</v>
      </c>
      <c r="G164" s="26" t="s">
        <v>15</v>
      </c>
      <c r="H164" s="26" t="s">
        <v>17</v>
      </c>
      <c r="I164" s="26"/>
      <c r="J164" s="26">
        <v>0</v>
      </c>
      <c r="K164" s="26"/>
      <c r="L164" s="26">
        <v>0</v>
      </c>
      <c r="M164" s="26">
        <v>0</v>
      </c>
      <c r="N164" s="26">
        <v>0</v>
      </c>
      <c r="O164" s="27">
        <v>0</v>
      </c>
      <c r="P164" s="28">
        <v>0</v>
      </c>
      <c r="Q164" s="28">
        <f t="shared" si="129"/>
        <v>0</v>
      </c>
      <c r="R164" s="28">
        <f t="shared" si="130"/>
        <v>0</v>
      </c>
      <c r="S164" s="28">
        <f t="shared" si="131"/>
        <v>0</v>
      </c>
      <c r="T164" s="27">
        <v>0</v>
      </c>
      <c r="U164" s="28">
        <v>0</v>
      </c>
      <c r="V164" s="28">
        <f t="shared" si="132"/>
        <v>0</v>
      </c>
      <c r="W164" s="28">
        <f t="shared" si="133"/>
        <v>0</v>
      </c>
      <c r="X164" s="28">
        <f t="shared" si="134"/>
        <v>0</v>
      </c>
      <c r="Y164" s="27">
        <v>0</v>
      </c>
      <c r="Z164" s="28">
        <v>0</v>
      </c>
      <c r="AA164" s="28">
        <f t="shared" si="135"/>
        <v>0</v>
      </c>
      <c r="AB164" s="28">
        <f t="shared" si="136"/>
        <v>0</v>
      </c>
      <c r="AC164" s="28">
        <f t="shared" si="137"/>
        <v>0</v>
      </c>
    </row>
    <row r="165" spans="1:29" x14ac:dyDescent="0.25">
      <c r="A165" s="26" t="s">
        <v>14</v>
      </c>
      <c r="B165" s="26" t="s">
        <v>7</v>
      </c>
      <c r="C165" s="26" t="s">
        <v>220</v>
      </c>
      <c r="D165" s="26" t="s">
        <v>221</v>
      </c>
      <c r="E165" s="26" t="s">
        <v>906</v>
      </c>
      <c r="F165" s="26" t="s">
        <v>240</v>
      </c>
      <c r="G165" s="26" t="s">
        <v>15</v>
      </c>
      <c r="H165" s="26" t="s">
        <v>18</v>
      </c>
      <c r="I165" s="26"/>
      <c r="J165" s="26">
        <v>0</v>
      </c>
      <c r="K165" s="26"/>
      <c r="L165" s="26">
        <v>0</v>
      </c>
      <c r="M165" s="26">
        <v>0</v>
      </c>
      <c r="N165" s="26">
        <v>0</v>
      </c>
      <c r="O165" s="27">
        <v>0</v>
      </c>
      <c r="P165" s="28">
        <v>0</v>
      </c>
      <c r="Q165" s="28">
        <f t="shared" si="129"/>
        <v>0</v>
      </c>
      <c r="R165" s="28">
        <f t="shared" si="130"/>
        <v>0</v>
      </c>
      <c r="S165" s="28">
        <f t="shared" si="131"/>
        <v>0</v>
      </c>
      <c r="T165" s="27">
        <v>0</v>
      </c>
      <c r="U165" s="28">
        <v>0</v>
      </c>
      <c r="V165" s="28">
        <f t="shared" si="132"/>
        <v>0</v>
      </c>
      <c r="W165" s="28">
        <f t="shared" si="133"/>
        <v>0</v>
      </c>
      <c r="X165" s="28">
        <f t="shared" si="134"/>
        <v>0</v>
      </c>
      <c r="Y165" s="27">
        <v>0</v>
      </c>
      <c r="Z165" s="28">
        <v>0</v>
      </c>
      <c r="AA165" s="28">
        <f t="shared" si="135"/>
        <v>0</v>
      </c>
      <c r="AB165" s="28">
        <f t="shared" si="136"/>
        <v>0</v>
      </c>
      <c r="AC165" s="28">
        <f t="shared" si="137"/>
        <v>0</v>
      </c>
    </row>
    <row r="166" spans="1:29" x14ac:dyDescent="0.25">
      <c r="A166" s="26" t="s">
        <v>14</v>
      </c>
      <c r="B166" s="26" t="s">
        <v>244</v>
      </c>
      <c r="C166" s="26" t="s">
        <v>220</v>
      </c>
      <c r="D166" s="26" t="s">
        <v>221</v>
      </c>
      <c r="E166" s="26" t="s">
        <v>906</v>
      </c>
      <c r="F166" s="26" t="s">
        <v>240</v>
      </c>
      <c r="G166" s="26" t="s">
        <v>15</v>
      </c>
      <c r="H166" s="26" t="s">
        <v>18</v>
      </c>
      <c r="I166" s="26"/>
      <c r="J166" s="26">
        <v>0</v>
      </c>
      <c r="K166" s="26"/>
      <c r="L166" s="26">
        <v>0</v>
      </c>
      <c r="M166" s="26">
        <v>0</v>
      </c>
      <c r="N166" s="26">
        <v>0</v>
      </c>
      <c r="O166" s="27">
        <v>0</v>
      </c>
      <c r="P166" s="28">
        <v>0</v>
      </c>
      <c r="Q166" s="28">
        <f t="shared" si="129"/>
        <v>0</v>
      </c>
      <c r="R166" s="28">
        <f t="shared" si="130"/>
        <v>0</v>
      </c>
      <c r="S166" s="28">
        <f t="shared" si="131"/>
        <v>0</v>
      </c>
      <c r="T166" s="27">
        <v>0</v>
      </c>
      <c r="U166" s="28">
        <v>0</v>
      </c>
      <c r="V166" s="28">
        <f t="shared" si="132"/>
        <v>0</v>
      </c>
      <c r="W166" s="28">
        <f t="shared" si="133"/>
        <v>0</v>
      </c>
      <c r="X166" s="28">
        <f t="shared" si="134"/>
        <v>0</v>
      </c>
      <c r="Y166" s="27">
        <v>0</v>
      </c>
      <c r="Z166" s="28">
        <v>0</v>
      </c>
      <c r="AA166" s="28">
        <f t="shared" si="135"/>
        <v>0</v>
      </c>
      <c r="AB166" s="28">
        <f t="shared" si="136"/>
        <v>0</v>
      </c>
      <c r="AC166" s="28">
        <f t="shared" si="137"/>
        <v>0</v>
      </c>
    </row>
    <row r="167" spans="1:29" x14ac:dyDescent="0.25">
      <c r="A167" s="26" t="s">
        <v>14</v>
      </c>
      <c r="B167" s="26" t="s">
        <v>7</v>
      </c>
      <c r="C167" s="26" t="s">
        <v>220</v>
      </c>
      <c r="D167" s="26" t="s">
        <v>221</v>
      </c>
      <c r="E167" s="26" t="s">
        <v>906</v>
      </c>
      <c r="F167" s="26" t="s">
        <v>240</v>
      </c>
      <c r="G167" s="26" t="s">
        <v>15</v>
      </c>
      <c r="H167" s="26" t="s">
        <v>19</v>
      </c>
      <c r="I167" s="26"/>
      <c r="J167" s="26">
        <v>0</v>
      </c>
      <c r="K167" s="26"/>
      <c r="L167" s="26">
        <v>0</v>
      </c>
      <c r="M167" s="26">
        <v>0</v>
      </c>
      <c r="N167" s="26">
        <v>0</v>
      </c>
      <c r="O167" s="27">
        <v>0</v>
      </c>
      <c r="P167" s="28">
        <v>0</v>
      </c>
      <c r="Q167" s="28">
        <f t="shared" si="129"/>
        <v>0</v>
      </c>
      <c r="R167" s="28">
        <f t="shared" si="130"/>
        <v>0</v>
      </c>
      <c r="S167" s="28">
        <f t="shared" si="131"/>
        <v>0</v>
      </c>
      <c r="T167" s="27">
        <v>0</v>
      </c>
      <c r="U167" s="28">
        <v>0</v>
      </c>
      <c r="V167" s="28">
        <f t="shared" si="132"/>
        <v>0</v>
      </c>
      <c r="W167" s="28">
        <f t="shared" si="133"/>
        <v>0</v>
      </c>
      <c r="X167" s="28">
        <f t="shared" si="134"/>
        <v>0</v>
      </c>
      <c r="Y167" s="27">
        <v>0</v>
      </c>
      <c r="Z167" s="28">
        <v>0</v>
      </c>
      <c r="AA167" s="28">
        <f t="shared" si="135"/>
        <v>0</v>
      </c>
      <c r="AB167" s="28">
        <f t="shared" si="136"/>
        <v>0</v>
      </c>
      <c r="AC167" s="28">
        <f t="shared" si="137"/>
        <v>0</v>
      </c>
    </row>
    <row r="168" spans="1:29" x14ac:dyDescent="0.25">
      <c r="A168" s="26" t="s">
        <v>14</v>
      </c>
      <c r="B168" s="26" t="s">
        <v>244</v>
      </c>
      <c r="C168" s="26" t="s">
        <v>220</v>
      </c>
      <c r="D168" s="26" t="s">
        <v>221</v>
      </c>
      <c r="E168" s="26" t="s">
        <v>906</v>
      </c>
      <c r="F168" s="26" t="s">
        <v>240</v>
      </c>
      <c r="G168" s="26" t="s">
        <v>15</v>
      </c>
      <c r="H168" s="26" t="s">
        <v>19</v>
      </c>
      <c r="I168" s="26"/>
      <c r="J168" s="26">
        <v>0</v>
      </c>
      <c r="K168" s="26"/>
      <c r="L168" s="26">
        <v>0</v>
      </c>
      <c r="M168" s="26">
        <v>0</v>
      </c>
      <c r="N168" s="26">
        <v>0</v>
      </c>
      <c r="O168" s="27">
        <v>0</v>
      </c>
      <c r="P168" s="28">
        <v>0</v>
      </c>
      <c r="Q168" s="28">
        <f t="shared" si="129"/>
        <v>0</v>
      </c>
      <c r="R168" s="28">
        <f t="shared" si="130"/>
        <v>0</v>
      </c>
      <c r="S168" s="28">
        <f t="shared" si="131"/>
        <v>0</v>
      </c>
      <c r="T168" s="27">
        <v>0</v>
      </c>
      <c r="U168" s="28">
        <v>0</v>
      </c>
      <c r="V168" s="28">
        <f t="shared" si="132"/>
        <v>0</v>
      </c>
      <c r="W168" s="28">
        <f t="shared" si="133"/>
        <v>0</v>
      </c>
      <c r="X168" s="28">
        <f t="shared" si="134"/>
        <v>0</v>
      </c>
      <c r="Y168" s="27">
        <v>0</v>
      </c>
      <c r="Z168" s="28">
        <v>0</v>
      </c>
      <c r="AA168" s="28">
        <f t="shared" si="135"/>
        <v>0</v>
      </c>
      <c r="AB168" s="28">
        <f t="shared" si="136"/>
        <v>0</v>
      </c>
      <c r="AC168" s="28">
        <f t="shared" si="137"/>
        <v>0</v>
      </c>
    </row>
    <row r="169" spans="1:29" x14ac:dyDescent="0.25">
      <c r="A169" s="26" t="s">
        <v>14</v>
      </c>
      <c r="B169" s="26" t="s">
        <v>7</v>
      </c>
      <c r="C169" s="26" t="s">
        <v>220</v>
      </c>
      <c r="D169" s="26" t="s">
        <v>221</v>
      </c>
      <c r="E169" s="26" t="s">
        <v>906</v>
      </c>
      <c r="F169" s="26" t="s">
        <v>240</v>
      </c>
      <c r="G169" s="26" t="s">
        <v>15</v>
      </c>
      <c r="H169" s="26" t="s">
        <v>20</v>
      </c>
      <c r="I169" s="26"/>
      <c r="J169" s="26">
        <v>1.9740000000000001E-3</v>
      </c>
      <c r="K169" s="26"/>
      <c r="L169" s="26">
        <v>1.9740000000000001E-3</v>
      </c>
      <c r="M169" s="26">
        <v>1.9740000000000001E-3</v>
      </c>
      <c r="N169" s="26">
        <v>1.9740000000000001E-3</v>
      </c>
      <c r="O169" s="27">
        <v>184434132</v>
      </c>
      <c r="P169" s="28">
        <v>364072.97656799998</v>
      </c>
      <c r="Q169" s="28">
        <f t="shared" si="129"/>
        <v>364072.97656799998</v>
      </c>
      <c r="R169" s="28">
        <f t="shared" si="130"/>
        <v>364072.97656799998</v>
      </c>
      <c r="S169" s="28">
        <f t="shared" si="131"/>
        <v>364072.97656799998</v>
      </c>
      <c r="T169" s="27">
        <v>30622687</v>
      </c>
      <c r="U169" s="28">
        <v>60449.184138000004</v>
      </c>
      <c r="V169" s="28">
        <f t="shared" si="132"/>
        <v>60449.184138000004</v>
      </c>
      <c r="W169" s="28">
        <f t="shared" si="133"/>
        <v>60449.184138000004</v>
      </c>
      <c r="X169" s="28">
        <f t="shared" si="134"/>
        <v>60449.184138000004</v>
      </c>
      <c r="Y169" s="27">
        <v>215056819</v>
      </c>
      <c r="Z169" s="28">
        <v>424522.160706</v>
      </c>
      <c r="AA169" s="28">
        <f t="shared" si="135"/>
        <v>424522.160706</v>
      </c>
      <c r="AB169" s="28">
        <f t="shared" si="136"/>
        <v>424522.160706</v>
      </c>
      <c r="AC169" s="28">
        <f t="shared" si="137"/>
        <v>424522.160706</v>
      </c>
    </row>
    <row r="170" spans="1:29" x14ac:dyDescent="0.25">
      <c r="A170" s="26" t="s">
        <v>14</v>
      </c>
      <c r="B170" s="26" t="s">
        <v>244</v>
      </c>
      <c r="C170" s="26" t="s">
        <v>220</v>
      </c>
      <c r="D170" s="26" t="s">
        <v>221</v>
      </c>
      <c r="E170" s="26" t="s">
        <v>906</v>
      </c>
      <c r="F170" s="26" t="s">
        <v>240</v>
      </c>
      <c r="G170" s="26" t="s">
        <v>15</v>
      </c>
      <c r="H170" s="26" t="s">
        <v>20</v>
      </c>
      <c r="I170" s="26"/>
      <c r="J170" s="26">
        <v>1.4441000000000001E-2</v>
      </c>
      <c r="K170" s="26"/>
      <c r="L170" s="26">
        <v>1.4441000000000001E-2</v>
      </c>
      <c r="M170" s="26">
        <v>1.4441000000000001E-2</v>
      </c>
      <c r="N170" s="26">
        <v>1.4441000000000001E-2</v>
      </c>
      <c r="O170" s="27">
        <v>82328726</v>
      </c>
      <c r="P170" s="28">
        <v>1188909.1321660001</v>
      </c>
      <c r="Q170" s="28">
        <f t="shared" si="129"/>
        <v>1188909.1321660001</v>
      </c>
      <c r="R170" s="28">
        <f t="shared" si="130"/>
        <v>1188909.1321660001</v>
      </c>
      <c r="S170" s="28">
        <f t="shared" si="131"/>
        <v>1188909.1321660001</v>
      </c>
      <c r="T170" s="27">
        <v>7236655</v>
      </c>
      <c r="U170" s="28">
        <v>104504.53485500001</v>
      </c>
      <c r="V170" s="28">
        <f t="shared" si="132"/>
        <v>104504.53485500001</v>
      </c>
      <c r="W170" s="28">
        <f t="shared" si="133"/>
        <v>104504.53485500001</v>
      </c>
      <c r="X170" s="28">
        <f t="shared" si="134"/>
        <v>104504.53485500001</v>
      </c>
      <c r="Y170" s="27">
        <v>89565381</v>
      </c>
      <c r="Z170" s="28">
        <v>1293413.6670210001</v>
      </c>
      <c r="AA170" s="28">
        <f t="shared" si="135"/>
        <v>1293413.6670210001</v>
      </c>
      <c r="AB170" s="28">
        <f t="shared" si="136"/>
        <v>1293413.6670210001</v>
      </c>
      <c r="AC170" s="28">
        <f t="shared" si="137"/>
        <v>1293413.6670210001</v>
      </c>
    </row>
    <row r="171" spans="1:29" x14ac:dyDescent="0.25">
      <c r="A171" s="26" t="s">
        <v>13</v>
      </c>
      <c r="B171" s="26" t="s">
        <v>7</v>
      </c>
      <c r="C171" s="26" t="s">
        <v>220</v>
      </c>
      <c r="D171" s="26" t="s">
        <v>221</v>
      </c>
      <c r="E171" s="26" t="s">
        <v>906</v>
      </c>
      <c r="F171" s="26" t="s">
        <v>240</v>
      </c>
      <c r="G171" s="26" t="s">
        <v>21</v>
      </c>
      <c r="H171" s="26" t="s">
        <v>22</v>
      </c>
      <c r="I171" s="26" t="s">
        <v>856</v>
      </c>
      <c r="J171" s="26">
        <v>0</v>
      </c>
      <c r="K171" s="26">
        <f>'LT Reference'!$A$2</f>
        <v>1E-3</v>
      </c>
      <c r="L171" s="26">
        <v>0</v>
      </c>
      <c r="M171" s="26">
        <v>0</v>
      </c>
      <c r="N171" s="26">
        <v>0</v>
      </c>
      <c r="O171" s="27">
        <v>0</v>
      </c>
      <c r="P171" s="28">
        <v>0</v>
      </c>
      <c r="Q171" s="28">
        <f t="shared" ref="Q171:Q189" si="138">L171*O171</f>
        <v>0</v>
      </c>
      <c r="R171" s="28">
        <f t="shared" ref="R171:R189" si="139">M171*O171</f>
        <v>0</v>
      </c>
      <c r="S171" s="28">
        <f t="shared" ref="S171:S189" si="140">N171*O171</f>
        <v>0</v>
      </c>
      <c r="T171" s="27">
        <v>0</v>
      </c>
      <c r="U171" s="28">
        <v>0</v>
      </c>
      <c r="V171" s="28">
        <f t="shared" ref="V171:V189" si="141">L171*T171</f>
        <v>0</v>
      </c>
      <c r="W171" s="28">
        <f t="shared" ref="W171:W189" si="142">M171*T171</f>
        <v>0</v>
      </c>
      <c r="X171" s="28">
        <f t="shared" ref="X171:X189" si="143">N171*T171</f>
        <v>0</v>
      </c>
      <c r="Y171" s="27">
        <v>0</v>
      </c>
      <c r="Z171" s="28">
        <v>0</v>
      </c>
      <c r="AA171" s="28">
        <f t="shared" ref="AA171:AA189" si="144">Q171+V171</f>
        <v>0</v>
      </c>
      <c r="AB171" s="28">
        <f t="shared" ref="AB171:AB189" si="145">R171+W171</f>
        <v>0</v>
      </c>
      <c r="AC171" s="28">
        <f t="shared" ref="AC171:AC189" si="146">S171+X171</f>
        <v>0</v>
      </c>
    </row>
    <row r="172" spans="1:29" x14ac:dyDescent="0.25">
      <c r="A172" s="26" t="s">
        <v>13</v>
      </c>
      <c r="B172" s="26" t="s">
        <v>7</v>
      </c>
      <c r="C172" s="26" t="s">
        <v>220</v>
      </c>
      <c r="D172" s="26" t="s">
        <v>221</v>
      </c>
      <c r="E172" s="26" t="s">
        <v>906</v>
      </c>
      <c r="F172" s="26" t="s">
        <v>240</v>
      </c>
      <c r="G172" s="26" t="s">
        <v>21</v>
      </c>
      <c r="H172" s="26" t="s">
        <v>223</v>
      </c>
      <c r="I172" s="26" t="s">
        <v>857</v>
      </c>
      <c r="J172" s="26">
        <v>3.0000000000000001E-5</v>
      </c>
      <c r="K172" s="26">
        <f>'LT Reference'!$A$2</f>
        <v>1E-3</v>
      </c>
      <c r="L172" s="26">
        <v>0</v>
      </c>
      <c r="M172" s="26">
        <v>0</v>
      </c>
      <c r="N172" s="26">
        <v>0</v>
      </c>
      <c r="O172" s="27">
        <v>66102002</v>
      </c>
      <c r="P172" s="28">
        <v>1983.0599999999997</v>
      </c>
      <c r="Q172" s="28">
        <f t="shared" si="138"/>
        <v>0</v>
      </c>
      <c r="R172" s="28">
        <f t="shared" si="139"/>
        <v>0</v>
      </c>
      <c r="S172" s="28">
        <f t="shared" si="140"/>
        <v>0</v>
      </c>
      <c r="T172" s="27">
        <v>51743667</v>
      </c>
      <c r="U172" s="28">
        <v>1552.3100000000002</v>
      </c>
      <c r="V172" s="28">
        <f t="shared" si="141"/>
        <v>0</v>
      </c>
      <c r="W172" s="28">
        <f t="shared" si="142"/>
        <v>0</v>
      </c>
      <c r="X172" s="28">
        <f t="shared" si="143"/>
        <v>0</v>
      </c>
      <c r="Y172" s="27">
        <v>117845669</v>
      </c>
      <c r="Z172" s="28">
        <v>3535.37</v>
      </c>
      <c r="AA172" s="28">
        <f t="shared" si="144"/>
        <v>0</v>
      </c>
      <c r="AB172" s="28">
        <f t="shared" si="145"/>
        <v>0</v>
      </c>
      <c r="AC172" s="28">
        <f t="shared" si="146"/>
        <v>0</v>
      </c>
    </row>
    <row r="173" spans="1:29" x14ac:dyDescent="0.25">
      <c r="A173" s="26" t="s">
        <v>13</v>
      </c>
      <c r="B173" s="26" t="s">
        <v>7</v>
      </c>
      <c r="C173" s="26" t="s">
        <v>220</v>
      </c>
      <c r="D173" s="26" t="s">
        <v>221</v>
      </c>
      <c r="E173" s="26" t="s">
        <v>906</v>
      </c>
      <c r="F173" s="26" t="s">
        <v>240</v>
      </c>
      <c r="G173" s="26" t="s">
        <v>21</v>
      </c>
      <c r="H173" s="26" t="s">
        <v>224</v>
      </c>
      <c r="I173" s="26" t="s">
        <v>858</v>
      </c>
      <c r="J173" s="26">
        <v>3.0000000000000001E-5</v>
      </c>
      <c r="K173" s="26">
        <f>'LT Reference'!$A$2</f>
        <v>1E-3</v>
      </c>
      <c r="L173" s="26">
        <v>0</v>
      </c>
      <c r="M173" s="26">
        <v>0</v>
      </c>
      <c r="N173" s="26">
        <v>0</v>
      </c>
      <c r="O173" s="27">
        <v>235118998</v>
      </c>
      <c r="P173" s="28">
        <v>7053.5700000000006</v>
      </c>
      <c r="Q173" s="28">
        <f t="shared" si="138"/>
        <v>0</v>
      </c>
      <c r="R173" s="28">
        <f t="shared" si="139"/>
        <v>0</v>
      </c>
      <c r="S173" s="28">
        <f t="shared" si="140"/>
        <v>0</v>
      </c>
      <c r="T173" s="27">
        <v>204048336</v>
      </c>
      <c r="U173" s="28">
        <v>6121.4500000000007</v>
      </c>
      <c r="V173" s="28">
        <f t="shared" si="141"/>
        <v>0</v>
      </c>
      <c r="W173" s="28">
        <f t="shared" si="142"/>
        <v>0</v>
      </c>
      <c r="X173" s="28">
        <f t="shared" si="143"/>
        <v>0</v>
      </c>
      <c r="Y173" s="27">
        <v>439167334</v>
      </c>
      <c r="Z173" s="28">
        <v>13175.02</v>
      </c>
      <c r="AA173" s="28">
        <f t="shared" si="144"/>
        <v>0</v>
      </c>
      <c r="AB173" s="28">
        <f t="shared" si="145"/>
        <v>0</v>
      </c>
      <c r="AC173" s="28">
        <f t="shared" si="146"/>
        <v>0</v>
      </c>
    </row>
    <row r="174" spans="1:29" x14ac:dyDescent="0.25">
      <c r="A174" s="26" t="s">
        <v>13</v>
      </c>
      <c r="B174" s="26" t="s">
        <v>7</v>
      </c>
      <c r="C174" s="26" t="s">
        <v>220</v>
      </c>
      <c r="D174" s="26" t="s">
        <v>221</v>
      </c>
      <c r="E174" s="26" t="s">
        <v>906</v>
      </c>
      <c r="F174" s="26" t="s">
        <v>240</v>
      </c>
      <c r="G174" s="26" t="s">
        <v>21</v>
      </c>
      <c r="H174" s="26" t="s">
        <v>225</v>
      </c>
      <c r="I174" s="26" t="s">
        <v>859</v>
      </c>
      <c r="J174" s="26">
        <v>3.0000000000000001E-5</v>
      </c>
      <c r="K174" s="26">
        <f>'LT Reference'!$A$2</f>
        <v>1E-3</v>
      </c>
      <c r="L174" s="26">
        <v>0</v>
      </c>
      <c r="M174" s="26">
        <v>0</v>
      </c>
      <c r="N174" s="26">
        <v>0</v>
      </c>
      <c r="O174" s="27">
        <v>377048997</v>
      </c>
      <c r="P174" s="28">
        <v>11311.47</v>
      </c>
      <c r="Q174" s="28">
        <f t="shared" si="138"/>
        <v>0</v>
      </c>
      <c r="R174" s="28">
        <f t="shared" si="139"/>
        <v>0</v>
      </c>
      <c r="S174" s="28">
        <f t="shared" si="140"/>
        <v>0</v>
      </c>
      <c r="T174" s="27">
        <v>371547333</v>
      </c>
      <c r="U174" s="28">
        <v>11146.42</v>
      </c>
      <c r="V174" s="28">
        <f t="shared" si="141"/>
        <v>0</v>
      </c>
      <c r="W174" s="28">
        <f t="shared" si="142"/>
        <v>0</v>
      </c>
      <c r="X174" s="28">
        <f t="shared" si="143"/>
        <v>0</v>
      </c>
      <c r="Y174" s="27">
        <v>748596330</v>
      </c>
      <c r="Z174" s="28">
        <v>22457.89</v>
      </c>
      <c r="AA174" s="28">
        <f t="shared" si="144"/>
        <v>0</v>
      </c>
      <c r="AB174" s="28">
        <f t="shared" si="145"/>
        <v>0</v>
      </c>
      <c r="AC174" s="28">
        <f t="shared" si="146"/>
        <v>0</v>
      </c>
    </row>
    <row r="175" spans="1:29" x14ac:dyDescent="0.25">
      <c r="A175" s="26" t="s">
        <v>13</v>
      </c>
      <c r="B175" s="26" t="s">
        <v>7</v>
      </c>
      <c r="C175" s="26" t="s">
        <v>220</v>
      </c>
      <c r="D175" s="26" t="s">
        <v>221</v>
      </c>
      <c r="E175" s="26" t="s">
        <v>906</v>
      </c>
      <c r="F175" s="26" t="s">
        <v>240</v>
      </c>
      <c r="G175" s="26" t="s">
        <v>21</v>
      </c>
      <c r="H175" s="26" t="s">
        <v>226</v>
      </c>
      <c r="I175" s="26" t="s">
        <v>860</v>
      </c>
      <c r="J175" s="26">
        <v>3.0000000000000001E-5</v>
      </c>
      <c r="K175" s="26">
        <f>'LT Reference'!$A$2</f>
        <v>1E-3</v>
      </c>
      <c r="L175" s="26">
        <v>0</v>
      </c>
      <c r="M175" s="26">
        <v>0</v>
      </c>
      <c r="N175" s="26">
        <v>0</v>
      </c>
      <c r="O175" s="27">
        <v>711125667</v>
      </c>
      <c r="P175" s="28">
        <v>21333.769999999997</v>
      </c>
      <c r="Q175" s="28">
        <f t="shared" si="138"/>
        <v>0</v>
      </c>
      <c r="R175" s="28">
        <f t="shared" si="139"/>
        <v>0</v>
      </c>
      <c r="S175" s="28">
        <f t="shared" si="140"/>
        <v>0</v>
      </c>
      <c r="T175" s="27">
        <v>1148493004</v>
      </c>
      <c r="U175" s="28">
        <v>34454.79</v>
      </c>
      <c r="V175" s="28">
        <f t="shared" si="141"/>
        <v>0</v>
      </c>
      <c r="W175" s="28">
        <f t="shared" si="142"/>
        <v>0</v>
      </c>
      <c r="X175" s="28">
        <f t="shared" si="143"/>
        <v>0</v>
      </c>
      <c r="Y175" s="27">
        <v>1859618671</v>
      </c>
      <c r="Z175" s="28">
        <v>55788.560000000005</v>
      </c>
      <c r="AA175" s="28">
        <f t="shared" si="144"/>
        <v>0</v>
      </c>
      <c r="AB175" s="28">
        <f t="shared" si="145"/>
        <v>0</v>
      </c>
      <c r="AC175" s="28">
        <f t="shared" si="146"/>
        <v>0</v>
      </c>
    </row>
    <row r="176" spans="1:29" x14ac:dyDescent="0.25">
      <c r="A176" s="26" t="s">
        <v>13</v>
      </c>
      <c r="B176" s="26" t="s">
        <v>7</v>
      </c>
      <c r="C176" s="26" t="s">
        <v>220</v>
      </c>
      <c r="D176" s="26" t="s">
        <v>221</v>
      </c>
      <c r="E176" s="26" t="s">
        <v>906</v>
      </c>
      <c r="F176" s="26" t="s">
        <v>240</v>
      </c>
      <c r="G176" s="26" t="s">
        <v>21</v>
      </c>
      <c r="H176" s="26" t="s">
        <v>32</v>
      </c>
      <c r="I176" s="26" t="s">
        <v>861</v>
      </c>
      <c r="J176" s="26">
        <v>3.6000000000000001E-5</v>
      </c>
      <c r="K176" s="26">
        <f>'LT Reference'!$A$2</f>
        <v>1E-3</v>
      </c>
      <c r="L176" s="26">
        <v>0</v>
      </c>
      <c r="M176" s="26">
        <v>0</v>
      </c>
      <c r="N176" s="26">
        <v>0</v>
      </c>
      <c r="O176" s="27">
        <v>67300832</v>
      </c>
      <c r="P176" s="28">
        <v>2422.8300000000004</v>
      </c>
      <c r="Q176" s="28">
        <f t="shared" si="138"/>
        <v>0</v>
      </c>
      <c r="R176" s="28">
        <f t="shared" si="139"/>
        <v>0</v>
      </c>
      <c r="S176" s="28">
        <f t="shared" si="140"/>
        <v>0</v>
      </c>
      <c r="T176" s="27">
        <v>72146114</v>
      </c>
      <c r="U176" s="28">
        <v>2597.2600000000002</v>
      </c>
      <c r="V176" s="28">
        <f t="shared" si="141"/>
        <v>0</v>
      </c>
      <c r="W176" s="28">
        <f t="shared" si="142"/>
        <v>0</v>
      </c>
      <c r="X176" s="28">
        <f t="shared" si="143"/>
        <v>0</v>
      </c>
      <c r="Y176" s="27">
        <v>139446946</v>
      </c>
      <c r="Z176" s="28">
        <v>5020.09</v>
      </c>
      <c r="AA176" s="28">
        <f t="shared" si="144"/>
        <v>0</v>
      </c>
      <c r="AB176" s="28">
        <f t="shared" si="145"/>
        <v>0</v>
      </c>
      <c r="AC176" s="28">
        <f t="shared" si="146"/>
        <v>0</v>
      </c>
    </row>
    <row r="177" spans="1:29" x14ac:dyDescent="0.25">
      <c r="A177" s="26" t="s">
        <v>13</v>
      </c>
      <c r="B177" s="26" t="s">
        <v>7</v>
      </c>
      <c r="C177" s="26" t="s">
        <v>220</v>
      </c>
      <c r="D177" s="26" t="s">
        <v>221</v>
      </c>
      <c r="E177" s="26" t="s">
        <v>906</v>
      </c>
      <c r="F177" s="26" t="s">
        <v>240</v>
      </c>
      <c r="G177" s="26" t="s">
        <v>21</v>
      </c>
      <c r="H177" s="26" t="s">
        <v>33</v>
      </c>
      <c r="I177" s="26" t="s">
        <v>862</v>
      </c>
      <c r="J177" s="26">
        <v>2.2520000000000001E-3</v>
      </c>
      <c r="K177" s="26">
        <f>'LT Reference'!$A$2</f>
        <v>1E-3</v>
      </c>
      <c r="L177" s="26">
        <f>K177</f>
        <v>1E-3</v>
      </c>
      <c r="M177" s="26">
        <f>K177</f>
        <v>1E-3</v>
      </c>
      <c r="N177" s="26">
        <f>K177</f>
        <v>1E-3</v>
      </c>
      <c r="O177" s="27">
        <v>67847278</v>
      </c>
      <c r="P177" s="28">
        <v>152792.06</v>
      </c>
      <c r="Q177" s="28">
        <f t="shared" si="138"/>
        <v>67847.278000000006</v>
      </c>
      <c r="R177" s="28">
        <f t="shared" si="139"/>
        <v>67847.278000000006</v>
      </c>
      <c r="S177" s="28">
        <f t="shared" si="140"/>
        <v>67847.278000000006</v>
      </c>
      <c r="T177" s="27">
        <v>72611467</v>
      </c>
      <c r="U177" s="28">
        <v>163521.04</v>
      </c>
      <c r="V177" s="28">
        <f t="shared" si="141"/>
        <v>72611.467000000004</v>
      </c>
      <c r="W177" s="28">
        <f t="shared" si="142"/>
        <v>72611.467000000004</v>
      </c>
      <c r="X177" s="28">
        <f t="shared" si="143"/>
        <v>72611.467000000004</v>
      </c>
      <c r="Y177" s="27">
        <v>140458745</v>
      </c>
      <c r="Z177" s="28">
        <v>316313.10000000003</v>
      </c>
      <c r="AA177" s="28">
        <f t="shared" si="144"/>
        <v>140458.745</v>
      </c>
      <c r="AB177" s="28">
        <f t="shared" si="145"/>
        <v>140458.745</v>
      </c>
      <c r="AC177" s="28">
        <f t="shared" si="146"/>
        <v>140458.745</v>
      </c>
    </row>
    <row r="178" spans="1:29" x14ac:dyDescent="0.25">
      <c r="A178" s="26" t="s">
        <v>13</v>
      </c>
      <c r="B178" s="26" t="s">
        <v>7</v>
      </c>
      <c r="C178" s="26" t="s">
        <v>220</v>
      </c>
      <c r="D178" s="26" t="s">
        <v>221</v>
      </c>
      <c r="E178" s="26" t="s">
        <v>906</v>
      </c>
      <c r="F178" s="26" t="s">
        <v>240</v>
      </c>
      <c r="G178" s="26" t="s">
        <v>21</v>
      </c>
      <c r="H178" s="26" t="s">
        <v>227</v>
      </c>
      <c r="I178" s="26" t="s">
        <v>863</v>
      </c>
      <c r="J178" s="26">
        <v>2.4000000000000001E-4</v>
      </c>
      <c r="K178" s="26">
        <f>'LT Reference'!$A$2</f>
        <v>1E-3</v>
      </c>
      <c r="L178" s="26">
        <v>0</v>
      </c>
      <c r="M178" s="26">
        <v>0</v>
      </c>
      <c r="N178" s="26">
        <v>0</v>
      </c>
      <c r="O178" s="27">
        <v>54054376</v>
      </c>
      <c r="P178" s="28">
        <v>12973.05</v>
      </c>
      <c r="Q178" s="28">
        <f t="shared" si="138"/>
        <v>0</v>
      </c>
      <c r="R178" s="28">
        <f t="shared" si="139"/>
        <v>0</v>
      </c>
      <c r="S178" s="28">
        <f t="shared" si="140"/>
        <v>0</v>
      </c>
      <c r="T178" s="27">
        <v>52047542</v>
      </c>
      <c r="U178" s="28">
        <v>12491.410000000002</v>
      </c>
      <c r="V178" s="28">
        <f t="shared" si="141"/>
        <v>0</v>
      </c>
      <c r="W178" s="28">
        <f t="shared" si="142"/>
        <v>0</v>
      </c>
      <c r="X178" s="28">
        <f t="shared" si="143"/>
        <v>0</v>
      </c>
      <c r="Y178" s="27">
        <v>106101918</v>
      </c>
      <c r="Z178" s="28">
        <v>25464.459999999995</v>
      </c>
      <c r="AA178" s="28">
        <f t="shared" si="144"/>
        <v>0</v>
      </c>
      <c r="AB178" s="28">
        <f t="shared" si="145"/>
        <v>0</v>
      </c>
      <c r="AC178" s="28">
        <f t="shared" si="146"/>
        <v>0</v>
      </c>
    </row>
    <row r="179" spans="1:29" x14ac:dyDescent="0.25">
      <c r="A179" s="26" t="s">
        <v>13</v>
      </c>
      <c r="B179" s="26" t="s">
        <v>244</v>
      </c>
      <c r="C179" s="26" t="s">
        <v>220</v>
      </c>
      <c r="D179" s="26" t="s">
        <v>221</v>
      </c>
      <c r="E179" s="26" t="s">
        <v>906</v>
      </c>
      <c r="F179" s="26" t="s">
        <v>240</v>
      </c>
      <c r="G179" s="26" t="s">
        <v>21</v>
      </c>
      <c r="H179" s="26" t="s">
        <v>22</v>
      </c>
      <c r="I179" s="26" t="s">
        <v>856</v>
      </c>
      <c r="J179" s="26">
        <v>0</v>
      </c>
      <c r="K179" s="26">
        <f>'LT Reference'!$A$2</f>
        <v>1E-3</v>
      </c>
      <c r="L179" s="26">
        <v>0</v>
      </c>
      <c r="M179" s="26">
        <v>0</v>
      </c>
      <c r="N179" s="26">
        <v>0</v>
      </c>
      <c r="O179" s="27">
        <v>0</v>
      </c>
      <c r="P179" s="28">
        <v>0</v>
      </c>
      <c r="Q179" s="28">
        <f t="shared" si="138"/>
        <v>0</v>
      </c>
      <c r="R179" s="28">
        <f t="shared" si="139"/>
        <v>0</v>
      </c>
      <c r="S179" s="28">
        <f t="shared" si="140"/>
        <v>0</v>
      </c>
      <c r="T179" s="27">
        <v>0</v>
      </c>
      <c r="U179" s="28">
        <v>0</v>
      </c>
      <c r="V179" s="28">
        <f t="shared" si="141"/>
        <v>0</v>
      </c>
      <c r="W179" s="28">
        <f t="shared" si="142"/>
        <v>0</v>
      </c>
      <c r="X179" s="28">
        <f t="shared" si="143"/>
        <v>0</v>
      </c>
      <c r="Y179" s="27">
        <v>0</v>
      </c>
      <c r="Z179" s="28">
        <v>0</v>
      </c>
      <c r="AA179" s="28">
        <f t="shared" si="144"/>
        <v>0</v>
      </c>
      <c r="AB179" s="28">
        <f t="shared" si="145"/>
        <v>0</v>
      </c>
      <c r="AC179" s="28">
        <f t="shared" si="146"/>
        <v>0</v>
      </c>
    </row>
    <row r="180" spans="1:29" x14ac:dyDescent="0.25">
      <c r="A180" s="26" t="s">
        <v>13</v>
      </c>
      <c r="B180" s="26" t="s">
        <v>244</v>
      </c>
      <c r="C180" s="26" t="s">
        <v>220</v>
      </c>
      <c r="D180" s="26" t="s">
        <v>221</v>
      </c>
      <c r="E180" s="26" t="s">
        <v>906</v>
      </c>
      <c r="F180" s="26" t="s">
        <v>240</v>
      </c>
      <c r="G180" s="26" t="s">
        <v>21</v>
      </c>
      <c r="H180" s="26" t="s">
        <v>223</v>
      </c>
      <c r="I180" s="26" t="s">
        <v>857</v>
      </c>
      <c r="J180" s="26">
        <v>2.0000000000000002E-5</v>
      </c>
      <c r="K180" s="26">
        <f>'LT Reference'!$A$2</f>
        <v>1E-3</v>
      </c>
      <c r="L180" s="26">
        <v>0</v>
      </c>
      <c r="M180" s="26">
        <v>0</v>
      </c>
      <c r="N180" s="26">
        <v>0</v>
      </c>
      <c r="O180" s="27">
        <v>6033000</v>
      </c>
      <c r="P180" s="28">
        <v>120.66</v>
      </c>
      <c r="Q180" s="28">
        <f t="shared" si="138"/>
        <v>0</v>
      </c>
      <c r="R180" s="28">
        <f t="shared" si="139"/>
        <v>0</v>
      </c>
      <c r="S180" s="28">
        <f t="shared" si="140"/>
        <v>0</v>
      </c>
      <c r="T180" s="27">
        <v>1649000</v>
      </c>
      <c r="U180" s="28">
        <v>32.979999999999997</v>
      </c>
      <c r="V180" s="28">
        <f t="shared" si="141"/>
        <v>0</v>
      </c>
      <c r="W180" s="28">
        <f t="shared" si="142"/>
        <v>0</v>
      </c>
      <c r="X180" s="28">
        <f t="shared" si="143"/>
        <v>0</v>
      </c>
      <c r="Y180" s="27">
        <v>7682000</v>
      </c>
      <c r="Z180" s="28">
        <v>153.64000000000001</v>
      </c>
      <c r="AA180" s="28">
        <f t="shared" si="144"/>
        <v>0</v>
      </c>
      <c r="AB180" s="28">
        <f t="shared" si="145"/>
        <v>0</v>
      </c>
      <c r="AC180" s="28">
        <f t="shared" si="146"/>
        <v>0</v>
      </c>
    </row>
    <row r="181" spans="1:29" x14ac:dyDescent="0.25">
      <c r="A181" s="26" t="s">
        <v>13</v>
      </c>
      <c r="B181" s="26" t="s">
        <v>244</v>
      </c>
      <c r="C181" s="26" t="s">
        <v>220</v>
      </c>
      <c r="D181" s="26" t="s">
        <v>221</v>
      </c>
      <c r="E181" s="26" t="s">
        <v>906</v>
      </c>
      <c r="F181" s="26" t="s">
        <v>240</v>
      </c>
      <c r="G181" s="26" t="s">
        <v>21</v>
      </c>
      <c r="H181" s="26" t="s">
        <v>224</v>
      </c>
      <c r="I181" s="26" t="s">
        <v>858</v>
      </c>
      <c r="J181" s="26">
        <v>2.1999999999999999E-5</v>
      </c>
      <c r="K181" s="26">
        <f>'LT Reference'!$A$2</f>
        <v>1E-3</v>
      </c>
      <c r="L181" s="26">
        <v>0</v>
      </c>
      <c r="M181" s="26">
        <v>0</v>
      </c>
      <c r="N181" s="26">
        <v>0</v>
      </c>
      <c r="O181" s="27">
        <v>18445458</v>
      </c>
      <c r="P181" s="28">
        <v>405.8</v>
      </c>
      <c r="Q181" s="28">
        <f t="shared" si="138"/>
        <v>0</v>
      </c>
      <c r="R181" s="28">
        <f t="shared" si="139"/>
        <v>0</v>
      </c>
      <c r="S181" s="28">
        <f t="shared" si="140"/>
        <v>0</v>
      </c>
      <c r="T181" s="27">
        <v>5821818</v>
      </c>
      <c r="U181" s="28">
        <v>128.07999999999998</v>
      </c>
      <c r="V181" s="28">
        <f t="shared" si="141"/>
        <v>0</v>
      </c>
      <c r="W181" s="28">
        <f t="shared" si="142"/>
        <v>0</v>
      </c>
      <c r="X181" s="28">
        <f t="shared" si="143"/>
        <v>0</v>
      </c>
      <c r="Y181" s="27">
        <v>24267276</v>
      </c>
      <c r="Z181" s="28">
        <v>533.88</v>
      </c>
      <c r="AA181" s="28">
        <f t="shared" si="144"/>
        <v>0</v>
      </c>
      <c r="AB181" s="28">
        <f t="shared" si="145"/>
        <v>0</v>
      </c>
      <c r="AC181" s="28">
        <f t="shared" si="146"/>
        <v>0</v>
      </c>
    </row>
    <row r="182" spans="1:29" x14ac:dyDescent="0.25">
      <c r="A182" s="26" t="s">
        <v>13</v>
      </c>
      <c r="B182" s="26" t="s">
        <v>244</v>
      </c>
      <c r="C182" s="26" t="s">
        <v>220</v>
      </c>
      <c r="D182" s="26" t="s">
        <v>221</v>
      </c>
      <c r="E182" s="26" t="s">
        <v>906</v>
      </c>
      <c r="F182" s="26" t="s">
        <v>240</v>
      </c>
      <c r="G182" s="26" t="s">
        <v>21</v>
      </c>
      <c r="H182" s="26" t="s">
        <v>225</v>
      </c>
      <c r="I182" s="26" t="s">
        <v>859</v>
      </c>
      <c r="J182" s="26">
        <v>2.3E-5</v>
      </c>
      <c r="K182" s="26">
        <f>'LT Reference'!$A$2</f>
        <v>1E-3</v>
      </c>
      <c r="L182" s="26">
        <v>0</v>
      </c>
      <c r="M182" s="26">
        <v>0</v>
      </c>
      <c r="N182" s="26">
        <v>0</v>
      </c>
      <c r="O182" s="27">
        <v>25336961</v>
      </c>
      <c r="P182" s="28">
        <v>582.75</v>
      </c>
      <c r="Q182" s="28">
        <f t="shared" si="138"/>
        <v>0</v>
      </c>
      <c r="R182" s="28">
        <f t="shared" si="139"/>
        <v>0</v>
      </c>
      <c r="S182" s="28">
        <f t="shared" si="140"/>
        <v>0</v>
      </c>
      <c r="T182" s="27">
        <v>12000868</v>
      </c>
      <c r="U182" s="28">
        <v>276.02</v>
      </c>
      <c r="V182" s="28">
        <f t="shared" si="141"/>
        <v>0</v>
      </c>
      <c r="W182" s="28">
        <f t="shared" si="142"/>
        <v>0</v>
      </c>
      <c r="X182" s="28">
        <f t="shared" si="143"/>
        <v>0</v>
      </c>
      <c r="Y182" s="27">
        <v>37337829</v>
      </c>
      <c r="Z182" s="28">
        <v>858.7700000000001</v>
      </c>
      <c r="AA182" s="28">
        <f t="shared" si="144"/>
        <v>0</v>
      </c>
      <c r="AB182" s="28">
        <f t="shared" si="145"/>
        <v>0</v>
      </c>
      <c r="AC182" s="28">
        <f t="shared" si="146"/>
        <v>0</v>
      </c>
    </row>
    <row r="183" spans="1:29" x14ac:dyDescent="0.25">
      <c r="A183" s="26" t="s">
        <v>13</v>
      </c>
      <c r="B183" s="26" t="s">
        <v>244</v>
      </c>
      <c r="C183" s="26" t="s">
        <v>220</v>
      </c>
      <c r="D183" s="26" t="s">
        <v>221</v>
      </c>
      <c r="E183" s="26" t="s">
        <v>906</v>
      </c>
      <c r="F183" s="26" t="s">
        <v>240</v>
      </c>
      <c r="G183" s="26" t="s">
        <v>21</v>
      </c>
      <c r="H183" s="26" t="s">
        <v>226</v>
      </c>
      <c r="I183" s="26" t="s">
        <v>860</v>
      </c>
      <c r="J183" s="26">
        <v>2.3E-5</v>
      </c>
      <c r="K183" s="26">
        <f>'LT Reference'!$A$2</f>
        <v>1E-3</v>
      </c>
      <c r="L183" s="26">
        <v>0</v>
      </c>
      <c r="M183" s="26">
        <v>0</v>
      </c>
      <c r="N183" s="26">
        <v>0</v>
      </c>
      <c r="O183" s="27">
        <v>54628691</v>
      </c>
      <c r="P183" s="28">
        <v>1256.46</v>
      </c>
      <c r="Q183" s="28">
        <f t="shared" si="138"/>
        <v>0</v>
      </c>
      <c r="R183" s="28">
        <f t="shared" si="139"/>
        <v>0</v>
      </c>
      <c r="S183" s="28">
        <f t="shared" si="140"/>
        <v>0</v>
      </c>
      <c r="T183" s="27">
        <v>43636956</v>
      </c>
      <c r="U183" s="28">
        <v>1003.65</v>
      </c>
      <c r="V183" s="28">
        <f t="shared" si="141"/>
        <v>0</v>
      </c>
      <c r="W183" s="28">
        <f t="shared" si="142"/>
        <v>0</v>
      </c>
      <c r="X183" s="28">
        <f t="shared" si="143"/>
        <v>0</v>
      </c>
      <c r="Y183" s="27">
        <v>98265647</v>
      </c>
      <c r="Z183" s="28">
        <v>2260.11</v>
      </c>
      <c r="AA183" s="28">
        <f t="shared" si="144"/>
        <v>0</v>
      </c>
      <c r="AB183" s="28">
        <f t="shared" si="145"/>
        <v>0</v>
      </c>
      <c r="AC183" s="28">
        <f t="shared" si="146"/>
        <v>0</v>
      </c>
    </row>
    <row r="184" spans="1:29" x14ac:dyDescent="0.25">
      <c r="A184" s="26" t="s">
        <v>13</v>
      </c>
      <c r="B184" s="26" t="s">
        <v>244</v>
      </c>
      <c r="C184" s="26" t="s">
        <v>220</v>
      </c>
      <c r="D184" s="26" t="s">
        <v>221</v>
      </c>
      <c r="E184" s="26" t="s">
        <v>906</v>
      </c>
      <c r="F184" s="26" t="s">
        <v>240</v>
      </c>
      <c r="G184" s="26" t="s">
        <v>21</v>
      </c>
      <c r="H184" s="26" t="s">
        <v>32</v>
      </c>
      <c r="I184" s="26" t="s">
        <v>861</v>
      </c>
      <c r="J184" s="26">
        <v>1.9799999999999999E-4</v>
      </c>
      <c r="K184" s="26">
        <f>'LT Reference'!$A$2</f>
        <v>1E-3</v>
      </c>
      <c r="L184" s="26">
        <v>0</v>
      </c>
      <c r="M184" s="26">
        <v>0</v>
      </c>
      <c r="N184" s="26">
        <v>0</v>
      </c>
      <c r="O184" s="27">
        <v>5455307</v>
      </c>
      <c r="P184" s="28">
        <v>1080.1499999999999</v>
      </c>
      <c r="Q184" s="28">
        <f t="shared" si="138"/>
        <v>0</v>
      </c>
      <c r="R184" s="28">
        <f t="shared" si="139"/>
        <v>0</v>
      </c>
      <c r="S184" s="28">
        <f t="shared" si="140"/>
        <v>0</v>
      </c>
      <c r="T184" s="27">
        <v>2418395</v>
      </c>
      <c r="U184" s="28">
        <v>478.84000000000003</v>
      </c>
      <c r="V184" s="28">
        <f t="shared" si="141"/>
        <v>0</v>
      </c>
      <c r="W184" s="28">
        <f t="shared" si="142"/>
        <v>0</v>
      </c>
      <c r="X184" s="28">
        <f t="shared" si="143"/>
        <v>0</v>
      </c>
      <c r="Y184" s="27">
        <v>7873702</v>
      </c>
      <c r="Z184" s="28">
        <v>1558.99</v>
      </c>
      <c r="AA184" s="28">
        <f t="shared" si="144"/>
        <v>0</v>
      </c>
      <c r="AB184" s="28">
        <f t="shared" si="145"/>
        <v>0</v>
      </c>
      <c r="AC184" s="28">
        <f t="shared" si="146"/>
        <v>0</v>
      </c>
    </row>
    <row r="185" spans="1:29" x14ac:dyDescent="0.25">
      <c r="A185" s="26" t="s">
        <v>13</v>
      </c>
      <c r="B185" s="26" t="s">
        <v>244</v>
      </c>
      <c r="C185" s="26" t="s">
        <v>220</v>
      </c>
      <c r="D185" s="26" t="s">
        <v>221</v>
      </c>
      <c r="E185" s="26" t="s">
        <v>906</v>
      </c>
      <c r="F185" s="26" t="s">
        <v>240</v>
      </c>
      <c r="G185" s="26" t="s">
        <v>21</v>
      </c>
      <c r="H185" s="26" t="s">
        <v>33</v>
      </c>
      <c r="I185" s="26" t="s">
        <v>862</v>
      </c>
      <c r="J185" s="26">
        <v>3.3059999999999999E-3</v>
      </c>
      <c r="K185" s="26">
        <f>'LT Reference'!$A$2</f>
        <v>1E-3</v>
      </c>
      <c r="L185" s="26">
        <f>K185</f>
        <v>1E-3</v>
      </c>
      <c r="M185" s="26">
        <f>K185</f>
        <v>1E-3</v>
      </c>
      <c r="N185" s="26">
        <f>K185</f>
        <v>1E-3</v>
      </c>
      <c r="O185" s="27">
        <v>5504691</v>
      </c>
      <c r="P185" s="28">
        <v>18198.5</v>
      </c>
      <c r="Q185" s="28">
        <f t="shared" si="138"/>
        <v>5504.6909999999998</v>
      </c>
      <c r="R185" s="28">
        <f t="shared" si="139"/>
        <v>5504.6909999999998</v>
      </c>
      <c r="S185" s="28">
        <f t="shared" si="140"/>
        <v>5504.6909999999998</v>
      </c>
      <c r="T185" s="27">
        <v>2453599</v>
      </c>
      <c r="U185" s="28">
        <v>8111.58</v>
      </c>
      <c r="V185" s="28">
        <f t="shared" si="141"/>
        <v>2453.5990000000002</v>
      </c>
      <c r="W185" s="28">
        <f t="shared" si="142"/>
        <v>2453.5990000000002</v>
      </c>
      <c r="X185" s="28">
        <f t="shared" si="143"/>
        <v>2453.5990000000002</v>
      </c>
      <c r="Y185" s="27">
        <v>7958290</v>
      </c>
      <c r="Z185" s="28">
        <v>26310.080000000002</v>
      </c>
      <c r="AA185" s="28">
        <f t="shared" si="144"/>
        <v>7958.29</v>
      </c>
      <c r="AB185" s="28">
        <f t="shared" si="145"/>
        <v>7958.29</v>
      </c>
      <c r="AC185" s="28">
        <f t="shared" si="146"/>
        <v>7958.29</v>
      </c>
    </row>
    <row r="186" spans="1:29" x14ac:dyDescent="0.25">
      <c r="A186" s="26" t="s">
        <v>13</v>
      </c>
      <c r="B186" s="26" t="s">
        <v>244</v>
      </c>
      <c r="C186" s="26" t="s">
        <v>220</v>
      </c>
      <c r="D186" s="26" t="s">
        <v>221</v>
      </c>
      <c r="E186" s="26" t="s">
        <v>906</v>
      </c>
      <c r="F186" s="26" t="s">
        <v>240</v>
      </c>
      <c r="G186" s="26" t="s">
        <v>21</v>
      </c>
      <c r="H186" s="26" t="s">
        <v>168</v>
      </c>
      <c r="I186" s="26" t="s">
        <v>896</v>
      </c>
      <c r="J186" s="26">
        <v>1.9900000000000001E-4</v>
      </c>
      <c r="K186" s="26">
        <f>'LT Reference'!$A$2</f>
        <v>1E-3</v>
      </c>
      <c r="L186" s="26">
        <v>0</v>
      </c>
      <c r="M186" s="26">
        <v>0</v>
      </c>
      <c r="N186" s="26">
        <v>0</v>
      </c>
      <c r="O186" s="27">
        <v>1564823</v>
      </c>
      <c r="P186" s="28">
        <v>311.39999999999998</v>
      </c>
      <c r="Q186" s="28">
        <f t="shared" si="138"/>
        <v>0</v>
      </c>
      <c r="R186" s="28">
        <f t="shared" si="139"/>
        <v>0</v>
      </c>
      <c r="S186" s="28">
        <f t="shared" si="140"/>
        <v>0</v>
      </c>
      <c r="T186" s="27">
        <v>452867</v>
      </c>
      <c r="U186" s="28">
        <v>90.12</v>
      </c>
      <c r="V186" s="28">
        <f t="shared" si="141"/>
        <v>0</v>
      </c>
      <c r="W186" s="28">
        <f t="shared" si="142"/>
        <v>0</v>
      </c>
      <c r="X186" s="28">
        <f t="shared" si="143"/>
        <v>0</v>
      </c>
      <c r="Y186" s="27">
        <v>2017690</v>
      </c>
      <c r="Z186" s="28">
        <v>401.52</v>
      </c>
      <c r="AA186" s="28">
        <f t="shared" si="144"/>
        <v>0</v>
      </c>
      <c r="AB186" s="28">
        <f t="shared" si="145"/>
        <v>0</v>
      </c>
      <c r="AC186" s="28">
        <f t="shared" si="146"/>
        <v>0</v>
      </c>
    </row>
    <row r="187" spans="1:29" x14ac:dyDescent="0.25">
      <c r="A187" s="26" t="s">
        <v>13</v>
      </c>
      <c r="B187" s="26" t="s">
        <v>244</v>
      </c>
      <c r="C187" s="26" t="s">
        <v>220</v>
      </c>
      <c r="D187" s="26" t="s">
        <v>221</v>
      </c>
      <c r="E187" s="26" t="s">
        <v>906</v>
      </c>
      <c r="F187" s="26" t="s">
        <v>240</v>
      </c>
      <c r="G187" s="26" t="s">
        <v>21</v>
      </c>
      <c r="H187" s="26" t="s">
        <v>164</v>
      </c>
      <c r="I187" s="26" t="s">
        <v>897</v>
      </c>
      <c r="J187" s="26">
        <v>2.5500000000000002E-4</v>
      </c>
      <c r="K187" s="26">
        <f>'LT Reference'!$A$2</f>
        <v>1E-3</v>
      </c>
      <c r="L187" s="26">
        <v>0</v>
      </c>
      <c r="M187" s="26">
        <v>0</v>
      </c>
      <c r="N187" s="26">
        <v>0</v>
      </c>
      <c r="O187" s="27">
        <v>1485489</v>
      </c>
      <c r="P187" s="28">
        <v>378.8</v>
      </c>
      <c r="Q187" s="28">
        <f t="shared" si="138"/>
        <v>0</v>
      </c>
      <c r="R187" s="28">
        <f t="shared" si="139"/>
        <v>0</v>
      </c>
      <c r="S187" s="28">
        <f t="shared" si="140"/>
        <v>0</v>
      </c>
      <c r="T187" s="27">
        <v>402037</v>
      </c>
      <c r="U187" s="28">
        <v>102.52</v>
      </c>
      <c r="V187" s="28">
        <f t="shared" si="141"/>
        <v>0</v>
      </c>
      <c r="W187" s="28">
        <f t="shared" si="142"/>
        <v>0</v>
      </c>
      <c r="X187" s="28">
        <f t="shared" si="143"/>
        <v>0</v>
      </c>
      <c r="Y187" s="27">
        <v>1887526</v>
      </c>
      <c r="Z187" s="28">
        <v>481.32</v>
      </c>
      <c r="AA187" s="28">
        <f t="shared" si="144"/>
        <v>0</v>
      </c>
      <c r="AB187" s="28">
        <f t="shared" si="145"/>
        <v>0</v>
      </c>
      <c r="AC187" s="28">
        <f t="shared" si="146"/>
        <v>0</v>
      </c>
    </row>
    <row r="188" spans="1:29" x14ac:dyDescent="0.25">
      <c r="A188" s="26" t="s">
        <v>13</v>
      </c>
      <c r="B188" s="26" t="s">
        <v>244</v>
      </c>
      <c r="C188" s="26" t="s">
        <v>220</v>
      </c>
      <c r="D188" s="26" t="s">
        <v>221</v>
      </c>
      <c r="E188" s="26" t="s">
        <v>906</v>
      </c>
      <c r="F188" s="26" t="s">
        <v>240</v>
      </c>
      <c r="G188" s="26" t="s">
        <v>21</v>
      </c>
      <c r="H188" s="26" t="s">
        <v>195</v>
      </c>
      <c r="I188" s="26" t="s">
        <v>898</v>
      </c>
      <c r="J188" s="26">
        <v>2.63E-4</v>
      </c>
      <c r="K188" s="26">
        <f>'LT Reference'!$A$2</f>
        <v>1E-3</v>
      </c>
      <c r="L188" s="26">
        <v>0</v>
      </c>
      <c r="M188" s="26">
        <v>0</v>
      </c>
      <c r="N188" s="26">
        <v>0</v>
      </c>
      <c r="O188" s="27">
        <v>753535</v>
      </c>
      <c r="P188" s="28">
        <v>198.18</v>
      </c>
      <c r="Q188" s="28">
        <f t="shared" si="138"/>
        <v>0</v>
      </c>
      <c r="R188" s="28">
        <f t="shared" si="139"/>
        <v>0</v>
      </c>
      <c r="S188" s="28">
        <f t="shared" si="140"/>
        <v>0</v>
      </c>
      <c r="T188" s="27">
        <v>329766</v>
      </c>
      <c r="U188" s="28">
        <v>86.73</v>
      </c>
      <c r="V188" s="28">
        <f t="shared" si="141"/>
        <v>0</v>
      </c>
      <c r="W188" s="28">
        <f t="shared" si="142"/>
        <v>0</v>
      </c>
      <c r="X188" s="28">
        <f t="shared" si="143"/>
        <v>0</v>
      </c>
      <c r="Y188" s="27">
        <v>1083301</v>
      </c>
      <c r="Z188" s="28">
        <v>284.90999999999997</v>
      </c>
      <c r="AA188" s="28">
        <f t="shared" si="144"/>
        <v>0</v>
      </c>
      <c r="AB188" s="28">
        <f t="shared" si="145"/>
        <v>0</v>
      </c>
      <c r="AC188" s="28">
        <f t="shared" si="146"/>
        <v>0</v>
      </c>
    </row>
    <row r="189" spans="1:29" x14ac:dyDescent="0.25">
      <c r="A189" s="26" t="s">
        <v>13</v>
      </c>
      <c r="B189" s="26" t="s">
        <v>244</v>
      </c>
      <c r="C189" s="26" t="s">
        <v>220</v>
      </c>
      <c r="D189" s="26" t="s">
        <v>221</v>
      </c>
      <c r="E189" s="26" t="s">
        <v>906</v>
      </c>
      <c r="F189" s="26" t="s">
        <v>240</v>
      </c>
      <c r="G189" s="26" t="s">
        <v>21</v>
      </c>
      <c r="H189" s="26" t="s">
        <v>251</v>
      </c>
      <c r="I189" s="26" t="s">
        <v>899</v>
      </c>
      <c r="J189" s="26">
        <v>2.6499999999999999E-4</v>
      </c>
      <c r="K189" s="26">
        <f>'LT Reference'!$A$2</f>
        <v>1E-3</v>
      </c>
      <c r="L189" s="26">
        <v>0</v>
      </c>
      <c r="M189" s="26">
        <v>0</v>
      </c>
      <c r="N189" s="26">
        <v>0</v>
      </c>
      <c r="O189" s="27">
        <v>620035</v>
      </c>
      <c r="P189" s="28">
        <v>164.31</v>
      </c>
      <c r="Q189" s="28">
        <f t="shared" si="138"/>
        <v>0</v>
      </c>
      <c r="R189" s="28">
        <f t="shared" si="139"/>
        <v>0</v>
      </c>
      <c r="S189" s="28">
        <f t="shared" si="140"/>
        <v>0</v>
      </c>
      <c r="T189" s="27">
        <v>499434</v>
      </c>
      <c r="U189" s="28">
        <v>132.35</v>
      </c>
      <c r="V189" s="28">
        <f t="shared" si="141"/>
        <v>0</v>
      </c>
      <c r="W189" s="28">
        <f t="shared" si="142"/>
        <v>0</v>
      </c>
      <c r="X189" s="28">
        <f t="shared" si="143"/>
        <v>0</v>
      </c>
      <c r="Y189" s="27">
        <v>1119469</v>
      </c>
      <c r="Z189" s="28">
        <v>296.65999999999997</v>
      </c>
      <c r="AA189" s="28">
        <f t="shared" si="144"/>
        <v>0</v>
      </c>
      <c r="AB189" s="28">
        <f t="shared" si="145"/>
        <v>0</v>
      </c>
      <c r="AC189" s="28">
        <f t="shared" si="146"/>
        <v>0</v>
      </c>
    </row>
    <row r="190" spans="1:29" x14ac:dyDescent="0.25">
      <c r="A190" s="26" t="s">
        <v>14</v>
      </c>
      <c r="B190" s="26" t="s">
        <v>7</v>
      </c>
      <c r="C190" s="26" t="s">
        <v>220</v>
      </c>
      <c r="D190" s="26" t="s">
        <v>221</v>
      </c>
      <c r="E190" s="26" t="s">
        <v>906</v>
      </c>
      <c r="F190" s="26" t="s">
        <v>240</v>
      </c>
      <c r="G190" s="26" t="s">
        <v>21</v>
      </c>
      <c r="H190" s="26" t="s">
        <v>22</v>
      </c>
      <c r="I190" s="26"/>
      <c r="J190" s="26">
        <v>0</v>
      </c>
      <c r="K190" s="26"/>
      <c r="L190" s="26">
        <v>0</v>
      </c>
      <c r="M190" s="26">
        <v>0</v>
      </c>
      <c r="N190" s="26">
        <v>0</v>
      </c>
      <c r="O190" s="27">
        <v>0</v>
      </c>
      <c r="P190" s="28">
        <v>0</v>
      </c>
      <c r="Q190" s="28">
        <f t="shared" ref="Q190:Q208" si="147">P190</f>
        <v>0</v>
      </c>
      <c r="R190" s="28">
        <f t="shared" ref="R190:R208" si="148">P190</f>
        <v>0</v>
      </c>
      <c r="S190" s="28">
        <f t="shared" ref="S190:S208" si="149">P190</f>
        <v>0</v>
      </c>
      <c r="T190" s="27">
        <v>0</v>
      </c>
      <c r="U190" s="28">
        <v>0</v>
      </c>
      <c r="V190" s="28">
        <f t="shared" ref="V190:V208" si="150">U190</f>
        <v>0</v>
      </c>
      <c r="W190" s="28">
        <f t="shared" ref="W190:W208" si="151">U190</f>
        <v>0</v>
      </c>
      <c r="X190" s="28">
        <f t="shared" ref="X190:X208" si="152">U190</f>
        <v>0</v>
      </c>
      <c r="Y190" s="27">
        <v>0</v>
      </c>
      <c r="Z190" s="28">
        <v>0</v>
      </c>
      <c r="AA190" s="28">
        <f t="shared" ref="AA190:AA208" si="153">Z190</f>
        <v>0</v>
      </c>
      <c r="AB190" s="28">
        <f t="shared" ref="AB190:AB208" si="154">Z190</f>
        <v>0</v>
      </c>
      <c r="AC190" s="28">
        <f t="shared" ref="AC190:AC208" si="155">Z190</f>
        <v>0</v>
      </c>
    </row>
    <row r="191" spans="1:29" x14ac:dyDescent="0.25">
      <c r="A191" s="26" t="s">
        <v>14</v>
      </c>
      <c r="B191" s="26" t="s">
        <v>7</v>
      </c>
      <c r="C191" s="26" t="s">
        <v>220</v>
      </c>
      <c r="D191" s="26" t="s">
        <v>221</v>
      </c>
      <c r="E191" s="26" t="s">
        <v>906</v>
      </c>
      <c r="F191" s="26" t="s">
        <v>240</v>
      </c>
      <c r="G191" s="26" t="s">
        <v>21</v>
      </c>
      <c r="H191" s="26" t="s">
        <v>223</v>
      </c>
      <c r="I191" s="26"/>
      <c r="J191" s="26">
        <v>3.0000000000000001E-5</v>
      </c>
      <c r="K191" s="26"/>
      <c r="L191" s="26">
        <v>3.0000000000000001E-5</v>
      </c>
      <c r="M191" s="26">
        <v>3.0000000000000001E-5</v>
      </c>
      <c r="N191" s="26">
        <v>3.0000000000000001E-5</v>
      </c>
      <c r="O191" s="27">
        <v>14758331</v>
      </c>
      <c r="P191" s="28">
        <v>442.75</v>
      </c>
      <c r="Q191" s="28">
        <f t="shared" si="147"/>
        <v>442.75</v>
      </c>
      <c r="R191" s="28">
        <f t="shared" si="148"/>
        <v>442.75</v>
      </c>
      <c r="S191" s="28">
        <f t="shared" si="149"/>
        <v>442.75</v>
      </c>
      <c r="T191" s="27">
        <v>3023996</v>
      </c>
      <c r="U191" s="28">
        <v>90.720000000000013</v>
      </c>
      <c r="V191" s="28">
        <f t="shared" si="150"/>
        <v>90.720000000000013</v>
      </c>
      <c r="W191" s="28">
        <f t="shared" si="151"/>
        <v>90.720000000000013</v>
      </c>
      <c r="X191" s="28">
        <f t="shared" si="152"/>
        <v>90.720000000000013</v>
      </c>
      <c r="Y191" s="27">
        <v>17782327</v>
      </c>
      <c r="Z191" s="28">
        <v>533.46999999999991</v>
      </c>
      <c r="AA191" s="28">
        <f t="shared" si="153"/>
        <v>533.46999999999991</v>
      </c>
      <c r="AB191" s="28">
        <f t="shared" si="154"/>
        <v>533.46999999999991</v>
      </c>
      <c r="AC191" s="28">
        <f t="shared" si="155"/>
        <v>533.46999999999991</v>
      </c>
    </row>
    <row r="192" spans="1:29" x14ac:dyDescent="0.25">
      <c r="A192" s="26" t="s">
        <v>14</v>
      </c>
      <c r="B192" s="26" t="s">
        <v>7</v>
      </c>
      <c r="C192" s="26" t="s">
        <v>220</v>
      </c>
      <c r="D192" s="26" t="s">
        <v>221</v>
      </c>
      <c r="E192" s="26" t="s">
        <v>906</v>
      </c>
      <c r="F192" s="26" t="s">
        <v>240</v>
      </c>
      <c r="G192" s="26" t="s">
        <v>21</v>
      </c>
      <c r="H192" s="26" t="s">
        <v>224</v>
      </c>
      <c r="I192" s="26"/>
      <c r="J192" s="26">
        <v>3.0000000000000001E-5</v>
      </c>
      <c r="K192" s="26"/>
      <c r="L192" s="26">
        <v>3.0000000000000001E-5</v>
      </c>
      <c r="M192" s="26">
        <v>3.0000000000000001E-5</v>
      </c>
      <c r="N192" s="26">
        <v>3.0000000000000001E-5</v>
      </c>
      <c r="O192" s="27">
        <v>80003995</v>
      </c>
      <c r="P192" s="28">
        <v>2400.12</v>
      </c>
      <c r="Q192" s="28">
        <f t="shared" si="147"/>
        <v>2400.12</v>
      </c>
      <c r="R192" s="28">
        <f t="shared" si="148"/>
        <v>2400.12</v>
      </c>
      <c r="S192" s="28">
        <f t="shared" si="149"/>
        <v>2400.12</v>
      </c>
      <c r="T192" s="27">
        <v>19038661</v>
      </c>
      <c r="U192" s="28">
        <v>571.16</v>
      </c>
      <c r="V192" s="28">
        <f t="shared" si="150"/>
        <v>571.16</v>
      </c>
      <c r="W192" s="28">
        <f t="shared" si="151"/>
        <v>571.16</v>
      </c>
      <c r="X192" s="28">
        <f t="shared" si="152"/>
        <v>571.16</v>
      </c>
      <c r="Y192" s="27">
        <v>99042656</v>
      </c>
      <c r="Z192" s="28">
        <v>2971.2799999999997</v>
      </c>
      <c r="AA192" s="28">
        <f t="shared" si="153"/>
        <v>2971.2799999999997</v>
      </c>
      <c r="AB192" s="28">
        <f t="shared" si="154"/>
        <v>2971.2799999999997</v>
      </c>
      <c r="AC192" s="28">
        <f t="shared" si="155"/>
        <v>2971.2799999999997</v>
      </c>
    </row>
    <row r="193" spans="1:29" x14ac:dyDescent="0.25">
      <c r="A193" s="26" t="s">
        <v>14</v>
      </c>
      <c r="B193" s="26" t="s">
        <v>7</v>
      </c>
      <c r="C193" s="26" t="s">
        <v>220</v>
      </c>
      <c r="D193" s="26" t="s">
        <v>221</v>
      </c>
      <c r="E193" s="26" t="s">
        <v>906</v>
      </c>
      <c r="F193" s="26" t="s">
        <v>240</v>
      </c>
      <c r="G193" s="26" t="s">
        <v>21</v>
      </c>
      <c r="H193" s="26" t="s">
        <v>225</v>
      </c>
      <c r="I193" s="26"/>
      <c r="J193" s="26">
        <v>3.0000000000000001E-5</v>
      </c>
      <c r="K193" s="26"/>
      <c r="L193" s="26">
        <v>3.0000000000000001E-5</v>
      </c>
      <c r="M193" s="26">
        <v>3.0000000000000001E-5</v>
      </c>
      <c r="N193" s="26">
        <v>3.0000000000000001E-5</v>
      </c>
      <c r="O193" s="27">
        <v>76921330</v>
      </c>
      <c r="P193" s="28">
        <v>2307.64</v>
      </c>
      <c r="Q193" s="28">
        <f t="shared" si="147"/>
        <v>2307.64</v>
      </c>
      <c r="R193" s="28">
        <f t="shared" si="148"/>
        <v>2307.64</v>
      </c>
      <c r="S193" s="28">
        <f t="shared" si="149"/>
        <v>2307.64</v>
      </c>
      <c r="T193" s="27">
        <v>112292667</v>
      </c>
      <c r="U193" s="28">
        <v>3368.7799999999997</v>
      </c>
      <c r="V193" s="28">
        <f t="shared" si="150"/>
        <v>3368.7799999999997</v>
      </c>
      <c r="W193" s="28">
        <f t="shared" si="151"/>
        <v>3368.7799999999997</v>
      </c>
      <c r="X193" s="28">
        <f t="shared" si="152"/>
        <v>3368.7799999999997</v>
      </c>
      <c r="Y193" s="27">
        <v>189213997</v>
      </c>
      <c r="Z193" s="28">
        <v>5676.42</v>
      </c>
      <c r="AA193" s="28">
        <f t="shared" si="153"/>
        <v>5676.42</v>
      </c>
      <c r="AB193" s="28">
        <f t="shared" si="154"/>
        <v>5676.42</v>
      </c>
      <c r="AC193" s="28">
        <f t="shared" si="155"/>
        <v>5676.42</v>
      </c>
    </row>
    <row r="194" spans="1:29" x14ac:dyDescent="0.25">
      <c r="A194" s="26" t="s">
        <v>14</v>
      </c>
      <c r="B194" s="26" t="s">
        <v>7</v>
      </c>
      <c r="C194" s="26" t="s">
        <v>220</v>
      </c>
      <c r="D194" s="26" t="s">
        <v>221</v>
      </c>
      <c r="E194" s="26" t="s">
        <v>906</v>
      </c>
      <c r="F194" s="26" t="s">
        <v>240</v>
      </c>
      <c r="G194" s="26" t="s">
        <v>21</v>
      </c>
      <c r="H194" s="26" t="s">
        <v>226</v>
      </c>
      <c r="I194" s="26"/>
      <c r="J194" s="26">
        <v>3.0000000000000001E-5</v>
      </c>
      <c r="K194" s="26"/>
      <c r="L194" s="26">
        <v>3.0000000000000001E-5</v>
      </c>
      <c r="M194" s="26">
        <v>3.0000000000000001E-5</v>
      </c>
      <c r="N194" s="26">
        <v>3.0000000000000001E-5</v>
      </c>
      <c r="O194" s="27">
        <v>722451001</v>
      </c>
      <c r="P194" s="28">
        <v>21673.53</v>
      </c>
      <c r="Q194" s="28">
        <f t="shared" si="147"/>
        <v>21673.53</v>
      </c>
      <c r="R194" s="28">
        <f t="shared" si="148"/>
        <v>21673.53</v>
      </c>
      <c r="S194" s="28">
        <f t="shared" si="149"/>
        <v>21673.53</v>
      </c>
      <c r="T194" s="27">
        <v>164064665</v>
      </c>
      <c r="U194" s="28">
        <v>4921.9400000000005</v>
      </c>
      <c r="V194" s="28">
        <f t="shared" si="150"/>
        <v>4921.9400000000005</v>
      </c>
      <c r="W194" s="28">
        <f t="shared" si="151"/>
        <v>4921.9400000000005</v>
      </c>
      <c r="X194" s="28">
        <f t="shared" si="152"/>
        <v>4921.9400000000005</v>
      </c>
      <c r="Y194" s="27">
        <v>886515666</v>
      </c>
      <c r="Z194" s="28">
        <v>26595.469999999998</v>
      </c>
      <c r="AA194" s="28">
        <f t="shared" si="153"/>
        <v>26595.469999999998</v>
      </c>
      <c r="AB194" s="28">
        <f t="shared" si="154"/>
        <v>26595.469999999998</v>
      </c>
      <c r="AC194" s="28">
        <f t="shared" si="155"/>
        <v>26595.469999999998</v>
      </c>
    </row>
    <row r="195" spans="1:29" x14ac:dyDescent="0.25">
      <c r="A195" s="26" t="s">
        <v>14</v>
      </c>
      <c r="B195" s="26" t="s">
        <v>7</v>
      </c>
      <c r="C195" s="26" t="s">
        <v>220</v>
      </c>
      <c r="D195" s="26" t="s">
        <v>221</v>
      </c>
      <c r="E195" s="26" t="s">
        <v>906</v>
      </c>
      <c r="F195" s="26" t="s">
        <v>240</v>
      </c>
      <c r="G195" s="26" t="s">
        <v>21</v>
      </c>
      <c r="H195" s="26" t="s">
        <v>32</v>
      </c>
      <c r="I195" s="26"/>
      <c r="J195" s="26">
        <v>3.6000000000000001E-5</v>
      </c>
      <c r="K195" s="26"/>
      <c r="L195" s="26">
        <v>3.6000000000000001E-5</v>
      </c>
      <c r="M195" s="26">
        <v>3.6000000000000001E-5</v>
      </c>
      <c r="N195" s="26">
        <v>3.6000000000000001E-5</v>
      </c>
      <c r="O195" s="27">
        <v>10234999</v>
      </c>
      <c r="P195" s="28">
        <v>368.46000000000004</v>
      </c>
      <c r="Q195" s="28">
        <f t="shared" si="147"/>
        <v>368.46000000000004</v>
      </c>
      <c r="R195" s="28">
        <f t="shared" si="148"/>
        <v>368.46000000000004</v>
      </c>
      <c r="S195" s="28">
        <f t="shared" si="149"/>
        <v>368.46000000000004</v>
      </c>
      <c r="T195" s="27">
        <v>6699724</v>
      </c>
      <c r="U195" s="28">
        <v>241.19</v>
      </c>
      <c r="V195" s="28">
        <f t="shared" si="150"/>
        <v>241.19</v>
      </c>
      <c r="W195" s="28">
        <f t="shared" si="151"/>
        <v>241.19</v>
      </c>
      <c r="X195" s="28">
        <f t="shared" si="152"/>
        <v>241.19</v>
      </c>
      <c r="Y195" s="27">
        <v>16934723</v>
      </c>
      <c r="Z195" s="28">
        <v>609.65000000000009</v>
      </c>
      <c r="AA195" s="28">
        <f t="shared" si="153"/>
        <v>609.65000000000009</v>
      </c>
      <c r="AB195" s="28">
        <f t="shared" si="154"/>
        <v>609.65000000000009</v>
      </c>
      <c r="AC195" s="28">
        <f t="shared" si="155"/>
        <v>609.65000000000009</v>
      </c>
    </row>
    <row r="196" spans="1:29" x14ac:dyDescent="0.25">
      <c r="A196" s="26" t="s">
        <v>14</v>
      </c>
      <c r="B196" s="26" t="s">
        <v>7</v>
      </c>
      <c r="C196" s="26" t="s">
        <v>220</v>
      </c>
      <c r="D196" s="26" t="s">
        <v>221</v>
      </c>
      <c r="E196" s="26" t="s">
        <v>906</v>
      </c>
      <c r="F196" s="26" t="s">
        <v>240</v>
      </c>
      <c r="G196" s="26" t="s">
        <v>21</v>
      </c>
      <c r="H196" s="26" t="s">
        <v>33</v>
      </c>
      <c r="I196" s="26"/>
      <c r="J196" s="26">
        <v>2.2520000000000001E-3</v>
      </c>
      <c r="K196" s="26"/>
      <c r="L196" s="26">
        <v>2.2520000000000001E-3</v>
      </c>
      <c r="M196" s="26">
        <v>2.2520000000000001E-3</v>
      </c>
      <c r="N196" s="26">
        <v>2.2520000000000001E-3</v>
      </c>
      <c r="O196" s="27">
        <v>10399341</v>
      </c>
      <c r="P196" s="28">
        <v>23419.32</v>
      </c>
      <c r="Q196" s="28">
        <f t="shared" si="147"/>
        <v>23419.32</v>
      </c>
      <c r="R196" s="28">
        <f t="shared" si="148"/>
        <v>23419.32</v>
      </c>
      <c r="S196" s="28">
        <f t="shared" si="149"/>
        <v>23419.32</v>
      </c>
      <c r="T196" s="27">
        <v>6904006</v>
      </c>
      <c r="U196" s="28">
        <v>15547.84</v>
      </c>
      <c r="V196" s="28">
        <f t="shared" si="150"/>
        <v>15547.84</v>
      </c>
      <c r="W196" s="28">
        <f t="shared" si="151"/>
        <v>15547.84</v>
      </c>
      <c r="X196" s="28">
        <f t="shared" si="152"/>
        <v>15547.84</v>
      </c>
      <c r="Y196" s="27">
        <v>17303347</v>
      </c>
      <c r="Z196" s="28">
        <v>38967.159999999996</v>
      </c>
      <c r="AA196" s="28">
        <f t="shared" si="153"/>
        <v>38967.159999999996</v>
      </c>
      <c r="AB196" s="28">
        <f t="shared" si="154"/>
        <v>38967.159999999996</v>
      </c>
      <c r="AC196" s="28">
        <f t="shared" si="155"/>
        <v>38967.159999999996</v>
      </c>
    </row>
    <row r="197" spans="1:29" x14ac:dyDescent="0.25">
      <c r="A197" s="26" t="s">
        <v>14</v>
      </c>
      <c r="B197" s="26" t="s">
        <v>7</v>
      </c>
      <c r="C197" s="26" t="s">
        <v>220</v>
      </c>
      <c r="D197" s="26" t="s">
        <v>221</v>
      </c>
      <c r="E197" s="26" t="s">
        <v>906</v>
      </c>
      <c r="F197" s="26" t="s">
        <v>240</v>
      </c>
      <c r="G197" s="26" t="s">
        <v>21</v>
      </c>
      <c r="H197" s="26" t="s">
        <v>227</v>
      </c>
      <c r="I197" s="26"/>
      <c r="J197" s="26">
        <v>2.4000000000000001E-4</v>
      </c>
      <c r="K197" s="26"/>
      <c r="L197" s="26">
        <v>2.4000000000000001E-4</v>
      </c>
      <c r="M197" s="26">
        <v>2.4000000000000001E-4</v>
      </c>
      <c r="N197" s="26">
        <v>2.4000000000000001E-4</v>
      </c>
      <c r="O197" s="27">
        <v>12327589</v>
      </c>
      <c r="P197" s="28">
        <v>2958.62</v>
      </c>
      <c r="Q197" s="28">
        <f t="shared" si="147"/>
        <v>2958.62</v>
      </c>
      <c r="R197" s="28">
        <f t="shared" si="148"/>
        <v>2958.62</v>
      </c>
      <c r="S197" s="28">
        <f t="shared" si="149"/>
        <v>2958.62</v>
      </c>
      <c r="T197" s="27">
        <v>5199720</v>
      </c>
      <c r="U197" s="28">
        <v>1247.93</v>
      </c>
      <c r="V197" s="28">
        <f t="shared" si="150"/>
        <v>1247.93</v>
      </c>
      <c r="W197" s="28">
        <f t="shared" si="151"/>
        <v>1247.93</v>
      </c>
      <c r="X197" s="28">
        <f t="shared" si="152"/>
        <v>1247.93</v>
      </c>
      <c r="Y197" s="27">
        <v>17527309</v>
      </c>
      <c r="Z197" s="28">
        <v>4206.5500000000011</v>
      </c>
      <c r="AA197" s="28">
        <f t="shared" si="153"/>
        <v>4206.5500000000011</v>
      </c>
      <c r="AB197" s="28">
        <f t="shared" si="154"/>
        <v>4206.5500000000011</v>
      </c>
      <c r="AC197" s="28">
        <f t="shared" si="155"/>
        <v>4206.5500000000011</v>
      </c>
    </row>
    <row r="198" spans="1:29" x14ac:dyDescent="0.25">
      <c r="A198" s="26" t="s">
        <v>14</v>
      </c>
      <c r="B198" s="26" t="s">
        <v>244</v>
      </c>
      <c r="C198" s="26" t="s">
        <v>220</v>
      </c>
      <c r="D198" s="26" t="s">
        <v>221</v>
      </c>
      <c r="E198" s="26" t="s">
        <v>906</v>
      </c>
      <c r="F198" s="26" t="s">
        <v>240</v>
      </c>
      <c r="G198" s="26" t="s">
        <v>21</v>
      </c>
      <c r="H198" s="26" t="s">
        <v>22</v>
      </c>
      <c r="I198" s="26"/>
      <c r="J198" s="26">
        <v>0</v>
      </c>
      <c r="K198" s="26"/>
      <c r="L198" s="26">
        <v>0</v>
      </c>
      <c r="M198" s="26">
        <v>0</v>
      </c>
      <c r="N198" s="26">
        <v>0</v>
      </c>
      <c r="O198" s="27">
        <v>0</v>
      </c>
      <c r="P198" s="28">
        <v>0</v>
      </c>
      <c r="Q198" s="28">
        <f t="shared" si="147"/>
        <v>0</v>
      </c>
      <c r="R198" s="28">
        <f t="shared" si="148"/>
        <v>0</v>
      </c>
      <c r="S198" s="28">
        <f t="shared" si="149"/>
        <v>0</v>
      </c>
      <c r="T198" s="27">
        <v>0</v>
      </c>
      <c r="U198" s="28">
        <v>0</v>
      </c>
      <c r="V198" s="28">
        <f t="shared" si="150"/>
        <v>0</v>
      </c>
      <c r="W198" s="28">
        <f t="shared" si="151"/>
        <v>0</v>
      </c>
      <c r="X198" s="28">
        <f t="shared" si="152"/>
        <v>0</v>
      </c>
      <c r="Y198" s="27">
        <v>0</v>
      </c>
      <c r="Z198" s="28">
        <v>0</v>
      </c>
      <c r="AA198" s="28">
        <f t="shared" si="153"/>
        <v>0</v>
      </c>
      <c r="AB198" s="28">
        <f t="shared" si="154"/>
        <v>0</v>
      </c>
      <c r="AC198" s="28">
        <f t="shared" si="155"/>
        <v>0</v>
      </c>
    </row>
    <row r="199" spans="1:29" x14ac:dyDescent="0.25">
      <c r="A199" s="26" t="s">
        <v>14</v>
      </c>
      <c r="B199" s="26" t="s">
        <v>244</v>
      </c>
      <c r="C199" s="26" t="s">
        <v>220</v>
      </c>
      <c r="D199" s="26" t="s">
        <v>221</v>
      </c>
      <c r="E199" s="26" t="s">
        <v>906</v>
      </c>
      <c r="F199" s="26" t="s">
        <v>240</v>
      </c>
      <c r="G199" s="26" t="s">
        <v>21</v>
      </c>
      <c r="H199" s="26" t="s">
        <v>223</v>
      </c>
      <c r="I199" s="26"/>
      <c r="J199" s="26">
        <v>2.0000000000000002E-5</v>
      </c>
      <c r="K199" s="26"/>
      <c r="L199" s="26">
        <v>2.0000000000000002E-5</v>
      </c>
      <c r="M199" s="26">
        <v>2.0000000000000002E-5</v>
      </c>
      <c r="N199" s="26">
        <v>2.0000000000000002E-5</v>
      </c>
      <c r="O199" s="27">
        <v>2875000</v>
      </c>
      <c r="P199" s="28">
        <v>57.5</v>
      </c>
      <c r="Q199" s="28">
        <f t="shared" si="147"/>
        <v>57.5</v>
      </c>
      <c r="R199" s="28">
        <f t="shared" si="148"/>
        <v>57.5</v>
      </c>
      <c r="S199" s="28">
        <f t="shared" si="149"/>
        <v>57.5</v>
      </c>
      <c r="T199" s="27">
        <v>1206500</v>
      </c>
      <c r="U199" s="28">
        <v>24.13</v>
      </c>
      <c r="V199" s="28">
        <f t="shared" si="150"/>
        <v>24.13</v>
      </c>
      <c r="W199" s="28">
        <f t="shared" si="151"/>
        <v>24.13</v>
      </c>
      <c r="X199" s="28">
        <f t="shared" si="152"/>
        <v>24.13</v>
      </c>
      <c r="Y199" s="27">
        <v>4081500</v>
      </c>
      <c r="Z199" s="28">
        <v>81.63</v>
      </c>
      <c r="AA199" s="28">
        <f t="shared" si="153"/>
        <v>81.63</v>
      </c>
      <c r="AB199" s="28">
        <f t="shared" si="154"/>
        <v>81.63</v>
      </c>
      <c r="AC199" s="28">
        <f t="shared" si="155"/>
        <v>81.63</v>
      </c>
    </row>
    <row r="200" spans="1:29" x14ac:dyDescent="0.25">
      <c r="A200" s="26" t="s">
        <v>14</v>
      </c>
      <c r="B200" s="26" t="s">
        <v>244</v>
      </c>
      <c r="C200" s="26" t="s">
        <v>220</v>
      </c>
      <c r="D200" s="26" t="s">
        <v>221</v>
      </c>
      <c r="E200" s="26" t="s">
        <v>906</v>
      </c>
      <c r="F200" s="26" t="s">
        <v>240</v>
      </c>
      <c r="G200" s="26" t="s">
        <v>21</v>
      </c>
      <c r="H200" s="26" t="s">
        <v>224</v>
      </c>
      <c r="I200" s="26"/>
      <c r="J200" s="26">
        <v>2.1999999999999999E-5</v>
      </c>
      <c r="K200" s="26"/>
      <c r="L200" s="26">
        <v>2.1999999999999999E-5</v>
      </c>
      <c r="M200" s="26">
        <v>2.1999999999999999E-5</v>
      </c>
      <c r="N200" s="26">
        <v>2.1999999999999999E-5</v>
      </c>
      <c r="O200" s="27">
        <v>20801820</v>
      </c>
      <c r="P200" s="28">
        <v>457.64</v>
      </c>
      <c r="Q200" s="28">
        <f t="shared" si="147"/>
        <v>457.64</v>
      </c>
      <c r="R200" s="28">
        <f t="shared" si="148"/>
        <v>457.64</v>
      </c>
      <c r="S200" s="28">
        <f t="shared" si="149"/>
        <v>457.64</v>
      </c>
      <c r="T200" s="27">
        <v>5867726</v>
      </c>
      <c r="U200" s="28">
        <v>129.09</v>
      </c>
      <c r="V200" s="28">
        <f t="shared" si="150"/>
        <v>129.09</v>
      </c>
      <c r="W200" s="28">
        <f t="shared" si="151"/>
        <v>129.09</v>
      </c>
      <c r="X200" s="28">
        <f t="shared" si="152"/>
        <v>129.09</v>
      </c>
      <c r="Y200" s="27">
        <v>26669546</v>
      </c>
      <c r="Z200" s="28">
        <v>586.73</v>
      </c>
      <c r="AA200" s="28">
        <f t="shared" si="153"/>
        <v>586.73</v>
      </c>
      <c r="AB200" s="28">
        <f t="shared" si="154"/>
        <v>586.73</v>
      </c>
      <c r="AC200" s="28">
        <f t="shared" si="155"/>
        <v>586.73</v>
      </c>
    </row>
    <row r="201" spans="1:29" x14ac:dyDescent="0.25">
      <c r="A201" s="26" t="s">
        <v>14</v>
      </c>
      <c r="B201" s="26" t="s">
        <v>244</v>
      </c>
      <c r="C201" s="26" t="s">
        <v>220</v>
      </c>
      <c r="D201" s="26" t="s">
        <v>221</v>
      </c>
      <c r="E201" s="26" t="s">
        <v>906</v>
      </c>
      <c r="F201" s="26" t="s">
        <v>240</v>
      </c>
      <c r="G201" s="26" t="s">
        <v>21</v>
      </c>
      <c r="H201" s="26" t="s">
        <v>225</v>
      </c>
      <c r="I201" s="26"/>
      <c r="J201" s="26">
        <v>2.3E-5</v>
      </c>
      <c r="K201" s="26"/>
      <c r="L201" s="26">
        <v>2.3E-5</v>
      </c>
      <c r="M201" s="26">
        <v>2.3E-5</v>
      </c>
      <c r="N201" s="26">
        <v>2.3E-5</v>
      </c>
      <c r="O201" s="27">
        <v>57283045</v>
      </c>
      <c r="P201" s="28">
        <v>1317.51</v>
      </c>
      <c r="Q201" s="28">
        <f t="shared" si="147"/>
        <v>1317.51</v>
      </c>
      <c r="R201" s="28">
        <f t="shared" si="148"/>
        <v>1317.51</v>
      </c>
      <c r="S201" s="28">
        <f t="shared" si="149"/>
        <v>1317.51</v>
      </c>
      <c r="T201" s="27">
        <v>63136518</v>
      </c>
      <c r="U201" s="28">
        <v>1452.1399999999999</v>
      </c>
      <c r="V201" s="28">
        <f t="shared" si="150"/>
        <v>1452.1399999999999</v>
      </c>
      <c r="W201" s="28">
        <f t="shared" si="151"/>
        <v>1452.1399999999999</v>
      </c>
      <c r="X201" s="28">
        <f t="shared" si="152"/>
        <v>1452.1399999999999</v>
      </c>
      <c r="Y201" s="27">
        <v>120419563</v>
      </c>
      <c r="Z201" s="28">
        <v>2769.6499999999996</v>
      </c>
      <c r="AA201" s="28">
        <f t="shared" si="153"/>
        <v>2769.6499999999996</v>
      </c>
      <c r="AB201" s="28">
        <f t="shared" si="154"/>
        <v>2769.6499999999996</v>
      </c>
      <c r="AC201" s="28">
        <f t="shared" si="155"/>
        <v>2769.6499999999996</v>
      </c>
    </row>
    <row r="202" spans="1:29" x14ac:dyDescent="0.25">
      <c r="A202" s="26" t="s">
        <v>14</v>
      </c>
      <c r="B202" s="26" t="s">
        <v>244</v>
      </c>
      <c r="C202" s="26" t="s">
        <v>220</v>
      </c>
      <c r="D202" s="26" t="s">
        <v>221</v>
      </c>
      <c r="E202" s="26" t="s">
        <v>906</v>
      </c>
      <c r="F202" s="26" t="s">
        <v>240</v>
      </c>
      <c r="G202" s="26" t="s">
        <v>21</v>
      </c>
      <c r="H202" s="26" t="s">
        <v>226</v>
      </c>
      <c r="I202" s="26"/>
      <c r="J202" s="26">
        <v>2.3E-5</v>
      </c>
      <c r="K202" s="26"/>
      <c r="L202" s="26">
        <v>2.3E-5</v>
      </c>
      <c r="M202" s="26">
        <v>2.3E-5</v>
      </c>
      <c r="N202" s="26">
        <v>2.3E-5</v>
      </c>
      <c r="O202" s="27">
        <v>170689132</v>
      </c>
      <c r="P202" s="28">
        <v>3925.85</v>
      </c>
      <c r="Q202" s="28">
        <f t="shared" si="147"/>
        <v>3925.85</v>
      </c>
      <c r="R202" s="28">
        <f t="shared" si="148"/>
        <v>3925.85</v>
      </c>
      <c r="S202" s="28">
        <f t="shared" si="149"/>
        <v>3925.85</v>
      </c>
      <c r="T202" s="27">
        <v>40351738</v>
      </c>
      <c r="U202" s="28">
        <v>928.09</v>
      </c>
      <c r="V202" s="28">
        <f t="shared" si="150"/>
        <v>928.09</v>
      </c>
      <c r="W202" s="28">
        <f t="shared" si="151"/>
        <v>928.09</v>
      </c>
      <c r="X202" s="28">
        <f t="shared" si="152"/>
        <v>928.09</v>
      </c>
      <c r="Y202" s="27">
        <v>211040870</v>
      </c>
      <c r="Z202" s="28">
        <v>4853.9399999999996</v>
      </c>
      <c r="AA202" s="28">
        <f t="shared" si="153"/>
        <v>4853.9399999999996</v>
      </c>
      <c r="AB202" s="28">
        <f t="shared" si="154"/>
        <v>4853.9399999999996</v>
      </c>
      <c r="AC202" s="28">
        <f t="shared" si="155"/>
        <v>4853.9399999999996</v>
      </c>
    </row>
    <row r="203" spans="1:29" x14ac:dyDescent="0.25">
      <c r="A203" s="26" t="s">
        <v>14</v>
      </c>
      <c r="B203" s="26" t="s">
        <v>244</v>
      </c>
      <c r="C203" s="26" t="s">
        <v>220</v>
      </c>
      <c r="D203" s="26" t="s">
        <v>221</v>
      </c>
      <c r="E203" s="26" t="s">
        <v>906</v>
      </c>
      <c r="F203" s="26" t="s">
        <v>240</v>
      </c>
      <c r="G203" s="26" t="s">
        <v>21</v>
      </c>
      <c r="H203" s="26" t="s">
        <v>32</v>
      </c>
      <c r="I203" s="26"/>
      <c r="J203" s="26">
        <v>1.9799999999999999E-4</v>
      </c>
      <c r="K203" s="26"/>
      <c r="L203" s="26">
        <v>1.9799999999999999E-4</v>
      </c>
      <c r="M203" s="26">
        <v>1.9799999999999999E-4</v>
      </c>
      <c r="N203" s="26">
        <v>1.9799999999999999E-4</v>
      </c>
      <c r="O203" s="27">
        <v>3330399</v>
      </c>
      <c r="P203" s="28">
        <v>659.42</v>
      </c>
      <c r="Q203" s="28">
        <f t="shared" si="147"/>
        <v>659.42</v>
      </c>
      <c r="R203" s="28">
        <f t="shared" si="148"/>
        <v>659.42</v>
      </c>
      <c r="S203" s="28">
        <f t="shared" si="149"/>
        <v>659.42</v>
      </c>
      <c r="T203" s="27">
        <v>2905504</v>
      </c>
      <c r="U203" s="28">
        <v>575.29</v>
      </c>
      <c r="V203" s="28">
        <f t="shared" si="150"/>
        <v>575.29</v>
      </c>
      <c r="W203" s="28">
        <f t="shared" si="151"/>
        <v>575.29</v>
      </c>
      <c r="X203" s="28">
        <f t="shared" si="152"/>
        <v>575.29</v>
      </c>
      <c r="Y203" s="27">
        <v>6235903</v>
      </c>
      <c r="Z203" s="28">
        <v>1234.71</v>
      </c>
      <c r="AA203" s="28">
        <f t="shared" si="153"/>
        <v>1234.71</v>
      </c>
      <c r="AB203" s="28">
        <f t="shared" si="154"/>
        <v>1234.71</v>
      </c>
      <c r="AC203" s="28">
        <f t="shared" si="155"/>
        <v>1234.71</v>
      </c>
    </row>
    <row r="204" spans="1:29" x14ac:dyDescent="0.25">
      <c r="A204" s="26" t="s">
        <v>14</v>
      </c>
      <c r="B204" s="26" t="s">
        <v>244</v>
      </c>
      <c r="C204" s="26" t="s">
        <v>220</v>
      </c>
      <c r="D204" s="26" t="s">
        <v>221</v>
      </c>
      <c r="E204" s="26" t="s">
        <v>906</v>
      </c>
      <c r="F204" s="26" t="s">
        <v>240</v>
      </c>
      <c r="G204" s="26" t="s">
        <v>21</v>
      </c>
      <c r="H204" s="26" t="s">
        <v>33</v>
      </c>
      <c r="I204" s="26"/>
      <c r="J204" s="26">
        <v>3.3059999999999999E-3</v>
      </c>
      <c r="K204" s="26"/>
      <c r="L204" s="26">
        <v>3.3059999999999999E-3</v>
      </c>
      <c r="M204" s="26">
        <v>3.3059999999999999E-3</v>
      </c>
      <c r="N204" s="26">
        <v>3.3059999999999999E-3</v>
      </c>
      <c r="O204" s="27">
        <v>3343789</v>
      </c>
      <c r="P204" s="28">
        <v>11054.57</v>
      </c>
      <c r="Q204" s="28">
        <f t="shared" si="147"/>
        <v>11054.57</v>
      </c>
      <c r="R204" s="28">
        <f t="shared" si="148"/>
        <v>11054.57</v>
      </c>
      <c r="S204" s="28">
        <f t="shared" si="149"/>
        <v>11054.57</v>
      </c>
      <c r="T204" s="27">
        <v>2925183</v>
      </c>
      <c r="U204" s="28">
        <v>9670.6500000000015</v>
      </c>
      <c r="V204" s="28">
        <f t="shared" si="150"/>
        <v>9670.6500000000015</v>
      </c>
      <c r="W204" s="28">
        <f t="shared" si="151"/>
        <v>9670.6500000000015</v>
      </c>
      <c r="X204" s="28">
        <f t="shared" si="152"/>
        <v>9670.6500000000015</v>
      </c>
      <c r="Y204" s="27">
        <v>6268972</v>
      </c>
      <c r="Z204" s="28">
        <v>20725.22</v>
      </c>
      <c r="AA204" s="28">
        <f t="shared" si="153"/>
        <v>20725.22</v>
      </c>
      <c r="AB204" s="28">
        <f t="shared" si="154"/>
        <v>20725.22</v>
      </c>
      <c r="AC204" s="28">
        <f t="shared" si="155"/>
        <v>20725.22</v>
      </c>
    </row>
    <row r="205" spans="1:29" x14ac:dyDescent="0.25">
      <c r="A205" s="26" t="s">
        <v>14</v>
      </c>
      <c r="B205" s="26" t="s">
        <v>244</v>
      </c>
      <c r="C205" s="26" t="s">
        <v>220</v>
      </c>
      <c r="D205" s="26" t="s">
        <v>221</v>
      </c>
      <c r="E205" s="26" t="s">
        <v>906</v>
      </c>
      <c r="F205" s="26" t="s">
        <v>240</v>
      </c>
      <c r="G205" s="26" t="s">
        <v>21</v>
      </c>
      <c r="H205" s="26" t="s">
        <v>168</v>
      </c>
      <c r="I205" s="26"/>
      <c r="J205" s="26">
        <v>1.9900000000000001E-4</v>
      </c>
      <c r="K205" s="26"/>
      <c r="L205" s="26">
        <v>1.9900000000000001E-4</v>
      </c>
      <c r="M205" s="26">
        <v>1.9900000000000001E-4</v>
      </c>
      <c r="N205" s="26">
        <v>1.9900000000000001E-4</v>
      </c>
      <c r="O205" s="27">
        <v>576734</v>
      </c>
      <c r="P205" s="28">
        <v>114.77</v>
      </c>
      <c r="Q205" s="28">
        <f t="shared" si="147"/>
        <v>114.77</v>
      </c>
      <c r="R205" s="28">
        <f t="shared" si="148"/>
        <v>114.77</v>
      </c>
      <c r="S205" s="28">
        <f t="shared" si="149"/>
        <v>114.77</v>
      </c>
      <c r="T205" s="27">
        <v>231011</v>
      </c>
      <c r="U205" s="28">
        <v>45.97</v>
      </c>
      <c r="V205" s="28">
        <f t="shared" si="150"/>
        <v>45.97</v>
      </c>
      <c r="W205" s="28">
        <f t="shared" si="151"/>
        <v>45.97</v>
      </c>
      <c r="X205" s="28">
        <f t="shared" si="152"/>
        <v>45.97</v>
      </c>
      <c r="Y205" s="27">
        <v>807745</v>
      </c>
      <c r="Z205" s="28">
        <v>160.73999999999998</v>
      </c>
      <c r="AA205" s="28">
        <f t="shared" si="153"/>
        <v>160.73999999999998</v>
      </c>
      <c r="AB205" s="28">
        <f t="shared" si="154"/>
        <v>160.73999999999998</v>
      </c>
      <c r="AC205" s="28">
        <f t="shared" si="155"/>
        <v>160.73999999999998</v>
      </c>
    </row>
    <row r="206" spans="1:29" x14ac:dyDescent="0.25">
      <c r="A206" s="26" t="s">
        <v>14</v>
      </c>
      <c r="B206" s="26" t="s">
        <v>244</v>
      </c>
      <c r="C206" s="26" t="s">
        <v>220</v>
      </c>
      <c r="D206" s="26" t="s">
        <v>221</v>
      </c>
      <c r="E206" s="26" t="s">
        <v>906</v>
      </c>
      <c r="F206" s="26" t="s">
        <v>240</v>
      </c>
      <c r="G206" s="26" t="s">
        <v>21</v>
      </c>
      <c r="H206" s="26" t="s">
        <v>164</v>
      </c>
      <c r="I206" s="26"/>
      <c r="J206" s="26">
        <v>2.5500000000000002E-4</v>
      </c>
      <c r="K206" s="26"/>
      <c r="L206" s="26">
        <v>2.5500000000000002E-4</v>
      </c>
      <c r="M206" s="26">
        <v>2.5500000000000002E-4</v>
      </c>
      <c r="N206" s="26">
        <v>2.5500000000000002E-4</v>
      </c>
      <c r="O206" s="27">
        <v>1474118</v>
      </c>
      <c r="P206" s="28">
        <v>375.9</v>
      </c>
      <c r="Q206" s="28">
        <f t="shared" si="147"/>
        <v>375.9</v>
      </c>
      <c r="R206" s="28">
        <f t="shared" si="148"/>
        <v>375.9</v>
      </c>
      <c r="S206" s="28">
        <f t="shared" si="149"/>
        <v>375.9</v>
      </c>
      <c r="T206" s="27">
        <v>415296</v>
      </c>
      <c r="U206" s="28">
        <v>105.9</v>
      </c>
      <c r="V206" s="28">
        <f t="shared" si="150"/>
        <v>105.9</v>
      </c>
      <c r="W206" s="28">
        <f t="shared" si="151"/>
        <v>105.9</v>
      </c>
      <c r="X206" s="28">
        <f t="shared" si="152"/>
        <v>105.9</v>
      </c>
      <c r="Y206" s="27">
        <v>1889414</v>
      </c>
      <c r="Z206" s="28">
        <v>481.8</v>
      </c>
      <c r="AA206" s="28">
        <f t="shared" si="153"/>
        <v>481.8</v>
      </c>
      <c r="AB206" s="28">
        <f t="shared" si="154"/>
        <v>481.8</v>
      </c>
      <c r="AC206" s="28">
        <f t="shared" si="155"/>
        <v>481.8</v>
      </c>
    </row>
    <row r="207" spans="1:29" x14ac:dyDescent="0.25">
      <c r="A207" s="26" t="s">
        <v>14</v>
      </c>
      <c r="B207" s="26" t="s">
        <v>244</v>
      </c>
      <c r="C207" s="26" t="s">
        <v>220</v>
      </c>
      <c r="D207" s="26" t="s">
        <v>221</v>
      </c>
      <c r="E207" s="26" t="s">
        <v>906</v>
      </c>
      <c r="F207" s="26" t="s">
        <v>240</v>
      </c>
      <c r="G207" s="26" t="s">
        <v>21</v>
      </c>
      <c r="H207" s="26" t="s">
        <v>195</v>
      </c>
      <c r="I207" s="26"/>
      <c r="J207" s="26">
        <v>2.63E-4</v>
      </c>
      <c r="K207" s="26"/>
      <c r="L207" s="26">
        <v>2.63E-4</v>
      </c>
      <c r="M207" s="26">
        <v>2.63E-4</v>
      </c>
      <c r="N207" s="26">
        <v>2.63E-4</v>
      </c>
      <c r="O207" s="27">
        <v>1412624</v>
      </c>
      <c r="P207" s="28">
        <v>371.52</v>
      </c>
      <c r="Q207" s="28">
        <f t="shared" si="147"/>
        <v>371.52</v>
      </c>
      <c r="R207" s="28">
        <f t="shared" si="148"/>
        <v>371.52</v>
      </c>
      <c r="S207" s="28">
        <f t="shared" si="149"/>
        <v>371.52</v>
      </c>
      <c r="T207" s="27">
        <v>1430641</v>
      </c>
      <c r="U207" s="28">
        <v>376.26</v>
      </c>
      <c r="V207" s="28">
        <f t="shared" si="150"/>
        <v>376.26</v>
      </c>
      <c r="W207" s="28">
        <f t="shared" si="151"/>
        <v>376.26</v>
      </c>
      <c r="X207" s="28">
        <f t="shared" si="152"/>
        <v>376.26</v>
      </c>
      <c r="Y207" s="27">
        <v>2843265</v>
      </c>
      <c r="Z207" s="28">
        <v>747.78</v>
      </c>
      <c r="AA207" s="28">
        <f t="shared" si="153"/>
        <v>747.78</v>
      </c>
      <c r="AB207" s="28">
        <f t="shared" si="154"/>
        <v>747.78</v>
      </c>
      <c r="AC207" s="28">
        <f t="shared" si="155"/>
        <v>747.78</v>
      </c>
    </row>
    <row r="208" spans="1:29" x14ac:dyDescent="0.25">
      <c r="A208" s="26" t="s">
        <v>14</v>
      </c>
      <c r="B208" s="26" t="s">
        <v>244</v>
      </c>
      <c r="C208" s="26" t="s">
        <v>220</v>
      </c>
      <c r="D208" s="26" t="s">
        <v>221</v>
      </c>
      <c r="E208" s="26" t="s">
        <v>906</v>
      </c>
      <c r="F208" s="26" t="s">
        <v>240</v>
      </c>
      <c r="G208" s="26" t="s">
        <v>21</v>
      </c>
      <c r="H208" s="26" t="s">
        <v>251</v>
      </c>
      <c r="I208" s="26"/>
      <c r="J208" s="26">
        <v>2.6499999999999999E-4</v>
      </c>
      <c r="K208" s="26"/>
      <c r="L208" s="26">
        <v>2.6499999999999999E-4</v>
      </c>
      <c r="M208" s="26">
        <v>2.6499999999999999E-4</v>
      </c>
      <c r="N208" s="26">
        <v>2.6499999999999999E-4</v>
      </c>
      <c r="O208" s="27">
        <v>1577434</v>
      </c>
      <c r="P208" s="28">
        <v>418.02</v>
      </c>
      <c r="Q208" s="28">
        <f t="shared" si="147"/>
        <v>418.02</v>
      </c>
      <c r="R208" s="28">
        <f t="shared" si="148"/>
        <v>418.02</v>
      </c>
      <c r="S208" s="28">
        <f t="shared" si="149"/>
        <v>418.02</v>
      </c>
      <c r="T208" s="27">
        <v>383662</v>
      </c>
      <c r="U208" s="28">
        <v>101.66999999999999</v>
      </c>
      <c r="V208" s="28">
        <f t="shared" si="150"/>
        <v>101.66999999999999</v>
      </c>
      <c r="W208" s="28">
        <f t="shared" si="151"/>
        <v>101.66999999999999</v>
      </c>
      <c r="X208" s="28">
        <f t="shared" si="152"/>
        <v>101.66999999999999</v>
      </c>
      <c r="Y208" s="27">
        <v>1961096</v>
      </c>
      <c r="Z208" s="28">
        <v>519.69000000000005</v>
      </c>
      <c r="AA208" s="28">
        <f t="shared" si="153"/>
        <v>519.69000000000005</v>
      </c>
      <c r="AB208" s="28">
        <f t="shared" si="154"/>
        <v>519.69000000000005</v>
      </c>
      <c r="AC208" s="28">
        <f t="shared" si="155"/>
        <v>519.69000000000005</v>
      </c>
    </row>
    <row r="209" spans="1:29" x14ac:dyDescent="0.25">
      <c r="A209" s="26" t="s">
        <v>13</v>
      </c>
      <c r="B209" s="26" t="s">
        <v>7</v>
      </c>
      <c r="C209" s="26" t="s">
        <v>220</v>
      </c>
      <c r="D209" s="26" t="s">
        <v>221</v>
      </c>
      <c r="E209" s="26" t="s">
        <v>906</v>
      </c>
      <c r="F209" s="26" t="s">
        <v>240</v>
      </c>
      <c r="G209" s="26" t="s">
        <v>25</v>
      </c>
      <c r="H209" s="26" t="s">
        <v>26</v>
      </c>
      <c r="I209" s="26" t="s">
        <v>872</v>
      </c>
      <c r="J209" s="26">
        <v>4.0530000000000002E-3</v>
      </c>
      <c r="K209" s="26">
        <f>'MC DBQ Reference'!$A$2</f>
        <v>4.248E-3</v>
      </c>
      <c r="L209" s="26">
        <f>IF((J209&lt;K209),J209,K209)</f>
        <v>4.0530000000000002E-3</v>
      </c>
      <c r="M209" s="26">
        <f>L209-((L209-'MC DBQ Reference'!$B$2)/2)</f>
        <v>2.1264999999999999E-3</v>
      </c>
      <c r="N209" s="26">
        <f>'MC DBQ Reference'!$B$2</f>
        <v>2.0000000000000001E-4</v>
      </c>
      <c r="O209" s="27">
        <v>22616147</v>
      </c>
      <c r="P209" s="28">
        <v>91663.24</v>
      </c>
      <c r="Q209" s="28">
        <f>L209*O209</f>
        <v>91663.243791000001</v>
      </c>
      <c r="R209" s="28">
        <f>M209*O209</f>
        <v>48093.236595499999</v>
      </c>
      <c r="S209" s="28">
        <f>N209*O209</f>
        <v>4523.2294000000002</v>
      </c>
      <c r="T209" s="27">
        <v>58286457</v>
      </c>
      <c r="U209" s="28">
        <v>236235.02</v>
      </c>
      <c r="V209" s="28">
        <f>L209*T209</f>
        <v>236235.010221</v>
      </c>
      <c r="W209" s="28">
        <f>M209*T209</f>
        <v>123946.1508105</v>
      </c>
      <c r="X209" s="28">
        <f>N209*T209</f>
        <v>11657.2914</v>
      </c>
      <c r="Y209" s="27">
        <v>80902604</v>
      </c>
      <c r="Z209" s="28">
        <v>327898.26000000007</v>
      </c>
      <c r="AA209" s="28">
        <f t="shared" ref="AA209:AC211" si="156">Q209+V209</f>
        <v>327898.25401199999</v>
      </c>
      <c r="AB209" s="28">
        <f t="shared" si="156"/>
        <v>172039.38740599999</v>
      </c>
      <c r="AC209" s="28">
        <f t="shared" si="156"/>
        <v>16180.5208</v>
      </c>
    </row>
    <row r="210" spans="1:29" x14ac:dyDescent="0.25">
      <c r="A210" s="26" t="s">
        <v>13</v>
      </c>
      <c r="B210" s="26" t="s">
        <v>244</v>
      </c>
      <c r="C210" s="26" t="s">
        <v>220</v>
      </c>
      <c r="D210" s="26" t="s">
        <v>221</v>
      </c>
      <c r="E210" s="26" t="s">
        <v>906</v>
      </c>
      <c r="F210" s="26" t="s">
        <v>240</v>
      </c>
      <c r="G210" s="26" t="s">
        <v>25</v>
      </c>
      <c r="H210" s="26" t="s">
        <v>26</v>
      </c>
      <c r="I210" s="26" t="s">
        <v>872</v>
      </c>
      <c r="J210" s="26">
        <v>3.5000000000000001E-3</v>
      </c>
      <c r="K210" s="26">
        <f>'MC DBQ Reference'!$A$2</f>
        <v>4.248E-3</v>
      </c>
      <c r="L210" s="26">
        <f>IF((J210&lt;K210),J210,K210)</f>
        <v>3.5000000000000001E-3</v>
      </c>
      <c r="M210" s="26">
        <f>L210-((L210-'MC DBQ Reference'!$B$2)/2)</f>
        <v>1.8500000000000001E-3</v>
      </c>
      <c r="N210" s="26">
        <f>'MC DBQ Reference'!$B$2</f>
        <v>2.0000000000000001E-4</v>
      </c>
      <c r="O210" s="27">
        <v>1887256</v>
      </c>
      <c r="P210" s="28">
        <v>6605.39</v>
      </c>
      <c r="Q210" s="28">
        <f>L210*O210</f>
        <v>6605.3959999999997</v>
      </c>
      <c r="R210" s="28">
        <f>M210*O210</f>
        <v>3491.4236000000001</v>
      </c>
      <c r="S210" s="28">
        <f>N210*O210</f>
        <v>377.45120000000003</v>
      </c>
      <c r="T210" s="27">
        <v>2411330</v>
      </c>
      <c r="U210" s="28">
        <v>8439.6400000000012</v>
      </c>
      <c r="V210" s="28">
        <f>L210*T210</f>
        <v>8439.6550000000007</v>
      </c>
      <c r="W210" s="28">
        <f>M210*T210</f>
        <v>4460.9605000000001</v>
      </c>
      <c r="X210" s="28">
        <f>N210*T210</f>
        <v>482.26600000000002</v>
      </c>
      <c r="Y210" s="27">
        <v>4298586</v>
      </c>
      <c r="Z210" s="28">
        <v>15045.03</v>
      </c>
      <c r="AA210" s="28">
        <f t="shared" si="156"/>
        <v>15045.050999999999</v>
      </c>
      <c r="AB210" s="28">
        <f t="shared" si="156"/>
        <v>7952.3841000000002</v>
      </c>
      <c r="AC210" s="28">
        <f t="shared" si="156"/>
        <v>859.71720000000005</v>
      </c>
    </row>
    <row r="211" spans="1:29" x14ac:dyDescent="0.25">
      <c r="A211" s="26" t="s">
        <v>13</v>
      </c>
      <c r="B211" s="26" t="s">
        <v>7</v>
      </c>
      <c r="C211" s="26" t="s">
        <v>220</v>
      </c>
      <c r="D211" s="26" t="s">
        <v>221</v>
      </c>
      <c r="E211" s="26" t="s">
        <v>906</v>
      </c>
      <c r="F211" s="26" t="s">
        <v>240</v>
      </c>
      <c r="G211" s="26" t="s">
        <v>25</v>
      </c>
      <c r="H211" s="26" t="s">
        <v>27</v>
      </c>
      <c r="I211" s="26" t="s">
        <v>873</v>
      </c>
      <c r="J211" s="26">
        <v>6.8530000000000002E-4</v>
      </c>
      <c r="K211" s="26"/>
      <c r="L211" s="26">
        <v>0</v>
      </c>
      <c r="M211" s="26">
        <v>0</v>
      </c>
      <c r="N211" s="26">
        <v>0</v>
      </c>
      <c r="O211" s="27">
        <v>3208963</v>
      </c>
      <c r="P211" s="28">
        <v>2199.1</v>
      </c>
      <c r="Q211" s="28">
        <f>L211*O211</f>
        <v>0</v>
      </c>
      <c r="R211" s="28">
        <f>M211*O211</f>
        <v>0</v>
      </c>
      <c r="S211" s="28">
        <f>N211*O211</f>
        <v>0</v>
      </c>
      <c r="T211" s="27">
        <v>13991593</v>
      </c>
      <c r="U211" s="28">
        <v>9588.4399999999987</v>
      </c>
      <c r="V211" s="28">
        <f>L211*T211</f>
        <v>0</v>
      </c>
      <c r="W211" s="28">
        <f>M211*T211</f>
        <v>0</v>
      </c>
      <c r="X211" s="28">
        <f>N211*T211</f>
        <v>0</v>
      </c>
      <c r="Y211" s="27">
        <v>17200556</v>
      </c>
      <c r="Z211" s="28">
        <v>11787.539999999999</v>
      </c>
      <c r="AA211" s="28">
        <f t="shared" si="156"/>
        <v>0</v>
      </c>
      <c r="AB211" s="28">
        <f t="shared" si="156"/>
        <v>0</v>
      </c>
      <c r="AC211" s="28">
        <f t="shared" si="156"/>
        <v>0</v>
      </c>
    </row>
    <row r="212" spans="1:29" x14ac:dyDescent="0.25">
      <c r="A212" s="26" t="s">
        <v>14</v>
      </c>
      <c r="B212" s="26" t="s">
        <v>7</v>
      </c>
      <c r="C212" s="26" t="s">
        <v>220</v>
      </c>
      <c r="D212" s="26" t="s">
        <v>221</v>
      </c>
      <c r="E212" s="26" t="s">
        <v>906</v>
      </c>
      <c r="F212" s="26" t="s">
        <v>240</v>
      </c>
      <c r="G212" s="26" t="s">
        <v>25</v>
      </c>
      <c r="H212" s="26" t="s">
        <v>34</v>
      </c>
      <c r="I212" s="26"/>
      <c r="J212" s="26">
        <v>2.581E-3</v>
      </c>
      <c r="K212" s="26"/>
      <c r="L212" s="26">
        <v>2.581E-3</v>
      </c>
      <c r="M212" s="26">
        <v>2.581E-3</v>
      </c>
      <c r="N212" s="26">
        <v>2.581E-3</v>
      </c>
      <c r="O212" s="27">
        <v>122516</v>
      </c>
      <c r="P212" s="28">
        <v>316.22000000000003</v>
      </c>
      <c r="Q212" s="28">
        <f>P212</f>
        <v>316.22000000000003</v>
      </c>
      <c r="R212" s="28">
        <f>P212</f>
        <v>316.22000000000003</v>
      </c>
      <c r="S212" s="28">
        <f>P212</f>
        <v>316.22000000000003</v>
      </c>
      <c r="T212" s="27">
        <v>727134</v>
      </c>
      <c r="U212" s="28">
        <v>1876.74</v>
      </c>
      <c r="V212" s="28">
        <f>U212</f>
        <v>1876.74</v>
      </c>
      <c r="W212" s="28">
        <f>U212</f>
        <v>1876.74</v>
      </c>
      <c r="X212" s="28">
        <f>U212</f>
        <v>1876.74</v>
      </c>
      <c r="Y212" s="27">
        <v>849650</v>
      </c>
      <c r="Z212" s="28">
        <v>2192.9599999999996</v>
      </c>
      <c r="AA212" s="28">
        <f>Z212</f>
        <v>2192.9599999999996</v>
      </c>
      <c r="AB212" s="28">
        <f>Z212</f>
        <v>2192.9599999999996</v>
      </c>
      <c r="AC212" s="28">
        <f>Z212</f>
        <v>2192.9599999999996</v>
      </c>
    </row>
    <row r="213" spans="1:29" x14ac:dyDescent="0.25">
      <c r="A213" s="26" t="s">
        <v>13</v>
      </c>
      <c r="B213" s="26" t="s">
        <v>7</v>
      </c>
      <c r="C213" s="26" t="s">
        <v>161</v>
      </c>
      <c r="D213" s="26" t="s">
        <v>214</v>
      </c>
      <c r="E213" s="26" t="s">
        <v>905</v>
      </c>
      <c r="F213" s="26" t="s">
        <v>215</v>
      </c>
      <c r="G213" s="26" t="s">
        <v>11</v>
      </c>
      <c r="H213" s="26" t="s">
        <v>12</v>
      </c>
      <c r="I213" s="26" t="s">
        <v>369</v>
      </c>
      <c r="J213" s="26">
        <v>0</v>
      </c>
      <c r="K213" s="26"/>
      <c r="L213" s="26">
        <f>J213</f>
        <v>0</v>
      </c>
      <c r="M213" s="26">
        <f>L213-(L213/2)</f>
        <v>0</v>
      </c>
      <c r="N213" s="26">
        <v>0</v>
      </c>
      <c r="O213" s="27">
        <v>0</v>
      </c>
      <c r="P213" s="28">
        <v>0</v>
      </c>
      <c r="Q213" s="28">
        <f>L213*O213</f>
        <v>0</v>
      </c>
      <c r="R213" s="28">
        <f>M213*O213</f>
        <v>0</v>
      </c>
      <c r="S213" s="28">
        <f>N213*O213</f>
        <v>0</v>
      </c>
      <c r="T213" s="27">
        <v>0</v>
      </c>
      <c r="U213" s="28">
        <v>0</v>
      </c>
      <c r="V213" s="28">
        <f>L213*T213</f>
        <v>0</v>
      </c>
      <c r="W213" s="28">
        <f>M213*T213</f>
        <v>0</v>
      </c>
      <c r="X213" s="28">
        <f>N213*T213</f>
        <v>0</v>
      </c>
      <c r="Y213" s="27">
        <v>0</v>
      </c>
      <c r="Z213" s="28">
        <v>0</v>
      </c>
      <c r="AA213" s="28">
        <f t="shared" ref="AA213:AC214" si="157">Q213+V213</f>
        <v>0</v>
      </c>
      <c r="AB213" s="28">
        <f t="shared" si="157"/>
        <v>0</v>
      </c>
      <c r="AC213" s="28">
        <f t="shared" si="157"/>
        <v>0</v>
      </c>
    </row>
    <row r="214" spans="1:29" x14ac:dyDescent="0.25">
      <c r="A214" s="26" t="s">
        <v>13</v>
      </c>
      <c r="B214" s="26" t="s">
        <v>244</v>
      </c>
      <c r="C214" s="26" t="s">
        <v>161</v>
      </c>
      <c r="D214" s="26" t="s">
        <v>214</v>
      </c>
      <c r="E214" s="26" t="s">
        <v>905</v>
      </c>
      <c r="F214" s="26" t="s">
        <v>215</v>
      </c>
      <c r="G214" s="26" t="s">
        <v>11</v>
      </c>
      <c r="H214" s="26" t="s">
        <v>12</v>
      </c>
      <c r="I214" s="26" t="s">
        <v>369</v>
      </c>
      <c r="J214" s="26">
        <v>0</v>
      </c>
      <c r="K214" s="26">
        <v>0</v>
      </c>
      <c r="L214" s="26">
        <f>IF(J214&lt;K214,J214,K214)</f>
        <v>0</v>
      </c>
      <c r="M214" s="26">
        <f>L214-(L214/2)</f>
        <v>0</v>
      </c>
      <c r="N214" s="26">
        <v>0</v>
      </c>
      <c r="O214" s="27">
        <v>0</v>
      </c>
      <c r="P214" s="28">
        <v>0</v>
      </c>
      <c r="Q214" s="28">
        <f>L214*O214</f>
        <v>0</v>
      </c>
      <c r="R214" s="28">
        <f>M214*O214</f>
        <v>0</v>
      </c>
      <c r="S214" s="28">
        <f>N214*O214</f>
        <v>0</v>
      </c>
      <c r="T214" s="27">
        <v>0</v>
      </c>
      <c r="U214" s="28">
        <v>0</v>
      </c>
      <c r="V214" s="28">
        <f>L214*T214</f>
        <v>0</v>
      </c>
      <c r="W214" s="28">
        <f>M214*T214</f>
        <v>0</v>
      </c>
      <c r="X214" s="28">
        <f>N214*T214</f>
        <v>0</v>
      </c>
      <c r="Y214" s="27">
        <v>0</v>
      </c>
      <c r="Z214" s="28">
        <v>0</v>
      </c>
      <c r="AA214" s="28">
        <f t="shared" si="157"/>
        <v>0</v>
      </c>
      <c r="AB214" s="28">
        <f t="shared" si="157"/>
        <v>0</v>
      </c>
      <c r="AC214" s="28">
        <f t="shared" si="157"/>
        <v>0</v>
      </c>
    </row>
    <row r="215" spans="1:29" x14ac:dyDescent="0.25">
      <c r="A215" s="26" t="s">
        <v>14</v>
      </c>
      <c r="B215" s="26" t="s">
        <v>7</v>
      </c>
      <c r="C215" s="26" t="s">
        <v>161</v>
      </c>
      <c r="D215" s="26" t="s">
        <v>214</v>
      </c>
      <c r="E215" s="26" t="s">
        <v>905</v>
      </c>
      <c r="F215" s="26" t="s">
        <v>215</v>
      </c>
      <c r="G215" s="26" t="s">
        <v>11</v>
      </c>
      <c r="H215" s="26" t="s">
        <v>12</v>
      </c>
      <c r="I215" s="26"/>
      <c r="J215" s="26">
        <v>0</v>
      </c>
      <c r="K215" s="26"/>
      <c r="L215" s="26">
        <v>0</v>
      </c>
      <c r="M215" s="26">
        <v>0</v>
      </c>
      <c r="N215" s="26">
        <v>0</v>
      </c>
      <c r="O215" s="27">
        <v>0</v>
      </c>
      <c r="P215" s="28">
        <v>0</v>
      </c>
      <c r="Q215" s="28">
        <f>P215</f>
        <v>0</v>
      </c>
      <c r="R215" s="28">
        <f>P215</f>
        <v>0</v>
      </c>
      <c r="S215" s="28">
        <f>P215</f>
        <v>0</v>
      </c>
      <c r="T215" s="27">
        <v>0</v>
      </c>
      <c r="U215" s="28">
        <v>0</v>
      </c>
      <c r="V215" s="28">
        <f>U215</f>
        <v>0</v>
      </c>
      <c r="W215" s="28">
        <f>U215</f>
        <v>0</v>
      </c>
      <c r="X215" s="28">
        <f>U215</f>
        <v>0</v>
      </c>
      <c r="Y215" s="27">
        <v>0</v>
      </c>
      <c r="Z215" s="28">
        <v>0</v>
      </c>
      <c r="AA215" s="28">
        <f>Z215</f>
        <v>0</v>
      </c>
      <c r="AB215" s="28">
        <f>Z215</f>
        <v>0</v>
      </c>
      <c r="AC215" s="28">
        <f>Z215</f>
        <v>0</v>
      </c>
    </row>
    <row r="216" spans="1:29" x14ac:dyDescent="0.25">
      <c r="A216" s="26" t="s">
        <v>14</v>
      </c>
      <c r="B216" s="26" t="s">
        <v>244</v>
      </c>
      <c r="C216" s="26" t="s">
        <v>161</v>
      </c>
      <c r="D216" s="26" t="s">
        <v>214</v>
      </c>
      <c r="E216" s="26" t="s">
        <v>905</v>
      </c>
      <c r="F216" s="26" t="s">
        <v>215</v>
      </c>
      <c r="G216" s="26" t="s">
        <v>11</v>
      </c>
      <c r="H216" s="26" t="s">
        <v>12</v>
      </c>
      <c r="I216" s="26"/>
      <c r="J216" s="26">
        <v>0</v>
      </c>
      <c r="K216" s="26"/>
      <c r="L216" s="26">
        <v>0</v>
      </c>
      <c r="M216" s="26">
        <v>0</v>
      </c>
      <c r="N216" s="26">
        <v>0</v>
      </c>
      <c r="O216" s="27">
        <v>0</v>
      </c>
      <c r="P216" s="28">
        <v>0</v>
      </c>
      <c r="Q216" s="28">
        <f>P216</f>
        <v>0</v>
      </c>
      <c r="R216" s="28">
        <f>P216</f>
        <v>0</v>
      </c>
      <c r="S216" s="28">
        <f>P216</f>
        <v>0</v>
      </c>
      <c r="T216" s="27">
        <v>0</v>
      </c>
      <c r="U216" s="28">
        <v>0</v>
      </c>
      <c r="V216" s="28">
        <f>U216</f>
        <v>0</v>
      </c>
      <c r="W216" s="28">
        <f>U216</f>
        <v>0</v>
      </c>
      <c r="X216" s="28">
        <f>U216</f>
        <v>0</v>
      </c>
      <c r="Y216" s="27">
        <v>0</v>
      </c>
      <c r="Z216" s="28">
        <v>0</v>
      </c>
      <c r="AA216" s="28">
        <f>Z216</f>
        <v>0</v>
      </c>
      <c r="AB216" s="28">
        <f>Z216</f>
        <v>0</v>
      </c>
      <c r="AC216" s="28">
        <f>Z216</f>
        <v>0</v>
      </c>
    </row>
    <row r="217" spans="1:29" x14ac:dyDescent="0.25">
      <c r="A217" s="26" t="s">
        <v>13</v>
      </c>
      <c r="B217" s="26" t="s">
        <v>7</v>
      </c>
      <c r="C217" s="26" t="s">
        <v>161</v>
      </c>
      <c r="D217" s="26" t="s">
        <v>214</v>
      </c>
      <c r="E217" s="26" t="s">
        <v>905</v>
      </c>
      <c r="F217" s="26" t="s">
        <v>215</v>
      </c>
      <c r="G217" s="26" t="s">
        <v>15</v>
      </c>
      <c r="H217" s="26" t="s">
        <v>16</v>
      </c>
      <c r="I217" s="26" t="s">
        <v>814</v>
      </c>
      <c r="J217" s="26">
        <v>4.28E-4</v>
      </c>
      <c r="K217" s="26"/>
      <c r="L217" s="26">
        <f>J217</f>
        <v>4.28E-4</v>
      </c>
      <c r="M217" s="26">
        <f t="shared" ref="M217:M226" si="158">L217-(L217/2)</f>
        <v>2.14E-4</v>
      </c>
      <c r="N217" s="26">
        <v>0</v>
      </c>
      <c r="O217" s="27">
        <v>4628488</v>
      </c>
      <c r="P217" s="28">
        <v>1980.9928640000001</v>
      </c>
      <c r="Q217" s="28">
        <f t="shared" ref="Q217:Q226" si="159">L217*O217</f>
        <v>1980.9928640000001</v>
      </c>
      <c r="R217" s="28">
        <f t="shared" ref="R217:R226" si="160">M217*O217</f>
        <v>990.49643200000003</v>
      </c>
      <c r="S217" s="28">
        <f t="shared" ref="S217:S226" si="161">N217*O217</f>
        <v>0</v>
      </c>
      <c r="T217" s="27">
        <v>9558950</v>
      </c>
      <c r="U217" s="28">
        <v>4091.2305999999999</v>
      </c>
      <c r="V217" s="28">
        <f t="shared" ref="V217:V226" si="162">L217*T217</f>
        <v>4091.2305999999999</v>
      </c>
      <c r="W217" s="28">
        <f t="shared" ref="W217:W226" si="163">M217*T217</f>
        <v>2045.6152999999999</v>
      </c>
      <c r="X217" s="28">
        <f t="shared" ref="X217:X226" si="164">N217*T217</f>
        <v>0</v>
      </c>
      <c r="Y217" s="27">
        <v>14187438</v>
      </c>
      <c r="Z217" s="28">
        <v>6072.2234639999997</v>
      </c>
      <c r="AA217" s="28">
        <f t="shared" ref="AA217:AA226" si="165">Q217+V217</f>
        <v>6072.2234639999997</v>
      </c>
      <c r="AB217" s="28">
        <f t="shared" ref="AB217:AB226" si="166">R217+W217</f>
        <v>3036.1117319999998</v>
      </c>
      <c r="AC217" s="28">
        <f t="shared" ref="AC217:AC226" si="167">S217+X217</f>
        <v>0</v>
      </c>
    </row>
    <row r="218" spans="1:29" x14ac:dyDescent="0.25">
      <c r="A218" s="26" t="s">
        <v>13</v>
      </c>
      <c r="B218" s="26" t="s">
        <v>7</v>
      </c>
      <c r="C218" s="26" t="s">
        <v>161</v>
      </c>
      <c r="D218" s="26" t="s">
        <v>214</v>
      </c>
      <c r="E218" s="26" t="s">
        <v>905</v>
      </c>
      <c r="F218" s="26" t="s">
        <v>215</v>
      </c>
      <c r="G218" s="26" t="s">
        <v>15</v>
      </c>
      <c r="H218" s="26" t="s">
        <v>17</v>
      </c>
      <c r="I218" s="26" t="s">
        <v>815</v>
      </c>
      <c r="J218" s="26">
        <v>0</v>
      </c>
      <c r="K218" s="26"/>
      <c r="L218" s="26">
        <f>J218</f>
        <v>0</v>
      </c>
      <c r="M218" s="26">
        <f t="shared" si="158"/>
        <v>0</v>
      </c>
      <c r="N218" s="26">
        <v>0</v>
      </c>
      <c r="O218" s="27">
        <v>0</v>
      </c>
      <c r="P218" s="28">
        <v>0</v>
      </c>
      <c r="Q218" s="28">
        <f t="shared" si="159"/>
        <v>0</v>
      </c>
      <c r="R218" s="28">
        <f t="shared" si="160"/>
        <v>0</v>
      </c>
      <c r="S218" s="28">
        <f t="shared" si="161"/>
        <v>0</v>
      </c>
      <c r="T218" s="27">
        <v>0</v>
      </c>
      <c r="U218" s="28">
        <v>0</v>
      </c>
      <c r="V218" s="28">
        <f t="shared" si="162"/>
        <v>0</v>
      </c>
      <c r="W218" s="28">
        <f t="shared" si="163"/>
        <v>0</v>
      </c>
      <c r="X218" s="28">
        <f t="shared" si="164"/>
        <v>0</v>
      </c>
      <c r="Y218" s="27">
        <v>0</v>
      </c>
      <c r="Z218" s="28">
        <v>0</v>
      </c>
      <c r="AA218" s="28">
        <f t="shared" si="165"/>
        <v>0</v>
      </c>
      <c r="AB218" s="28">
        <f t="shared" si="166"/>
        <v>0</v>
      </c>
      <c r="AC218" s="28">
        <f t="shared" si="167"/>
        <v>0</v>
      </c>
    </row>
    <row r="219" spans="1:29" x14ac:dyDescent="0.25">
      <c r="A219" s="26" t="s">
        <v>13</v>
      </c>
      <c r="B219" s="26" t="s">
        <v>7</v>
      </c>
      <c r="C219" s="26" t="s">
        <v>161</v>
      </c>
      <c r="D219" s="26" t="s">
        <v>214</v>
      </c>
      <c r="E219" s="26" t="s">
        <v>905</v>
      </c>
      <c r="F219" s="26" t="s">
        <v>215</v>
      </c>
      <c r="G219" s="26" t="s">
        <v>15</v>
      </c>
      <c r="H219" s="26" t="s">
        <v>18</v>
      </c>
      <c r="I219" s="26" t="s">
        <v>816</v>
      </c>
      <c r="J219" s="26">
        <v>0</v>
      </c>
      <c r="K219" s="26"/>
      <c r="L219" s="26">
        <f>J219</f>
        <v>0</v>
      </c>
      <c r="M219" s="26">
        <f t="shared" si="158"/>
        <v>0</v>
      </c>
      <c r="N219" s="26">
        <v>0</v>
      </c>
      <c r="O219" s="27">
        <v>0</v>
      </c>
      <c r="P219" s="28">
        <v>0</v>
      </c>
      <c r="Q219" s="28">
        <f t="shared" si="159"/>
        <v>0</v>
      </c>
      <c r="R219" s="28">
        <f t="shared" si="160"/>
        <v>0</v>
      </c>
      <c r="S219" s="28">
        <f t="shared" si="161"/>
        <v>0</v>
      </c>
      <c r="T219" s="27">
        <v>0</v>
      </c>
      <c r="U219" s="28">
        <v>0</v>
      </c>
      <c r="V219" s="28">
        <f t="shared" si="162"/>
        <v>0</v>
      </c>
      <c r="W219" s="28">
        <f t="shared" si="163"/>
        <v>0</v>
      </c>
      <c r="X219" s="28">
        <f t="shared" si="164"/>
        <v>0</v>
      </c>
      <c r="Y219" s="27">
        <v>0</v>
      </c>
      <c r="Z219" s="28">
        <v>0</v>
      </c>
      <c r="AA219" s="28">
        <f t="shared" si="165"/>
        <v>0</v>
      </c>
      <c r="AB219" s="28">
        <f t="shared" si="166"/>
        <v>0</v>
      </c>
      <c r="AC219" s="28">
        <f t="shared" si="167"/>
        <v>0</v>
      </c>
    </row>
    <row r="220" spans="1:29" x14ac:dyDescent="0.25">
      <c r="A220" s="26" t="s">
        <v>13</v>
      </c>
      <c r="B220" s="26" t="s">
        <v>7</v>
      </c>
      <c r="C220" s="26" t="s">
        <v>161</v>
      </c>
      <c r="D220" s="26" t="s">
        <v>214</v>
      </c>
      <c r="E220" s="26" t="s">
        <v>905</v>
      </c>
      <c r="F220" s="26" t="s">
        <v>215</v>
      </c>
      <c r="G220" s="26" t="s">
        <v>15</v>
      </c>
      <c r="H220" s="26" t="s">
        <v>19</v>
      </c>
      <c r="I220" s="26" t="s">
        <v>817</v>
      </c>
      <c r="J220" s="26">
        <v>0</v>
      </c>
      <c r="K220" s="26"/>
      <c r="L220" s="26">
        <f>J220</f>
        <v>0</v>
      </c>
      <c r="M220" s="26">
        <f t="shared" si="158"/>
        <v>0</v>
      </c>
      <c r="N220" s="26">
        <v>0</v>
      </c>
      <c r="O220" s="27">
        <v>0</v>
      </c>
      <c r="P220" s="28">
        <v>0</v>
      </c>
      <c r="Q220" s="28">
        <f t="shared" si="159"/>
        <v>0</v>
      </c>
      <c r="R220" s="28">
        <f t="shared" si="160"/>
        <v>0</v>
      </c>
      <c r="S220" s="28">
        <f t="shared" si="161"/>
        <v>0</v>
      </c>
      <c r="T220" s="27">
        <v>0</v>
      </c>
      <c r="U220" s="28">
        <v>0</v>
      </c>
      <c r="V220" s="28">
        <f t="shared" si="162"/>
        <v>0</v>
      </c>
      <c r="W220" s="28">
        <f t="shared" si="163"/>
        <v>0</v>
      </c>
      <c r="X220" s="28">
        <f t="shared" si="164"/>
        <v>0</v>
      </c>
      <c r="Y220" s="27">
        <v>0</v>
      </c>
      <c r="Z220" s="28">
        <v>0</v>
      </c>
      <c r="AA220" s="28">
        <f t="shared" si="165"/>
        <v>0</v>
      </c>
      <c r="AB220" s="28">
        <f t="shared" si="166"/>
        <v>0</v>
      </c>
      <c r="AC220" s="28">
        <f t="shared" si="167"/>
        <v>0</v>
      </c>
    </row>
    <row r="221" spans="1:29" x14ac:dyDescent="0.25">
      <c r="A221" s="26" t="s">
        <v>13</v>
      </c>
      <c r="B221" s="26" t="s">
        <v>244</v>
      </c>
      <c r="C221" s="26" t="s">
        <v>161</v>
      </c>
      <c r="D221" s="26" t="s">
        <v>214</v>
      </c>
      <c r="E221" s="26" t="s">
        <v>905</v>
      </c>
      <c r="F221" s="26" t="s">
        <v>215</v>
      </c>
      <c r="G221" s="26" t="s">
        <v>15</v>
      </c>
      <c r="H221" s="26" t="s">
        <v>16</v>
      </c>
      <c r="I221" s="26" t="s">
        <v>814</v>
      </c>
      <c r="J221" s="26">
        <v>5.9000000000000003E-4</v>
      </c>
      <c r="K221" s="26">
        <v>4.28E-4</v>
      </c>
      <c r="L221" s="26">
        <f>IF(J221&lt;K221,J221,K221)</f>
        <v>4.28E-4</v>
      </c>
      <c r="M221" s="26">
        <f t="shared" si="158"/>
        <v>2.14E-4</v>
      </c>
      <c r="N221" s="26">
        <v>0</v>
      </c>
      <c r="O221" s="27">
        <v>159924</v>
      </c>
      <c r="P221" s="28">
        <v>94.355159999999998</v>
      </c>
      <c r="Q221" s="28">
        <f t="shared" si="159"/>
        <v>68.447472000000005</v>
      </c>
      <c r="R221" s="28">
        <f t="shared" si="160"/>
        <v>34.223736000000002</v>
      </c>
      <c r="S221" s="28">
        <f t="shared" si="161"/>
        <v>0</v>
      </c>
      <c r="T221" s="27">
        <v>13405</v>
      </c>
      <c r="U221" s="28">
        <v>7.9089500000000008</v>
      </c>
      <c r="V221" s="28">
        <f t="shared" si="162"/>
        <v>5.7373399999999997</v>
      </c>
      <c r="W221" s="28">
        <f t="shared" si="163"/>
        <v>2.8686699999999998</v>
      </c>
      <c r="X221" s="28">
        <f t="shared" si="164"/>
        <v>0</v>
      </c>
      <c r="Y221" s="27">
        <v>173329</v>
      </c>
      <c r="Z221" s="28">
        <v>102.26411</v>
      </c>
      <c r="AA221" s="28">
        <f t="shared" si="165"/>
        <v>74.184812000000008</v>
      </c>
      <c r="AB221" s="28">
        <f t="shared" si="166"/>
        <v>37.092406000000004</v>
      </c>
      <c r="AC221" s="28">
        <f t="shared" si="167"/>
        <v>0</v>
      </c>
    </row>
    <row r="222" spans="1:29" x14ac:dyDescent="0.25">
      <c r="A222" s="26" t="s">
        <v>13</v>
      </c>
      <c r="B222" s="26" t="s">
        <v>244</v>
      </c>
      <c r="C222" s="26" t="s">
        <v>161</v>
      </c>
      <c r="D222" s="26" t="s">
        <v>214</v>
      </c>
      <c r="E222" s="26" t="s">
        <v>905</v>
      </c>
      <c r="F222" s="26" t="s">
        <v>215</v>
      </c>
      <c r="G222" s="26" t="s">
        <v>15</v>
      </c>
      <c r="H222" s="26" t="s">
        <v>17</v>
      </c>
      <c r="I222" s="26" t="s">
        <v>815</v>
      </c>
      <c r="J222" s="26">
        <v>0</v>
      </c>
      <c r="K222" s="26">
        <v>0</v>
      </c>
      <c r="L222" s="26">
        <f>IF(J222&lt;K222,J222,K222)</f>
        <v>0</v>
      </c>
      <c r="M222" s="26">
        <f t="shared" si="158"/>
        <v>0</v>
      </c>
      <c r="N222" s="26">
        <v>0</v>
      </c>
      <c r="O222" s="27">
        <v>0</v>
      </c>
      <c r="P222" s="28">
        <v>0</v>
      </c>
      <c r="Q222" s="28">
        <f t="shared" si="159"/>
        <v>0</v>
      </c>
      <c r="R222" s="28">
        <f t="shared" si="160"/>
        <v>0</v>
      </c>
      <c r="S222" s="28">
        <f t="shared" si="161"/>
        <v>0</v>
      </c>
      <c r="T222" s="27">
        <v>0</v>
      </c>
      <c r="U222" s="28">
        <v>0</v>
      </c>
      <c r="V222" s="28">
        <f t="shared" si="162"/>
        <v>0</v>
      </c>
      <c r="W222" s="28">
        <f t="shared" si="163"/>
        <v>0</v>
      </c>
      <c r="X222" s="28">
        <f t="shared" si="164"/>
        <v>0</v>
      </c>
      <c r="Y222" s="27">
        <v>0</v>
      </c>
      <c r="Z222" s="28">
        <v>0</v>
      </c>
      <c r="AA222" s="28">
        <f t="shared" si="165"/>
        <v>0</v>
      </c>
      <c r="AB222" s="28">
        <f t="shared" si="166"/>
        <v>0</v>
      </c>
      <c r="AC222" s="28">
        <f t="shared" si="167"/>
        <v>0</v>
      </c>
    </row>
    <row r="223" spans="1:29" x14ac:dyDescent="0.25">
      <c r="A223" s="26" t="s">
        <v>13</v>
      </c>
      <c r="B223" s="26" t="s">
        <v>244</v>
      </c>
      <c r="C223" s="26" t="s">
        <v>161</v>
      </c>
      <c r="D223" s="26" t="s">
        <v>214</v>
      </c>
      <c r="E223" s="26" t="s">
        <v>905</v>
      </c>
      <c r="F223" s="26" t="s">
        <v>215</v>
      </c>
      <c r="G223" s="26" t="s">
        <v>15</v>
      </c>
      <c r="H223" s="26" t="s">
        <v>18</v>
      </c>
      <c r="I223" s="26" t="s">
        <v>816</v>
      </c>
      <c r="J223" s="26">
        <v>0</v>
      </c>
      <c r="K223" s="26">
        <v>0</v>
      </c>
      <c r="L223" s="26">
        <f>IF(J223&lt;K223,J223,K223)</f>
        <v>0</v>
      </c>
      <c r="M223" s="26">
        <f t="shared" si="158"/>
        <v>0</v>
      </c>
      <c r="N223" s="26">
        <v>0</v>
      </c>
      <c r="O223" s="27">
        <v>0</v>
      </c>
      <c r="P223" s="28">
        <v>0</v>
      </c>
      <c r="Q223" s="28">
        <f t="shared" si="159"/>
        <v>0</v>
      </c>
      <c r="R223" s="28">
        <f t="shared" si="160"/>
        <v>0</v>
      </c>
      <c r="S223" s="28">
        <f t="shared" si="161"/>
        <v>0</v>
      </c>
      <c r="T223" s="27">
        <v>0</v>
      </c>
      <c r="U223" s="28">
        <v>0</v>
      </c>
      <c r="V223" s="28">
        <f t="shared" si="162"/>
        <v>0</v>
      </c>
      <c r="W223" s="28">
        <f t="shared" si="163"/>
        <v>0</v>
      </c>
      <c r="X223" s="28">
        <f t="shared" si="164"/>
        <v>0</v>
      </c>
      <c r="Y223" s="27">
        <v>0</v>
      </c>
      <c r="Z223" s="28">
        <v>0</v>
      </c>
      <c r="AA223" s="28">
        <f t="shared" si="165"/>
        <v>0</v>
      </c>
      <c r="AB223" s="28">
        <f t="shared" si="166"/>
        <v>0</v>
      </c>
      <c r="AC223" s="28">
        <f t="shared" si="167"/>
        <v>0</v>
      </c>
    </row>
    <row r="224" spans="1:29" x14ac:dyDescent="0.25">
      <c r="A224" s="26" t="s">
        <v>13</v>
      </c>
      <c r="B224" s="26" t="s">
        <v>244</v>
      </c>
      <c r="C224" s="26" t="s">
        <v>161</v>
      </c>
      <c r="D224" s="26" t="s">
        <v>214</v>
      </c>
      <c r="E224" s="26" t="s">
        <v>905</v>
      </c>
      <c r="F224" s="26" t="s">
        <v>215</v>
      </c>
      <c r="G224" s="26" t="s">
        <v>15</v>
      </c>
      <c r="H224" s="26" t="s">
        <v>19</v>
      </c>
      <c r="I224" s="26" t="s">
        <v>817</v>
      </c>
      <c r="J224" s="26">
        <v>0</v>
      </c>
      <c r="K224" s="26">
        <v>0</v>
      </c>
      <c r="L224" s="26">
        <f>IF(J224&lt;K224,J224,K224)</f>
        <v>0</v>
      </c>
      <c r="M224" s="26">
        <f t="shared" si="158"/>
        <v>0</v>
      </c>
      <c r="N224" s="26">
        <v>0</v>
      </c>
      <c r="O224" s="27">
        <v>0</v>
      </c>
      <c r="P224" s="28">
        <v>0</v>
      </c>
      <c r="Q224" s="28">
        <f t="shared" si="159"/>
        <v>0</v>
      </c>
      <c r="R224" s="28">
        <f t="shared" si="160"/>
        <v>0</v>
      </c>
      <c r="S224" s="28">
        <f t="shared" si="161"/>
        <v>0</v>
      </c>
      <c r="T224" s="27">
        <v>0</v>
      </c>
      <c r="U224" s="28">
        <v>0</v>
      </c>
      <c r="V224" s="28">
        <f t="shared" si="162"/>
        <v>0</v>
      </c>
      <c r="W224" s="28">
        <f t="shared" si="163"/>
        <v>0</v>
      </c>
      <c r="X224" s="28">
        <f t="shared" si="164"/>
        <v>0</v>
      </c>
      <c r="Y224" s="27">
        <v>0</v>
      </c>
      <c r="Z224" s="28">
        <v>0</v>
      </c>
      <c r="AA224" s="28">
        <f t="shared" si="165"/>
        <v>0</v>
      </c>
      <c r="AB224" s="28">
        <f t="shared" si="166"/>
        <v>0</v>
      </c>
      <c r="AC224" s="28">
        <f t="shared" si="167"/>
        <v>0</v>
      </c>
    </row>
    <row r="225" spans="1:29" x14ac:dyDescent="0.25">
      <c r="A225" s="26" t="s">
        <v>13</v>
      </c>
      <c r="B225" s="26" t="s">
        <v>7</v>
      </c>
      <c r="C225" s="26" t="s">
        <v>161</v>
      </c>
      <c r="D225" s="26" t="s">
        <v>214</v>
      </c>
      <c r="E225" s="26" t="s">
        <v>905</v>
      </c>
      <c r="F225" s="26" t="s">
        <v>215</v>
      </c>
      <c r="G225" s="26" t="s">
        <v>15</v>
      </c>
      <c r="H225" s="26" t="s">
        <v>20</v>
      </c>
      <c r="I225" s="26" t="s">
        <v>818</v>
      </c>
      <c r="J225" s="26">
        <v>3.7699999999999999E-3</v>
      </c>
      <c r="K225" s="26"/>
      <c r="L225" s="26">
        <f>J225</f>
        <v>3.7699999999999999E-3</v>
      </c>
      <c r="M225" s="26">
        <f t="shared" si="158"/>
        <v>1.885E-3</v>
      </c>
      <c r="N225" s="26">
        <v>0</v>
      </c>
      <c r="O225" s="27">
        <v>2497582</v>
      </c>
      <c r="P225" s="28">
        <v>9415.8841400000001</v>
      </c>
      <c r="Q225" s="28">
        <f t="shared" si="159"/>
        <v>9415.8841400000001</v>
      </c>
      <c r="R225" s="28">
        <f t="shared" si="160"/>
        <v>4707.9420700000001</v>
      </c>
      <c r="S225" s="28">
        <f t="shared" si="161"/>
        <v>0</v>
      </c>
      <c r="T225" s="27">
        <v>7497733</v>
      </c>
      <c r="U225" s="28">
        <v>28266.453409999998</v>
      </c>
      <c r="V225" s="28">
        <f t="shared" si="162"/>
        <v>28266.453409999998</v>
      </c>
      <c r="W225" s="28">
        <f t="shared" si="163"/>
        <v>14133.226704999999</v>
      </c>
      <c r="X225" s="28">
        <f t="shared" si="164"/>
        <v>0</v>
      </c>
      <c r="Y225" s="27">
        <v>9995315</v>
      </c>
      <c r="Z225" s="28">
        <v>37682.337549999997</v>
      </c>
      <c r="AA225" s="28">
        <f t="shared" si="165"/>
        <v>37682.337549999997</v>
      </c>
      <c r="AB225" s="28">
        <f t="shared" si="166"/>
        <v>18841.168774999998</v>
      </c>
      <c r="AC225" s="28">
        <f t="shared" si="167"/>
        <v>0</v>
      </c>
    </row>
    <row r="226" spans="1:29" x14ac:dyDescent="0.25">
      <c r="A226" s="26" t="s">
        <v>13</v>
      </c>
      <c r="B226" s="26" t="s">
        <v>244</v>
      </c>
      <c r="C226" s="26" t="s">
        <v>161</v>
      </c>
      <c r="D226" s="26" t="s">
        <v>214</v>
      </c>
      <c r="E226" s="26" t="s">
        <v>905</v>
      </c>
      <c r="F226" s="26" t="s">
        <v>215</v>
      </c>
      <c r="G226" s="26" t="s">
        <v>15</v>
      </c>
      <c r="H226" s="26" t="s">
        <v>20</v>
      </c>
      <c r="I226" s="26" t="s">
        <v>818</v>
      </c>
      <c r="J226" s="26">
        <v>1.4441000000000001E-2</v>
      </c>
      <c r="K226" s="26">
        <v>3.7699999999999999E-3</v>
      </c>
      <c r="L226" s="26">
        <f>IF(J226&lt;K226,J226,K226)</f>
        <v>3.7699999999999999E-3</v>
      </c>
      <c r="M226" s="26">
        <f t="shared" si="158"/>
        <v>1.885E-3</v>
      </c>
      <c r="N226" s="26">
        <v>0</v>
      </c>
      <c r="O226" s="27">
        <v>347315</v>
      </c>
      <c r="P226" s="28">
        <v>5015.5759150000004</v>
      </c>
      <c r="Q226" s="28">
        <f t="shared" si="159"/>
        <v>1309.3775499999999</v>
      </c>
      <c r="R226" s="28">
        <f t="shared" si="160"/>
        <v>654.68877499999996</v>
      </c>
      <c r="S226" s="28">
        <f t="shared" si="161"/>
        <v>0</v>
      </c>
      <c r="T226" s="27">
        <v>88426</v>
      </c>
      <c r="U226" s="28">
        <v>1276.9598660000001</v>
      </c>
      <c r="V226" s="28">
        <f t="shared" si="162"/>
        <v>333.36601999999999</v>
      </c>
      <c r="W226" s="28">
        <f t="shared" si="163"/>
        <v>166.68301</v>
      </c>
      <c r="X226" s="28">
        <f t="shared" si="164"/>
        <v>0</v>
      </c>
      <c r="Y226" s="27">
        <v>435741</v>
      </c>
      <c r="Z226" s="28">
        <v>6292.5357810000005</v>
      </c>
      <c r="AA226" s="28">
        <f t="shared" si="165"/>
        <v>1642.7435699999999</v>
      </c>
      <c r="AB226" s="28">
        <f t="shared" si="166"/>
        <v>821.37178499999993</v>
      </c>
      <c r="AC226" s="28">
        <f t="shared" si="167"/>
        <v>0</v>
      </c>
    </row>
    <row r="227" spans="1:29" x14ac:dyDescent="0.25">
      <c r="A227" s="26" t="s">
        <v>14</v>
      </c>
      <c r="B227" s="26" t="s">
        <v>7</v>
      </c>
      <c r="C227" s="26" t="s">
        <v>161</v>
      </c>
      <c r="D227" s="26" t="s">
        <v>214</v>
      </c>
      <c r="E227" s="26" t="s">
        <v>905</v>
      </c>
      <c r="F227" s="26" t="s">
        <v>215</v>
      </c>
      <c r="G227" s="26" t="s">
        <v>15</v>
      </c>
      <c r="H227" s="26" t="s">
        <v>16</v>
      </c>
      <c r="I227" s="26"/>
      <c r="J227" s="26">
        <v>4.28E-4</v>
      </c>
      <c r="K227" s="26"/>
      <c r="L227" s="26">
        <v>4.28E-4</v>
      </c>
      <c r="M227" s="26">
        <v>4.28E-4</v>
      </c>
      <c r="N227" s="26">
        <v>4.28E-4</v>
      </c>
      <c r="O227" s="27">
        <v>21728895</v>
      </c>
      <c r="P227" s="28">
        <v>9299.967059999999</v>
      </c>
      <c r="Q227" s="28">
        <f t="shared" ref="Q227:Q236" si="168">P227</f>
        <v>9299.967059999999</v>
      </c>
      <c r="R227" s="28">
        <f t="shared" ref="R227:R236" si="169">P227</f>
        <v>9299.967059999999</v>
      </c>
      <c r="S227" s="28">
        <f t="shared" ref="S227:S236" si="170">P227</f>
        <v>9299.967059999999</v>
      </c>
      <c r="T227" s="27">
        <v>2240629</v>
      </c>
      <c r="U227" s="28">
        <v>958.98921199999995</v>
      </c>
      <c r="V227" s="28">
        <f t="shared" ref="V227:V236" si="171">U227</f>
        <v>958.98921199999995</v>
      </c>
      <c r="W227" s="28">
        <f t="shared" ref="W227:W236" si="172">U227</f>
        <v>958.98921199999995</v>
      </c>
      <c r="X227" s="28">
        <f t="shared" ref="X227:X236" si="173">U227</f>
        <v>958.98921199999995</v>
      </c>
      <c r="Y227" s="27">
        <v>23969524</v>
      </c>
      <c r="Z227" s="28">
        <v>10258.956271999999</v>
      </c>
      <c r="AA227" s="28">
        <f t="shared" ref="AA227:AA236" si="174">Z227</f>
        <v>10258.956271999999</v>
      </c>
      <c r="AB227" s="28">
        <f t="shared" ref="AB227:AB236" si="175">Z227</f>
        <v>10258.956271999999</v>
      </c>
      <c r="AC227" s="28">
        <f t="shared" ref="AC227:AC236" si="176">Z227</f>
        <v>10258.956271999999</v>
      </c>
    </row>
    <row r="228" spans="1:29" x14ac:dyDescent="0.25">
      <c r="A228" s="26" t="s">
        <v>14</v>
      </c>
      <c r="B228" s="26" t="s">
        <v>244</v>
      </c>
      <c r="C228" s="26" t="s">
        <v>161</v>
      </c>
      <c r="D228" s="26" t="s">
        <v>214</v>
      </c>
      <c r="E228" s="26" t="s">
        <v>905</v>
      </c>
      <c r="F228" s="26" t="s">
        <v>215</v>
      </c>
      <c r="G228" s="26" t="s">
        <v>15</v>
      </c>
      <c r="H228" s="26" t="s">
        <v>16</v>
      </c>
      <c r="I228" s="26"/>
      <c r="J228" s="26">
        <v>5.9000000000000003E-4</v>
      </c>
      <c r="K228" s="26"/>
      <c r="L228" s="26">
        <v>5.9000000000000003E-4</v>
      </c>
      <c r="M228" s="26">
        <v>5.9000000000000003E-4</v>
      </c>
      <c r="N228" s="26">
        <v>5.9000000000000003E-4</v>
      </c>
      <c r="O228" s="27">
        <v>3003006</v>
      </c>
      <c r="P228" s="28">
        <v>1771.7735400000001</v>
      </c>
      <c r="Q228" s="28">
        <f t="shared" si="168"/>
        <v>1771.7735400000001</v>
      </c>
      <c r="R228" s="28">
        <f t="shared" si="169"/>
        <v>1771.7735400000001</v>
      </c>
      <c r="S228" s="28">
        <f t="shared" si="170"/>
        <v>1771.7735400000001</v>
      </c>
      <c r="T228" s="27">
        <v>59932</v>
      </c>
      <c r="U228" s="28">
        <v>35.359880000000004</v>
      </c>
      <c r="V228" s="28">
        <f t="shared" si="171"/>
        <v>35.359880000000004</v>
      </c>
      <c r="W228" s="28">
        <f t="shared" si="172"/>
        <v>35.359880000000004</v>
      </c>
      <c r="X228" s="28">
        <f t="shared" si="173"/>
        <v>35.359880000000004</v>
      </c>
      <c r="Y228" s="27">
        <v>3062938</v>
      </c>
      <c r="Z228" s="28">
        <v>1807.1334200000001</v>
      </c>
      <c r="AA228" s="28">
        <f t="shared" si="174"/>
        <v>1807.1334200000001</v>
      </c>
      <c r="AB228" s="28">
        <f t="shared" si="175"/>
        <v>1807.1334200000001</v>
      </c>
      <c r="AC228" s="28">
        <f t="shared" si="176"/>
        <v>1807.1334200000001</v>
      </c>
    </row>
    <row r="229" spans="1:29" x14ac:dyDescent="0.25">
      <c r="A229" s="26" t="s">
        <v>14</v>
      </c>
      <c r="B229" s="26" t="s">
        <v>7</v>
      </c>
      <c r="C229" s="26" t="s">
        <v>161</v>
      </c>
      <c r="D229" s="26" t="s">
        <v>214</v>
      </c>
      <c r="E229" s="26" t="s">
        <v>905</v>
      </c>
      <c r="F229" s="26" t="s">
        <v>215</v>
      </c>
      <c r="G229" s="26" t="s">
        <v>15</v>
      </c>
      <c r="H229" s="26" t="s">
        <v>17</v>
      </c>
      <c r="I229" s="26"/>
      <c r="J229" s="26">
        <v>0</v>
      </c>
      <c r="K229" s="26"/>
      <c r="L229" s="26">
        <v>0</v>
      </c>
      <c r="M229" s="26">
        <v>0</v>
      </c>
      <c r="N229" s="26">
        <v>0</v>
      </c>
      <c r="O229" s="27">
        <v>0</v>
      </c>
      <c r="P229" s="28">
        <v>0</v>
      </c>
      <c r="Q229" s="28">
        <f t="shared" si="168"/>
        <v>0</v>
      </c>
      <c r="R229" s="28">
        <f t="shared" si="169"/>
        <v>0</v>
      </c>
      <c r="S229" s="28">
        <f t="shared" si="170"/>
        <v>0</v>
      </c>
      <c r="T229" s="27">
        <v>0</v>
      </c>
      <c r="U229" s="28">
        <v>0</v>
      </c>
      <c r="V229" s="28">
        <f t="shared" si="171"/>
        <v>0</v>
      </c>
      <c r="W229" s="28">
        <f t="shared" si="172"/>
        <v>0</v>
      </c>
      <c r="X229" s="28">
        <f t="shared" si="173"/>
        <v>0</v>
      </c>
      <c r="Y229" s="27">
        <v>0</v>
      </c>
      <c r="Z229" s="28">
        <v>0</v>
      </c>
      <c r="AA229" s="28">
        <f t="shared" si="174"/>
        <v>0</v>
      </c>
      <c r="AB229" s="28">
        <f t="shared" si="175"/>
        <v>0</v>
      </c>
      <c r="AC229" s="28">
        <f t="shared" si="176"/>
        <v>0</v>
      </c>
    </row>
    <row r="230" spans="1:29" x14ac:dyDescent="0.25">
      <c r="A230" s="26" t="s">
        <v>14</v>
      </c>
      <c r="B230" s="26" t="s">
        <v>244</v>
      </c>
      <c r="C230" s="26" t="s">
        <v>161</v>
      </c>
      <c r="D230" s="26" t="s">
        <v>214</v>
      </c>
      <c r="E230" s="26" t="s">
        <v>905</v>
      </c>
      <c r="F230" s="26" t="s">
        <v>215</v>
      </c>
      <c r="G230" s="26" t="s">
        <v>15</v>
      </c>
      <c r="H230" s="26" t="s">
        <v>17</v>
      </c>
      <c r="I230" s="26"/>
      <c r="J230" s="26">
        <v>0</v>
      </c>
      <c r="K230" s="26"/>
      <c r="L230" s="26">
        <v>0</v>
      </c>
      <c r="M230" s="26">
        <v>0</v>
      </c>
      <c r="N230" s="26">
        <v>0</v>
      </c>
      <c r="O230" s="27">
        <v>0</v>
      </c>
      <c r="P230" s="28">
        <v>0</v>
      </c>
      <c r="Q230" s="28">
        <f t="shared" si="168"/>
        <v>0</v>
      </c>
      <c r="R230" s="28">
        <f t="shared" si="169"/>
        <v>0</v>
      </c>
      <c r="S230" s="28">
        <f t="shared" si="170"/>
        <v>0</v>
      </c>
      <c r="T230" s="27">
        <v>0</v>
      </c>
      <c r="U230" s="28">
        <v>0</v>
      </c>
      <c r="V230" s="28">
        <f t="shared" si="171"/>
        <v>0</v>
      </c>
      <c r="W230" s="28">
        <f t="shared" si="172"/>
        <v>0</v>
      </c>
      <c r="X230" s="28">
        <f t="shared" si="173"/>
        <v>0</v>
      </c>
      <c r="Y230" s="27">
        <v>0</v>
      </c>
      <c r="Z230" s="28">
        <v>0</v>
      </c>
      <c r="AA230" s="28">
        <f t="shared" si="174"/>
        <v>0</v>
      </c>
      <c r="AB230" s="28">
        <f t="shared" si="175"/>
        <v>0</v>
      </c>
      <c r="AC230" s="28">
        <f t="shared" si="176"/>
        <v>0</v>
      </c>
    </row>
    <row r="231" spans="1:29" x14ac:dyDescent="0.25">
      <c r="A231" s="26" t="s">
        <v>14</v>
      </c>
      <c r="B231" s="26" t="s">
        <v>7</v>
      </c>
      <c r="C231" s="26" t="s">
        <v>161</v>
      </c>
      <c r="D231" s="26" t="s">
        <v>214</v>
      </c>
      <c r="E231" s="26" t="s">
        <v>905</v>
      </c>
      <c r="F231" s="26" t="s">
        <v>215</v>
      </c>
      <c r="G231" s="26" t="s">
        <v>15</v>
      </c>
      <c r="H231" s="26" t="s">
        <v>18</v>
      </c>
      <c r="I231" s="26"/>
      <c r="J231" s="26">
        <v>0</v>
      </c>
      <c r="K231" s="26"/>
      <c r="L231" s="26">
        <v>0</v>
      </c>
      <c r="M231" s="26">
        <v>0</v>
      </c>
      <c r="N231" s="26">
        <v>0</v>
      </c>
      <c r="O231" s="27">
        <v>0</v>
      </c>
      <c r="P231" s="28">
        <v>0</v>
      </c>
      <c r="Q231" s="28">
        <f t="shared" si="168"/>
        <v>0</v>
      </c>
      <c r="R231" s="28">
        <f t="shared" si="169"/>
        <v>0</v>
      </c>
      <c r="S231" s="28">
        <f t="shared" si="170"/>
        <v>0</v>
      </c>
      <c r="T231" s="27">
        <v>0</v>
      </c>
      <c r="U231" s="28">
        <v>0</v>
      </c>
      <c r="V231" s="28">
        <f t="shared" si="171"/>
        <v>0</v>
      </c>
      <c r="W231" s="28">
        <f t="shared" si="172"/>
        <v>0</v>
      </c>
      <c r="X231" s="28">
        <f t="shared" si="173"/>
        <v>0</v>
      </c>
      <c r="Y231" s="27">
        <v>0</v>
      </c>
      <c r="Z231" s="28">
        <v>0</v>
      </c>
      <c r="AA231" s="28">
        <f t="shared" si="174"/>
        <v>0</v>
      </c>
      <c r="AB231" s="28">
        <f t="shared" si="175"/>
        <v>0</v>
      </c>
      <c r="AC231" s="28">
        <f t="shared" si="176"/>
        <v>0</v>
      </c>
    </row>
    <row r="232" spans="1:29" x14ac:dyDescent="0.25">
      <c r="A232" s="26" t="s">
        <v>14</v>
      </c>
      <c r="B232" s="26" t="s">
        <v>244</v>
      </c>
      <c r="C232" s="26" t="s">
        <v>161</v>
      </c>
      <c r="D232" s="26" t="s">
        <v>214</v>
      </c>
      <c r="E232" s="26" t="s">
        <v>905</v>
      </c>
      <c r="F232" s="26" t="s">
        <v>215</v>
      </c>
      <c r="G232" s="26" t="s">
        <v>15</v>
      </c>
      <c r="H232" s="26" t="s">
        <v>18</v>
      </c>
      <c r="I232" s="26"/>
      <c r="J232" s="26">
        <v>0</v>
      </c>
      <c r="K232" s="26"/>
      <c r="L232" s="26">
        <v>0</v>
      </c>
      <c r="M232" s="26">
        <v>0</v>
      </c>
      <c r="N232" s="26">
        <v>0</v>
      </c>
      <c r="O232" s="27">
        <v>0</v>
      </c>
      <c r="P232" s="28">
        <v>0</v>
      </c>
      <c r="Q232" s="28">
        <f t="shared" si="168"/>
        <v>0</v>
      </c>
      <c r="R232" s="28">
        <f t="shared" si="169"/>
        <v>0</v>
      </c>
      <c r="S232" s="28">
        <f t="shared" si="170"/>
        <v>0</v>
      </c>
      <c r="T232" s="27">
        <v>0</v>
      </c>
      <c r="U232" s="28">
        <v>0</v>
      </c>
      <c r="V232" s="28">
        <f t="shared" si="171"/>
        <v>0</v>
      </c>
      <c r="W232" s="28">
        <f t="shared" si="172"/>
        <v>0</v>
      </c>
      <c r="X232" s="28">
        <f t="shared" si="173"/>
        <v>0</v>
      </c>
      <c r="Y232" s="27">
        <v>0</v>
      </c>
      <c r="Z232" s="28">
        <v>0</v>
      </c>
      <c r="AA232" s="28">
        <f t="shared" si="174"/>
        <v>0</v>
      </c>
      <c r="AB232" s="28">
        <f t="shared" si="175"/>
        <v>0</v>
      </c>
      <c r="AC232" s="28">
        <f t="shared" si="176"/>
        <v>0</v>
      </c>
    </row>
    <row r="233" spans="1:29" x14ac:dyDescent="0.25">
      <c r="A233" s="26" t="s">
        <v>14</v>
      </c>
      <c r="B233" s="26" t="s">
        <v>7</v>
      </c>
      <c r="C233" s="26" t="s">
        <v>161</v>
      </c>
      <c r="D233" s="26" t="s">
        <v>214</v>
      </c>
      <c r="E233" s="26" t="s">
        <v>905</v>
      </c>
      <c r="F233" s="26" t="s">
        <v>215</v>
      </c>
      <c r="G233" s="26" t="s">
        <v>15</v>
      </c>
      <c r="H233" s="26" t="s">
        <v>19</v>
      </c>
      <c r="I233" s="26"/>
      <c r="J233" s="26">
        <v>0</v>
      </c>
      <c r="K233" s="26"/>
      <c r="L233" s="26">
        <v>0</v>
      </c>
      <c r="M233" s="26">
        <v>0</v>
      </c>
      <c r="N233" s="26">
        <v>0</v>
      </c>
      <c r="O233" s="27">
        <v>0</v>
      </c>
      <c r="P233" s="28">
        <v>0</v>
      </c>
      <c r="Q233" s="28">
        <f t="shared" si="168"/>
        <v>0</v>
      </c>
      <c r="R233" s="28">
        <f t="shared" si="169"/>
        <v>0</v>
      </c>
      <c r="S233" s="28">
        <f t="shared" si="170"/>
        <v>0</v>
      </c>
      <c r="T233" s="27">
        <v>0</v>
      </c>
      <c r="U233" s="28">
        <v>0</v>
      </c>
      <c r="V233" s="28">
        <f t="shared" si="171"/>
        <v>0</v>
      </c>
      <c r="W233" s="28">
        <f t="shared" si="172"/>
        <v>0</v>
      </c>
      <c r="X233" s="28">
        <f t="shared" si="173"/>
        <v>0</v>
      </c>
      <c r="Y233" s="27">
        <v>0</v>
      </c>
      <c r="Z233" s="28">
        <v>0</v>
      </c>
      <c r="AA233" s="28">
        <f t="shared" si="174"/>
        <v>0</v>
      </c>
      <c r="AB233" s="28">
        <f t="shared" si="175"/>
        <v>0</v>
      </c>
      <c r="AC233" s="28">
        <f t="shared" si="176"/>
        <v>0</v>
      </c>
    </row>
    <row r="234" spans="1:29" x14ac:dyDescent="0.25">
      <c r="A234" s="26" t="s">
        <v>14</v>
      </c>
      <c r="B234" s="26" t="s">
        <v>244</v>
      </c>
      <c r="C234" s="26" t="s">
        <v>161</v>
      </c>
      <c r="D234" s="26" t="s">
        <v>214</v>
      </c>
      <c r="E234" s="26" t="s">
        <v>905</v>
      </c>
      <c r="F234" s="26" t="s">
        <v>215</v>
      </c>
      <c r="G234" s="26" t="s">
        <v>15</v>
      </c>
      <c r="H234" s="26" t="s">
        <v>19</v>
      </c>
      <c r="I234" s="26"/>
      <c r="J234" s="26">
        <v>0</v>
      </c>
      <c r="K234" s="26"/>
      <c r="L234" s="26">
        <v>0</v>
      </c>
      <c r="M234" s="26">
        <v>0</v>
      </c>
      <c r="N234" s="26">
        <v>0</v>
      </c>
      <c r="O234" s="27">
        <v>0</v>
      </c>
      <c r="P234" s="28">
        <v>0</v>
      </c>
      <c r="Q234" s="28">
        <f t="shared" si="168"/>
        <v>0</v>
      </c>
      <c r="R234" s="28">
        <f t="shared" si="169"/>
        <v>0</v>
      </c>
      <c r="S234" s="28">
        <f t="shared" si="170"/>
        <v>0</v>
      </c>
      <c r="T234" s="27">
        <v>0</v>
      </c>
      <c r="U234" s="28">
        <v>0</v>
      </c>
      <c r="V234" s="28">
        <f t="shared" si="171"/>
        <v>0</v>
      </c>
      <c r="W234" s="28">
        <f t="shared" si="172"/>
        <v>0</v>
      </c>
      <c r="X234" s="28">
        <f t="shared" si="173"/>
        <v>0</v>
      </c>
      <c r="Y234" s="27">
        <v>0</v>
      </c>
      <c r="Z234" s="28">
        <v>0</v>
      </c>
      <c r="AA234" s="28">
        <f t="shared" si="174"/>
        <v>0</v>
      </c>
      <c r="AB234" s="28">
        <f t="shared" si="175"/>
        <v>0</v>
      </c>
      <c r="AC234" s="28">
        <f t="shared" si="176"/>
        <v>0</v>
      </c>
    </row>
    <row r="235" spans="1:29" x14ac:dyDescent="0.25">
      <c r="A235" s="26" t="s">
        <v>14</v>
      </c>
      <c r="B235" s="26" t="s">
        <v>7</v>
      </c>
      <c r="C235" s="26" t="s">
        <v>161</v>
      </c>
      <c r="D235" s="26" t="s">
        <v>214</v>
      </c>
      <c r="E235" s="26" t="s">
        <v>905</v>
      </c>
      <c r="F235" s="26" t="s">
        <v>215</v>
      </c>
      <c r="G235" s="26" t="s">
        <v>15</v>
      </c>
      <c r="H235" s="26" t="s">
        <v>20</v>
      </c>
      <c r="I235" s="26"/>
      <c r="J235" s="26">
        <v>3.7699999999999999E-3</v>
      </c>
      <c r="K235" s="26"/>
      <c r="L235" s="26">
        <v>3.7699999999999999E-3</v>
      </c>
      <c r="M235" s="26">
        <v>3.7699999999999999E-3</v>
      </c>
      <c r="N235" s="26">
        <v>3.7699999999999999E-3</v>
      </c>
      <c r="O235" s="27">
        <v>11725148</v>
      </c>
      <c r="P235" s="28">
        <v>44203.807959999998</v>
      </c>
      <c r="Q235" s="28">
        <f t="shared" si="168"/>
        <v>44203.807959999998</v>
      </c>
      <c r="R235" s="28">
        <f t="shared" si="169"/>
        <v>44203.807959999998</v>
      </c>
      <c r="S235" s="28">
        <f t="shared" si="170"/>
        <v>44203.807959999998</v>
      </c>
      <c r="T235" s="27">
        <v>1757478</v>
      </c>
      <c r="U235" s="28">
        <v>6625.6920599999994</v>
      </c>
      <c r="V235" s="28">
        <f t="shared" si="171"/>
        <v>6625.6920599999994</v>
      </c>
      <c r="W235" s="28">
        <f t="shared" si="172"/>
        <v>6625.6920599999994</v>
      </c>
      <c r="X235" s="28">
        <f t="shared" si="173"/>
        <v>6625.6920599999994</v>
      </c>
      <c r="Y235" s="27">
        <v>13482626</v>
      </c>
      <c r="Z235" s="28">
        <v>50829.500019999999</v>
      </c>
      <c r="AA235" s="28">
        <f t="shared" si="174"/>
        <v>50829.500019999999</v>
      </c>
      <c r="AB235" s="28">
        <f t="shared" si="175"/>
        <v>50829.500019999999</v>
      </c>
      <c r="AC235" s="28">
        <f t="shared" si="176"/>
        <v>50829.500019999999</v>
      </c>
    </row>
    <row r="236" spans="1:29" x14ac:dyDescent="0.25">
      <c r="A236" s="26" t="s">
        <v>14</v>
      </c>
      <c r="B236" s="26" t="s">
        <v>244</v>
      </c>
      <c r="C236" s="26" t="s">
        <v>161</v>
      </c>
      <c r="D236" s="26" t="s">
        <v>214</v>
      </c>
      <c r="E236" s="26" t="s">
        <v>905</v>
      </c>
      <c r="F236" s="26" t="s">
        <v>215</v>
      </c>
      <c r="G236" s="26" t="s">
        <v>15</v>
      </c>
      <c r="H236" s="26" t="s">
        <v>20</v>
      </c>
      <c r="I236" s="26"/>
      <c r="J236" s="26">
        <v>1.4441000000000001E-2</v>
      </c>
      <c r="K236" s="26"/>
      <c r="L236" s="26">
        <v>1.4441000000000001E-2</v>
      </c>
      <c r="M236" s="26">
        <v>1.4441000000000001E-2</v>
      </c>
      <c r="N236" s="26">
        <v>1.4441000000000001E-2</v>
      </c>
      <c r="O236" s="27">
        <v>6521775</v>
      </c>
      <c r="P236" s="28">
        <v>94180.952774999998</v>
      </c>
      <c r="Q236" s="28">
        <f t="shared" si="168"/>
        <v>94180.952774999998</v>
      </c>
      <c r="R236" s="28">
        <f t="shared" si="169"/>
        <v>94180.952774999998</v>
      </c>
      <c r="S236" s="28">
        <f t="shared" si="170"/>
        <v>94180.952774999998</v>
      </c>
      <c r="T236" s="27">
        <v>395352</v>
      </c>
      <c r="U236" s="28">
        <v>5709.2782320000006</v>
      </c>
      <c r="V236" s="28">
        <f t="shared" si="171"/>
        <v>5709.2782320000006</v>
      </c>
      <c r="W236" s="28">
        <f t="shared" si="172"/>
        <v>5709.2782320000006</v>
      </c>
      <c r="X236" s="28">
        <f t="shared" si="173"/>
        <v>5709.2782320000006</v>
      </c>
      <c r="Y236" s="27">
        <v>6917127</v>
      </c>
      <c r="Z236" s="28">
        <v>99890.231006999995</v>
      </c>
      <c r="AA236" s="28">
        <f t="shared" si="174"/>
        <v>99890.231006999995</v>
      </c>
      <c r="AB236" s="28">
        <f t="shared" si="175"/>
        <v>99890.231006999995</v>
      </c>
      <c r="AC236" s="28">
        <f t="shared" si="176"/>
        <v>99890.231006999995</v>
      </c>
    </row>
    <row r="237" spans="1:29" x14ac:dyDescent="0.25">
      <c r="A237" s="26" t="s">
        <v>13</v>
      </c>
      <c r="B237" s="26" t="s">
        <v>7</v>
      </c>
      <c r="C237" s="26" t="s">
        <v>161</v>
      </c>
      <c r="D237" s="26" t="s">
        <v>214</v>
      </c>
      <c r="E237" s="26" t="s">
        <v>905</v>
      </c>
      <c r="F237" s="26" t="s">
        <v>215</v>
      </c>
      <c r="G237" s="26" t="s">
        <v>21</v>
      </c>
      <c r="H237" s="26" t="s">
        <v>22</v>
      </c>
      <c r="I237" s="26" t="s">
        <v>849</v>
      </c>
      <c r="J237" s="26">
        <v>0</v>
      </c>
      <c r="K237" s="26">
        <f>'LT Reference'!$A$2</f>
        <v>1E-3</v>
      </c>
      <c r="L237" s="26">
        <v>0</v>
      </c>
      <c r="M237" s="26">
        <v>0</v>
      </c>
      <c r="N237" s="26">
        <v>0</v>
      </c>
      <c r="O237" s="27">
        <v>0</v>
      </c>
      <c r="P237" s="28">
        <v>0</v>
      </c>
      <c r="Q237" s="28">
        <f t="shared" ref="Q237:Q255" si="177">L237*O237</f>
        <v>0</v>
      </c>
      <c r="R237" s="28">
        <f t="shared" ref="R237:R255" si="178">M237*O237</f>
        <v>0</v>
      </c>
      <c r="S237" s="28">
        <f t="shared" ref="S237:S255" si="179">N237*O237</f>
        <v>0</v>
      </c>
      <c r="T237" s="27">
        <v>0</v>
      </c>
      <c r="U237" s="28">
        <v>0</v>
      </c>
      <c r="V237" s="28">
        <f t="shared" ref="V237:V255" si="180">L237*T237</f>
        <v>0</v>
      </c>
      <c r="W237" s="28">
        <f t="shared" ref="W237:W255" si="181">M237*T237</f>
        <v>0</v>
      </c>
      <c r="X237" s="28">
        <f t="shared" ref="X237:X255" si="182">N237*T237</f>
        <v>0</v>
      </c>
      <c r="Y237" s="27">
        <v>0</v>
      </c>
      <c r="Z237" s="28">
        <v>0</v>
      </c>
      <c r="AA237" s="28">
        <f t="shared" ref="AA237:AA255" si="183">Q237+V237</f>
        <v>0</v>
      </c>
      <c r="AB237" s="28">
        <f t="shared" ref="AB237:AB255" si="184">R237+W237</f>
        <v>0</v>
      </c>
      <c r="AC237" s="28">
        <f t="shared" ref="AC237:AC255" si="185">S237+X237</f>
        <v>0</v>
      </c>
    </row>
    <row r="238" spans="1:29" x14ac:dyDescent="0.25">
      <c r="A238" s="26" t="s">
        <v>13</v>
      </c>
      <c r="B238" s="26" t="s">
        <v>7</v>
      </c>
      <c r="C238" s="26" t="s">
        <v>161</v>
      </c>
      <c r="D238" s="26" t="s">
        <v>214</v>
      </c>
      <c r="E238" s="26" t="s">
        <v>905</v>
      </c>
      <c r="F238" s="26" t="s">
        <v>215</v>
      </c>
      <c r="G238" s="26" t="s">
        <v>21</v>
      </c>
      <c r="H238" s="26" t="s">
        <v>165</v>
      </c>
      <c r="I238" s="26" t="s">
        <v>850</v>
      </c>
      <c r="J238" s="26">
        <v>3.4999999999999997E-5</v>
      </c>
      <c r="K238" s="26">
        <f>'LT Reference'!$A$2</f>
        <v>1E-3</v>
      </c>
      <c r="L238" s="26">
        <v>0</v>
      </c>
      <c r="M238" s="26">
        <v>0</v>
      </c>
      <c r="N238" s="26">
        <v>0</v>
      </c>
      <c r="O238" s="27">
        <v>47074858</v>
      </c>
      <c r="P238" s="28">
        <v>1647.62</v>
      </c>
      <c r="Q238" s="28">
        <f t="shared" si="177"/>
        <v>0</v>
      </c>
      <c r="R238" s="28">
        <f t="shared" si="178"/>
        <v>0</v>
      </c>
      <c r="S238" s="28">
        <f t="shared" si="179"/>
        <v>0</v>
      </c>
      <c r="T238" s="27">
        <v>68023428</v>
      </c>
      <c r="U238" s="28">
        <v>2380.8200000000002</v>
      </c>
      <c r="V238" s="28">
        <f t="shared" si="180"/>
        <v>0</v>
      </c>
      <c r="W238" s="28">
        <f t="shared" si="181"/>
        <v>0</v>
      </c>
      <c r="X238" s="28">
        <f t="shared" si="182"/>
        <v>0</v>
      </c>
      <c r="Y238" s="27">
        <v>115098286</v>
      </c>
      <c r="Z238" s="28">
        <v>4028.44</v>
      </c>
      <c r="AA238" s="28">
        <f t="shared" si="183"/>
        <v>0</v>
      </c>
      <c r="AB238" s="28">
        <f t="shared" si="184"/>
        <v>0</v>
      </c>
      <c r="AC238" s="28">
        <f t="shared" si="185"/>
        <v>0</v>
      </c>
    </row>
    <row r="239" spans="1:29" x14ac:dyDescent="0.25">
      <c r="A239" s="26" t="s">
        <v>13</v>
      </c>
      <c r="B239" s="26" t="s">
        <v>7</v>
      </c>
      <c r="C239" s="26" t="s">
        <v>161</v>
      </c>
      <c r="D239" s="26" t="s">
        <v>214</v>
      </c>
      <c r="E239" s="26" t="s">
        <v>905</v>
      </c>
      <c r="F239" s="26" t="s">
        <v>215</v>
      </c>
      <c r="G239" s="26" t="s">
        <v>21</v>
      </c>
      <c r="H239" s="26" t="s">
        <v>171</v>
      </c>
      <c r="I239" s="26" t="s">
        <v>851</v>
      </c>
      <c r="J239" s="26">
        <v>2.2499999999999999E-4</v>
      </c>
      <c r="K239" s="26">
        <f>'LT Reference'!$A$2</f>
        <v>1E-3</v>
      </c>
      <c r="L239" s="26">
        <v>0</v>
      </c>
      <c r="M239" s="26">
        <v>0</v>
      </c>
      <c r="N239" s="26">
        <v>0</v>
      </c>
      <c r="O239" s="27">
        <v>834086</v>
      </c>
      <c r="P239" s="28">
        <v>187.67</v>
      </c>
      <c r="Q239" s="28">
        <f t="shared" si="177"/>
        <v>0</v>
      </c>
      <c r="R239" s="28">
        <f t="shared" si="178"/>
        <v>0</v>
      </c>
      <c r="S239" s="28">
        <f t="shared" si="179"/>
        <v>0</v>
      </c>
      <c r="T239" s="27">
        <v>3349152</v>
      </c>
      <c r="U239" s="28">
        <v>753.56</v>
      </c>
      <c r="V239" s="28">
        <f t="shared" si="180"/>
        <v>0</v>
      </c>
      <c r="W239" s="28">
        <f t="shared" si="181"/>
        <v>0</v>
      </c>
      <c r="X239" s="28">
        <f t="shared" si="182"/>
        <v>0</v>
      </c>
      <c r="Y239" s="27">
        <v>4183238</v>
      </c>
      <c r="Z239" s="28">
        <v>941.23</v>
      </c>
      <c r="AA239" s="28">
        <f t="shared" si="183"/>
        <v>0</v>
      </c>
      <c r="AB239" s="28">
        <f t="shared" si="184"/>
        <v>0</v>
      </c>
      <c r="AC239" s="28">
        <f t="shared" si="185"/>
        <v>0</v>
      </c>
    </row>
    <row r="240" spans="1:29" x14ac:dyDescent="0.25">
      <c r="A240" s="26" t="s">
        <v>13</v>
      </c>
      <c r="B240" s="26" t="s">
        <v>7</v>
      </c>
      <c r="C240" s="26" t="s">
        <v>161</v>
      </c>
      <c r="D240" s="26" t="s">
        <v>214</v>
      </c>
      <c r="E240" s="26" t="s">
        <v>905</v>
      </c>
      <c r="F240" s="26" t="s">
        <v>215</v>
      </c>
      <c r="G240" s="26" t="s">
        <v>21</v>
      </c>
      <c r="H240" s="26" t="s">
        <v>166</v>
      </c>
      <c r="I240" s="26" t="s">
        <v>852</v>
      </c>
      <c r="J240" s="26">
        <v>2.4000000000000001E-4</v>
      </c>
      <c r="K240" s="26">
        <f>'LT Reference'!$A$2</f>
        <v>1E-3</v>
      </c>
      <c r="L240" s="26">
        <v>0</v>
      </c>
      <c r="M240" s="26">
        <v>0</v>
      </c>
      <c r="N240" s="26">
        <v>0</v>
      </c>
      <c r="O240" s="27">
        <v>3020503</v>
      </c>
      <c r="P240" s="28">
        <v>724.92</v>
      </c>
      <c r="Q240" s="28">
        <f t="shared" si="177"/>
        <v>0</v>
      </c>
      <c r="R240" s="28">
        <f t="shared" si="178"/>
        <v>0</v>
      </c>
      <c r="S240" s="28">
        <f t="shared" si="179"/>
        <v>0</v>
      </c>
      <c r="T240" s="27">
        <v>3356918</v>
      </c>
      <c r="U240" s="28">
        <v>805.66</v>
      </c>
      <c r="V240" s="28">
        <f t="shared" si="180"/>
        <v>0</v>
      </c>
      <c r="W240" s="28">
        <f t="shared" si="181"/>
        <v>0</v>
      </c>
      <c r="X240" s="28">
        <f t="shared" si="182"/>
        <v>0</v>
      </c>
      <c r="Y240" s="27">
        <v>6377421</v>
      </c>
      <c r="Z240" s="28">
        <v>1530.58</v>
      </c>
      <c r="AA240" s="28">
        <f t="shared" si="183"/>
        <v>0</v>
      </c>
      <c r="AB240" s="28">
        <f t="shared" si="184"/>
        <v>0</v>
      </c>
      <c r="AC240" s="28">
        <f t="shared" si="185"/>
        <v>0</v>
      </c>
    </row>
    <row r="241" spans="1:29" x14ac:dyDescent="0.25">
      <c r="A241" s="26" t="s">
        <v>13</v>
      </c>
      <c r="B241" s="26" t="s">
        <v>7</v>
      </c>
      <c r="C241" s="26" t="s">
        <v>161</v>
      </c>
      <c r="D241" s="26" t="s">
        <v>214</v>
      </c>
      <c r="E241" s="26" t="s">
        <v>905</v>
      </c>
      <c r="F241" s="26" t="s">
        <v>215</v>
      </c>
      <c r="G241" s="26" t="s">
        <v>21</v>
      </c>
      <c r="H241" s="26" t="s">
        <v>172</v>
      </c>
      <c r="I241" s="26" t="s">
        <v>853</v>
      </c>
      <c r="J241" s="26">
        <v>1.4999999999999999E-4</v>
      </c>
      <c r="K241" s="26">
        <f>'LT Reference'!$A$2</f>
        <v>1E-3</v>
      </c>
      <c r="L241" s="26">
        <f>K241</f>
        <v>1E-3</v>
      </c>
      <c r="M241" s="26">
        <f>K241</f>
        <v>1E-3</v>
      </c>
      <c r="N241" s="26">
        <f>K241</f>
        <v>1E-3</v>
      </c>
      <c r="O241" s="27">
        <v>383134</v>
      </c>
      <c r="P241" s="28">
        <v>57.47</v>
      </c>
      <c r="Q241" s="28">
        <f t="shared" si="177"/>
        <v>383.13400000000001</v>
      </c>
      <c r="R241" s="28">
        <f t="shared" si="178"/>
        <v>383.13400000000001</v>
      </c>
      <c r="S241" s="28">
        <f t="shared" si="179"/>
        <v>383.13400000000001</v>
      </c>
      <c r="T241" s="27">
        <v>3311799</v>
      </c>
      <c r="U241" s="28">
        <v>496.77</v>
      </c>
      <c r="V241" s="28">
        <f t="shared" si="180"/>
        <v>3311.799</v>
      </c>
      <c r="W241" s="28">
        <f t="shared" si="181"/>
        <v>3311.799</v>
      </c>
      <c r="X241" s="28">
        <f t="shared" si="182"/>
        <v>3311.799</v>
      </c>
      <c r="Y241" s="27">
        <v>3694933</v>
      </c>
      <c r="Z241" s="28">
        <v>554.24</v>
      </c>
      <c r="AA241" s="28">
        <f t="shared" si="183"/>
        <v>3694.933</v>
      </c>
      <c r="AB241" s="28">
        <f t="shared" si="184"/>
        <v>3694.933</v>
      </c>
      <c r="AC241" s="28">
        <f t="shared" si="185"/>
        <v>3694.933</v>
      </c>
    </row>
    <row r="242" spans="1:29" x14ac:dyDescent="0.25">
      <c r="A242" s="26" t="s">
        <v>13</v>
      </c>
      <c r="B242" s="26" t="s">
        <v>7</v>
      </c>
      <c r="C242" s="26" t="s">
        <v>161</v>
      </c>
      <c r="D242" s="26" t="s">
        <v>214</v>
      </c>
      <c r="E242" s="26" t="s">
        <v>905</v>
      </c>
      <c r="F242" s="26" t="s">
        <v>215</v>
      </c>
      <c r="G242" s="26" t="s">
        <v>21</v>
      </c>
      <c r="H242" s="26" t="s">
        <v>167</v>
      </c>
      <c r="I242" s="26" t="s">
        <v>854</v>
      </c>
      <c r="J242" s="26">
        <v>1.6000000000000001E-4</v>
      </c>
      <c r="K242" s="26">
        <f>'LT Reference'!$A$2</f>
        <v>1E-3</v>
      </c>
      <c r="L242" s="26">
        <f>K242</f>
        <v>1E-3</v>
      </c>
      <c r="M242" s="26">
        <f>K242</f>
        <v>1E-3</v>
      </c>
      <c r="N242" s="26">
        <f>K242</f>
        <v>1E-3</v>
      </c>
      <c r="O242" s="27">
        <v>682888</v>
      </c>
      <c r="P242" s="28">
        <v>109.26</v>
      </c>
      <c r="Q242" s="28">
        <f t="shared" si="177"/>
        <v>682.88800000000003</v>
      </c>
      <c r="R242" s="28">
        <f t="shared" si="178"/>
        <v>682.88800000000003</v>
      </c>
      <c r="S242" s="28">
        <f t="shared" si="179"/>
        <v>682.88800000000003</v>
      </c>
      <c r="T242" s="27">
        <v>40943</v>
      </c>
      <c r="U242" s="28">
        <v>6.55</v>
      </c>
      <c r="V242" s="28">
        <f t="shared" si="180"/>
        <v>40.942999999999998</v>
      </c>
      <c r="W242" s="28">
        <f t="shared" si="181"/>
        <v>40.942999999999998</v>
      </c>
      <c r="X242" s="28">
        <f t="shared" si="182"/>
        <v>40.942999999999998</v>
      </c>
      <c r="Y242" s="27">
        <v>723831</v>
      </c>
      <c r="Z242" s="28">
        <v>115.81000000000002</v>
      </c>
      <c r="AA242" s="28">
        <f t="shared" si="183"/>
        <v>723.83100000000002</v>
      </c>
      <c r="AB242" s="28">
        <f t="shared" si="184"/>
        <v>723.83100000000002</v>
      </c>
      <c r="AC242" s="28">
        <f t="shared" si="185"/>
        <v>723.83100000000002</v>
      </c>
    </row>
    <row r="243" spans="1:29" x14ac:dyDescent="0.25">
      <c r="A243" s="26" t="s">
        <v>13</v>
      </c>
      <c r="B243" s="26" t="s">
        <v>7</v>
      </c>
      <c r="C243" s="26" t="s">
        <v>161</v>
      </c>
      <c r="D243" s="26" t="s">
        <v>214</v>
      </c>
      <c r="E243" s="26" t="s">
        <v>905</v>
      </c>
      <c r="F243" s="26" t="s">
        <v>215</v>
      </c>
      <c r="G243" s="26" t="s">
        <v>21</v>
      </c>
      <c r="H243" s="26" t="s">
        <v>168</v>
      </c>
      <c r="I243" s="26" t="s">
        <v>855</v>
      </c>
      <c r="J243" s="26">
        <v>2.5500000000000002E-4</v>
      </c>
      <c r="K243" s="26">
        <f>'LT Reference'!$A$2</f>
        <v>1E-3</v>
      </c>
      <c r="L243" s="26">
        <v>0</v>
      </c>
      <c r="M243" s="26">
        <v>0</v>
      </c>
      <c r="N243" s="26">
        <v>0</v>
      </c>
      <c r="O243" s="27">
        <v>2335013</v>
      </c>
      <c r="P243" s="28">
        <v>595.42999999999995</v>
      </c>
      <c r="Q243" s="28">
        <f t="shared" si="177"/>
        <v>0</v>
      </c>
      <c r="R243" s="28">
        <f t="shared" si="178"/>
        <v>0</v>
      </c>
      <c r="S243" s="28">
        <f t="shared" si="179"/>
        <v>0</v>
      </c>
      <c r="T243" s="27">
        <v>3313330</v>
      </c>
      <c r="U243" s="28">
        <v>844.9</v>
      </c>
      <c r="V243" s="28">
        <f t="shared" si="180"/>
        <v>0</v>
      </c>
      <c r="W243" s="28">
        <f t="shared" si="181"/>
        <v>0</v>
      </c>
      <c r="X243" s="28">
        <f t="shared" si="182"/>
        <v>0</v>
      </c>
      <c r="Y243" s="27">
        <v>5648343</v>
      </c>
      <c r="Z243" s="28">
        <v>1440.33</v>
      </c>
      <c r="AA243" s="28">
        <f t="shared" si="183"/>
        <v>0</v>
      </c>
      <c r="AB243" s="28">
        <f t="shared" si="184"/>
        <v>0</v>
      </c>
      <c r="AC243" s="28">
        <f t="shared" si="185"/>
        <v>0</v>
      </c>
    </row>
    <row r="244" spans="1:29" x14ac:dyDescent="0.25">
      <c r="A244" s="26" t="s">
        <v>13</v>
      </c>
      <c r="B244" s="26" t="s">
        <v>244</v>
      </c>
      <c r="C244" s="26" t="s">
        <v>161</v>
      </c>
      <c r="D244" s="26" t="s">
        <v>214</v>
      </c>
      <c r="E244" s="26" t="s">
        <v>905</v>
      </c>
      <c r="F244" s="26" t="s">
        <v>215</v>
      </c>
      <c r="G244" s="26" t="s">
        <v>21</v>
      </c>
      <c r="H244" s="26" t="s">
        <v>22</v>
      </c>
      <c r="I244" s="26" t="s">
        <v>849</v>
      </c>
      <c r="J244" s="26">
        <v>0</v>
      </c>
      <c r="K244" s="26">
        <f>'LT Reference'!$A$2</f>
        <v>1E-3</v>
      </c>
      <c r="L244" s="26">
        <v>0</v>
      </c>
      <c r="M244" s="26">
        <v>0</v>
      </c>
      <c r="N244" s="26">
        <v>0</v>
      </c>
      <c r="O244" s="27">
        <v>0</v>
      </c>
      <c r="P244" s="28">
        <v>0</v>
      </c>
      <c r="Q244" s="28">
        <f t="shared" si="177"/>
        <v>0</v>
      </c>
      <c r="R244" s="28">
        <f t="shared" si="178"/>
        <v>0</v>
      </c>
      <c r="S244" s="28">
        <f t="shared" si="179"/>
        <v>0</v>
      </c>
      <c r="T244" s="27">
        <v>0</v>
      </c>
      <c r="U244" s="28">
        <v>0</v>
      </c>
      <c r="V244" s="28">
        <f t="shared" si="180"/>
        <v>0</v>
      </c>
      <c r="W244" s="28">
        <f t="shared" si="181"/>
        <v>0</v>
      </c>
      <c r="X244" s="28">
        <f t="shared" si="182"/>
        <v>0</v>
      </c>
      <c r="Y244" s="27">
        <v>0</v>
      </c>
      <c r="Z244" s="28">
        <v>0</v>
      </c>
      <c r="AA244" s="28">
        <f t="shared" si="183"/>
        <v>0</v>
      </c>
      <c r="AB244" s="28">
        <f t="shared" si="184"/>
        <v>0</v>
      </c>
      <c r="AC244" s="28">
        <f t="shared" si="185"/>
        <v>0</v>
      </c>
    </row>
    <row r="245" spans="1:29" x14ac:dyDescent="0.25">
      <c r="A245" s="26" t="s">
        <v>13</v>
      </c>
      <c r="B245" s="26" t="s">
        <v>244</v>
      </c>
      <c r="C245" s="26" t="s">
        <v>161</v>
      </c>
      <c r="D245" s="26" t="s">
        <v>214</v>
      </c>
      <c r="E245" s="26" t="s">
        <v>905</v>
      </c>
      <c r="F245" s="26" t="s">
        <v>215</v>
      </c>
      <c r="G245" s="26" t="s">
        <v>21</v>
      </c>
      <c r="H245" s="26" t="s">
        <v>245</v>
      </c>
      <c r="I245" s="26" t="s">
        <v>889</v>
      </c>
      <c r="J245" s="26">
        <v>2.0000000000000002E-5</v>
      </c>
      <c r="K245" s="26">
        <f>'LT Reference'!$A$2</f>
        <v>1E-3</v>
      </c>
      <c r="L245" s="26">
        <v>0</v>
      </c>
      <c r="M245" s="26">
        <v>0</v>
      </c>
      <c r="N245" s="26">
        <v>0</v>
      </c>
      <c r="O245" s="27">
        <v>122000</v>
      </c>
      <c r="P245" s="28">
        <v>2.44</v>
      </c>
      <c r="Q245" s="28">
        <f t="shared" si="177"/>
        <v>0</v>
      </c>
      <c r="R245" s="28">
        <f t="shared" si="178"/>
        <v>0</v>
      </c>
      <c r="S245" s="28">
        <f t="shared" si="179"/>
        <v>0</v>
      </c>
      <c r="T245" s="27">
        <v>27500</v>
      </c>
      <c r="U245" s="28">
        <v>0.55000000000000004</v>
      </c>
      <c r="V245" s="28">
        <f t="shared" si="180"/>
        <v>0</v>
      </c>
      <c r="W245" s="28">
        <f t="shared" si="181"/>
        <v>0</v>
      </c>
      <c r="X245" s="28">
        <f t="shared" si="182"/>
        <v>0</v>
      </c>
      <c r="Y245" s="27">
        <v>149500</v>
      </c>
      <c r="Z245" s="28">
        <v>2.99</v>
      </c>
      <c r="AA245" s="28">
        <f t="shared" si="183"/>
        <v>0</v>
      </c>
      <c r="AB245" s="28">
        <f t="shared" si="184"/>
        <v>0</v>
      </c>
      <c r="AC245" s="28">
        <f t="shared" si="185"/>
        <v>0</v>
      </c>
    </row>
    <row r="246" spans="1:29" x14ac:dyDescent="0.25">
      <c r="A246" s="26" t="s">
        <v>13</v>
      </c>
      <c r="B246" s="26" t="s">
        <v>244</v>
      </c>
      <c r="C246" s="26" t="s">
        <v>161</v>
      </c>
      <c r="D246" s="26" t="s">
        <v>214</v>
      </c>
      <c r="E246" s="26" t="s">
        <v>905</v>
      </c>
      <c r="F246" s="26" t="s">
        <v>215</v>
      </c>
      <c r="G246" s="26" t="s">
        <v>21</v>
      </c>
      <c r="H246" s="26" t="s">
        <v>223</v>
      </c>
      <c r="I246" s="26" t="s">
        <v>890</v>
      </c>
      <c r="J246" s="26">
        <v>2.1999999999999999E-5</v>
      </c>
      <c r="K246" s="26">
        <f>'LT Reference'!$A$2</f>
        <v>1E-3</v>
      </c>
      <c r="L246" s="26">
        <v>0</v>
      </c>
      <c r="M246" s="26">
        <v>0</v>
      </c>
      <c r="N246" s="26">
        <v>0</v>
      </c>
      <c r="O246" s="27">
        <v>2042273</v>
      </c>
      <c r="P246" s="28">
        <v>44.93</v>
      </c>
      <c r="Q246" s="28">
        <f t="shared" si="177"/>
        <v>0</v>
      </c>
      <c r="R246" s="28">
        <f t="shared" si="178"/>
        <v>0</v>
      </c>
      <c r="S246" s="28">
        <f t="shared" si="179"/>
        <v>0</v>
      </c>
      <c r="T246" s="27">
        <v>549091</v>
      </c>
      <c r="U246" s="28">
        <v>12.08</v>
      </c>
      <c r="V246" s="28">
        <f t="shared" si="180"/>
        <v>0</v>
      </c>
      <c r="W246" s="28">
        <f t="shared" si="181"/>
        <v>0</v>
      </c>
      <c r="X246" s="28">
        <f t="shared" si="182"/>
        <v>0</v>
      </c>
      <c r="Y246" s="27">
        <v>2591364</v>
      </c>
      <c r="Z246" s="28">
        <v>57.01</v>
      </c>
      <c r="AA246" s="28">
        <f t="shared" si="183"/>
        <v>0</v>
      </c>
      <c r="AB246" s="28">
        <f t="shared" si="184"/>
        <v>0</v>
      </c>
      <c r="AC246" s="28">
        <f t="shared" si="185"/>
        <v>0</v>
      </c>
    </row>
    <row r="247" spans="1:29" x14ac:dyDescent="0.25">
      <c r="A247" s="26" t="s">
        <v>13</v>
      </c>
      <c r="B247" s="26" t="s">
        <v>244</v>
      </c>
      <c r="C247" s="26" t="s">
        <v>161</v>
      </c>
      <c r="D247" s="26" t="s">
        <v>214</v>
      </c>
      <c r="E247" s="26" t="s">
        <v>905</v>
      </c>
      <c r="F247" s="26" t="s">
        <v>215</v>
      </c>
      <c r="G247" s="26" t="s">
        <v>21</v>
      </c>
      <c r="H247" s="26" t="s">
        <v>224</v>
      </c>
      <c r="I247" s="26" t="s">
        <v>891</v>
      </c>
      <c r="J247" s="26">
        <v>2.3E-5</v>
      </c>
      <c r="K247" s="26">
        <f>'LT Reference'!$A$2</f>
        <v>1E-3</v>
      </c>
      <c r="L247" s="26">
        <v>0</v>
      </c>
      <c r="M247" s="26">
        <v>0</v>
      </c>
      <c r="N247" s="26">
        <v>0</v>
      </c>
      <c r="O247" s="27">
        <v>1600870</v>
      </c>
      <c r="P247" s="28">
        <v>36.82</v>
      </c>
      <c r="Q247" s="28">
        <f t="shared" si="177"/>
        <v>0</v>
      </c>
      <c r="R247" s="28">
        <f t="shared" si="178"/>
        <v>0</v>
      </c>
      <c r="S247" s="28">
        <f t="shared" si="179"/>
        <v>0</v>
      </c>
      <c r="T247" s="27">
        <v>543043</v>
      </c>
      <c r="U247" s="28">
        <v>12.49</v>
      </c>
      <c r="V247" s="28">
        <f t="shared" si="180"/>
        <v>0</v>
      </c>
      <c r="W247" s="28">
        <f t="shared" si="181"/>
        <v>0</v>
      </c>
      <c r="X247" s="28">
        <f t="shared" si="182"/>
        <v>0</v>
      </c>
      <c r="Y247" s="27">
        <v>2143913</v>
      </c>
      <c r="Z247" s="28">
        <v>49.31</v>
      </c>
      <c r="AA247" s="28">
        <f t="shared" si="183"/>
        <v>0</v>
      </c>
      <c r="AB247" s="28">
        <f t="shared" si="184"/>
        <v>0</v>
      </c>
      <c r="AC247" s="28">
        <f t="shared" si="185"/>
        <v>0</v>
      </c>
    </row>
    <row r="248" spans="1:29" x14ac:dyDescent="0.25">
      <c r="A248" s="26" t="s">
        <v>13</v>
      </c>
      <c r="B248" s="26" t="s">
        <v>244</v>
      </c>
      <c r="C248" s="26" t="s">
        <v>161</v>
      </c>
      <c r="D248" s="26" t="s">
        <v>214</v>
      </c>
      <c r="E248" s="26" t="s">
        <v>905</v>
      </c>
      <c r="F248" s="26" t="s">
        <v>215</v>
      </c>
      <c r="G248" s="26" t="s">
        <v>21</v>
      </c>
      <c r="H248" s="26" t="s">
        <v>246</v>
      </c>
      <c r="I248" s="26" t="s">
        <v>892</v>
      </c>
      <c r="J248" s="26">
        <v>2.3E-5</v>
      </c>
      <c r="K248" s="26">
        <f>'LT Reference'!$A$2</f>
        <v>1E-3</v>
      </c>
      <c r="L248" s="26">
        <v>0</v>
      </c>
      <c r="M248" s="26">
        <v>0</v>
      </c>
      <c r="N248" s="26">
        <v>0</v>
      </c>
      <c r="O248" s="27">
        <v>435</v>
      </c>
      <c r="P248" s="28">
        <v>0.01</v>
      </c>
      <c r="Q248" s="28">
        <f t="shared" si="177"/>
        <v>0</v>
      </c>
      <c r="R248" s="28">
        <f t="shared" si="178"/>
        <v>0</v>
      </c>
      <c r="S248" s="28">
        <f t="shared" si="179"/>
        <v>0</v>
      </c>
      <c r="T248" s="27"/>
      <c r="U248" s="28"/>
      <c r="V248" s="28">
        <f t="shared" si="180"/>
        <v>0</v>
      </c>
      <c r="W248" s="28">
        <f t="shared" si="181"/>
        <v>0</v>
      </c>
      <c r="X248" s="28">
        <f t="shared" si="182"/>
        <v>0</v>
      </c>
      <c r="Y248" s="27">
        <v>435</v>
      </c>
      <c r="Z248" s="28">
        <v>0.01</v>
      </c>
      <c r="AA248" s="28">
        <f t="shared" si="183"/>
        <v>0</v>
      </c>
      <c r="AB248" s="28">
        <f t="shared" si="184"/>
        <v>0</v>
      </c>
      <c r="AC248" s="28">
        <f t="shared" si="185"/>
        <v>0</v>
      </c>
    </row>
    <row r="249" spans="1:29" x14ac:dyDescent="0.25">
      <c r="A249" s="26" t="s">
        <v>13</v>
      </c>
      <c r="B249" s="26" t="s">
        <v>244</v>
      </c>
      <c r="C249" s="26" t="s">
        <v>161</v>
      </c>
      <c r="D249" s="26" t="s">
        <v>214</v>
      </c>
      <c r="E249" s="26" t="s">
        <v>905</v>
      </c>
      <c r="F249" s="26" t="s">
        <v>215</v>
      </c>
      <c r="G249" s="26" t="s">
        <v>21</v>
      </c>
      <c r="H249" s="26" t="s">
        <v>247</v>
      </c>
      <c r="I249" s="26" t="s">
        <v>893</v>
      </c>
      <c r="J249" s="26">
        <v>1.9900000000000001E-4</v>
      </c>
      <c r="K249" s="26">
        <f>'LT Reference'!$A$2</f>
        <v>1E-3</v>
      </c>
      <c r="L249" s="26">
        <v>0</v>
      </c>
      <c r="M249" s="26">
        <v>0</v>
      </c>
      <c r="N249" s="26">
        <v>0</v>
      </c>
      <c r="O249" s="27">
        <v>17489</v>
      </c>
      <c r="P249" s="28">
        <v>3.48</v>
      </c>
      <c r="Q249" s="28">
        <f t="shared" si="177"/>
        <v>0</v>
      </c>
      <c r="R249" s="28">
        <f t="shared" si="178"/>
        <v>0</v>
      </c>
      <c r="S249" s="28">
        <f t="shared" si="179"/>
        <v>0</v>
      </c>
      <c r="T249" s="27">
        <v>3516</v>
      </c>
      <c r="U249" s="28">
        <v>0.7</v>
      </c>
      <c r="V249" s="28">
        <f t="shared" si="180"/>
        <v>0</v>
      </c>
      <c r="W249" s="28">
        <f t="shared" si="181"/>
        <v>0</v>
      </c>
      <c r="X249" s="28">
        <f t="shared" si="182"/>
        <v>0</v>
      </c>
      <c r="Y249" s="27">
        <v>21005</v>
      </c>
      <c r="Z249" s="28">
        <v>4.18</v>
      </c>
      <c r="AA249" s="28">
        <f t="shared" si="183"/>
        <v>0</v>
      </c>
      <c r="AB249" s="28">
        <f t="shared" si="184"/>
        <v>0</v>
      </c>
      <c r="AC249" s="28">
        <f t="shared" si="185"/>
        <v>0</v>
      </c>
    </row>
    <row r="250" spans="1:29" x14ac:dyDescent="0.25">
      <c r="A250" s="26" t="s">
        <v>13</v>
      </c>
      <c r="B250" s="26" t="s">
        <v>244</v>
      </c>
      <c r="C250" s="26" t="s">
        <v>161</v>
      </c>
      <c r="D250" s="26" t="s">
        <v>214</v>
      </c>
      <c r="E250" s="26" t="s">
        <v>905</v>
      </c>
      <c r="F250" s="26" t="s">
        <v>215</v>
      </c>
      <c r="G250" s="26" t="s">
        <v>21</v>
      </c>
      <c r="H250" s="26" t="s">
        <v>248</v>
      </c>
      <c r="I250" s="26" t="s">
        <v>894</v>
      </c>
      <c r="J250" s="26">
        <v>2.5500000000000002E-4</v>
      </c>
      <c r="K250" s="26">
        <f>'LT Reference'!$A$2</f>
        <v>1E-3</v>
      </c>
      <c r="L250" s="26">
        <v>0</v>
      </c>
      <c r="M250" s="26">
        <v>0</v>
      </c>
      <c r="N250" s="26">
        <v>0</v>
      </c>
      <c r="O250" s="27">
        <v>119373</v>
      </c>
      <c r="P250" s="28">
        <v>30.44</v>
      </c>
      <c r="Q250" s="28">
        <f t="shared" si="177"/>
        <v>0</v>
      </c>
      <c r="R250" s="28">
        <f t="shared" si="178"/>
        <v>0</v>
      </c>
      <c r="S250" s="28">
        <f t="shared" si="179"/>
        <v>0</v>
      </c>
      <c r="T250" s="27">
        <v>30510</v>
      </c>
      <c r="U250" s="28">
        <v>7.78</v>
      </c>
      <c r="V250" s="28">
        <f t="shared" si="180"/>
        <v>0</v>
      </c>
      <c r="W250" s="28">
        <f t="shared" si="181"/>
        <v>0</v>
      </c>
      <c r="X250" s="28">
        <f t="shared" si="182"/>
        <v>0</v>
      </c>
      <c r="Y250" s="27">
        <v>149883</v>
      </c>
      <c r="Z250" s="28">
        <v>38.22</v>
      </c>
      <c r="AA250" s="28">
        <f t="shared" si="183"/>
        <v>0</v>
      </c>
      <c r="AB250" s="28">
        <f t="shared" si="184"/>
        <v>0</v>
      </c>
      <c r="AC250" s="28">
        <f t="shared" si="185"/>
        <v>0</v>
      </c>
    </row>
    <row r="251" spans="1:29" x14ac:dyDescent="0.25">
      <c r="A251" s="26" t="s">
        <v>13</v>
      </c>
      <c r="B251" s="26" t="s">
        <v>244</v>
      </c>
      <c r="C251" s="26" t="s">
        <v>161</v>
      </c>
      <c r="D251" s="26" t="s">
        <v>214</v>
      </c>
      <c r="E251" s="26" t="s">
        <v>905</v>
      </c>
      <c r="F251" s="26" t="s">
        <v>215</v>
      </c>
      <c r="G251" s="26" t="s">
        <v>21</v>
      </c>
      <c r="H251" s="26" t="s">
        <v>249</v>
      </c>
      <c r="I251" s="26" t="s">
        <v>895</v>
      </c>
      <c r="J251" s="26">
        <v>2.63E-4</v>
      </c>
      <c r="K251" s="26">
        <f>'LT Reference'!$A$2</f>
        <v>1E-3</v>
      </c>
      <c r="L251" s="26">
        <v>0</v>
      </c>
      <c r="M251" s="26">
        <v>0</v>
      </c>
      <c r="N251" s="26">
        <v>0</v>
      </c>
      <c r="O251" s="27">
        <v>48178</v>
      </c>
      <c r="P251" s="28">
        <v>12.67</v>
      </c>
      <c r="Q251" s="28">
        <f t="shared" si="177"/>
        <v>0</v>
      </c>
      <c r="R251" s="28">
        <f t="shared" si="178"/>
        <v>0</v>
      </c>
      <c r="S251" s="28">
        <f t="shared" si="179"/>
        <v>0</v>
      </c>
      <c r="T251" s="27">
        <v>15858</v>
      </c>
      <c r="U251" s="28">
        <v>4.17</v>
      </c>
      <c r="V251" s="28">
        <f t="shared" si="180"/>
        <v>0</v>
      </c>
      <c r="W251" s="28">
        <f t="shared" si="181"/>
        <v>0</v>
      </c>
      <c r="X251" s="28">
        <f t="shared" si="182"/>
        <v>0</v>
      </c>
      <c r="Y251" s="27">
        <v>64036</v>
      </c>
      <c r="Z251" s="28">
        <v>16.84</v>
      </c>
      <c r="AA251" s="28">
        <f t="shared" si="183"/>
        <v>0</v>
      </c>
      <c r="AB251" s="28">
        <f t="shared" si="184"/>
        <v>0</v>
      </c>
      <c r="AC251" s="28">
        <f t="shared" si="185"/>
        <v>0</v>
      </c>
    </row>
    <row r="252" spans="1:29" x14ac:dyDescent="0.25">
      <c r="A252" s="26" t="s">
        <v>13</v>
      </c>
      <c r="B252" s="26" t="s">
        <v>244</v>
      </c>
      <c r="C252" s="26" t="s">
        <v>161</v>
      </c>
      <c r="D252" s="26" t="s">
        <v>214</v>
      </c>
      <c r="E252" s="26" t="s">
        <v>905</v>
      </c>
      <c r="F252" s="26" t="s">
        <v>215</v>
      </c>
      <c r="G252" s="26" t="s">
        <v>21</v>
      </c>
      <c r="H252" s="26" t="s">
        <v>171</v>
      </c>
      <c r="I252" s="26" t="s">
        <v>851</v>
      </c>
      <c r="J252" s="26">
        <v>1.9799999999999999E-4</v>
      </c>
      <c r="K252" s="26">
        <f>'LT Reference'!$A$2</f>
        <v>1E-3</v>
      </c>
      <c r="L252" s="26">
        <v>0</v>
      </c>
      <c r="M252" s="26">
        <v>0</v>
      </c>
      <c r="N252" s="26">
        <v>0</v>
      </c>
      <c r="O252" s="27">
        <v>66516</v>
      </c>
      <c r="P252" s="28">
        <v>13.17</v>
      </c>
      <c r="Q252" s="28">
        <f t="shared" si="177"/>
        <v>0</v>
      </c>
      <c r="R252" s="28">
        <f t="shared" si="178"/>
        <v>0</v>
      </c>
      <c r="S252" s="28">
        <f t="shared" si="179"/>
        <v>0</v>
      </c>
      <c r="T252" s="27">
        <v>34293</v>
      </c>
      <c r="U252" s="28">
        <v>6.79</v>
      </c>
      <c r="V252" s="28">
        <f t="shared" si="180"/>
        <v>0</v>
      </c>
      <c r="W252" s="28">
        <f t="shared" si="181"/>
        <v>0</v>
      </c>
      <c r="X252" s="28">
        <f t="shared" si="182"/>
        <v>0</v>
      </c>
      <c r="Y252" s="27">
        <v>100809</v>
      </c>
      <c r="Z252" s="28">
        <v>19.96</v>
      </c>
      <c r="AA252" s="28">
        <f t="shared" si="183"/>
        <v>0</v>
      </c>
      <c r="AB252" s="28">
        <f t="shared" si="184"/>
        <v>0</v>
      </c>
      <c r="AC252" s="28">
        <f t="shared" si="185"/>
        <v>0</v>
      </c>
    </row>
    <row r="253" spans="1:29" x14ac:dyDescent="0.25">
      <c r="A253" s="26" t="s">
        <v>13</v>
      </c>
      <c r="B253" s="26" t="s">
        <v>244</v>
      </c>
      <c r="C253" s="26" t="s">
        <v>161</v>
      </c>
      <c r="D253" s="26" t="s">
        <v>214</v>
      </c>
      <c r="E253" s="26" t="s">
        <v>905</v>
      </c>
      <c r="F253" s="26" t="s">
        <v>215</v>
      </c>
      <c r="G253" s="26" t="s">
        <v>21</v>
      </c>
      <c r="H253" s="26" t="s">
        <v>166</v>
      </c>
      <c r="I253" s="26" t="s">
        <v>852</v>
      </c>
      <c r="J253" s="26">
        <v>1.9799999999999999E-4</v>
      </c>
      <c r="K253" s="26">
        <f>'LT Reference'!$A$2</f>
        <v>1E-3</v>
      </c>
      <c r="L253" s="26">
        <v>0</v>
      </c>
      <c r="M253" s="26">
        <v>0</v>
      </c>
      <c r="N253" s="26">
        <v>0</v>
      </c>
      <c r="O253" s="27">
        <v>198488</v>
      </c>
      <c r="P253" s="28">
        <v>39.299999999999997</v>
      </c>
      <c r="Q253" s="28">
        <f t="shared" si="177"/>
        <v>0</v>
      </c>
      <c r="R253" s="28">
        <f t="shared" si="178"/>
        <v>0</v>
      </c>
      <c r="S253" s="28">
        <f t="shared" si="179"/>
        <v>0</v>
      </c>
      <c r="T253" s="27">
        <v>36919</v>
      </c>
      <c r="U253" s="28">
        <v>7.31</v>
      </c>
      <c r="V253" s="28">
        <f t="shared" si="180"/>
        <v>0</v>
      </c>
      <c r="W253" s="28">
        <f t="shared" si="181"/>
        <v>0</v>
      </c>
      <c r="X253" s="28">
        <f t="shared" si="182"/>
        <v>0</v>
      </c>
      <c r="Y253" s="27">
        <v>235407</v>
      </c>
      <c r="Z253" s="28">
        <v>46.61</v>
      </c>
      <c r="AA253" s="28">
        <f t="shared" si="183"/>
        <v>0</v>
      </c>
      <c r="AB253" s="28">
        <f t="shared" si="184"/>
        <v>0</v>
      </c>
      <c r="AC253" s="28">
        <f t="shared" si="185"/>
        <v>0</v>
      </c>
    </row>
    <row r="254" spans="1:29" x14ac:dyDescent="0.25">
      <c r="A254" s="26" t="s">
        <v>13</v>
      </c>
      <c r="B254" s="26" t="s">
        <v>244</v>
      </c>
      <c r="C254" s="26" t="s">
        <v>161</v>
      </c>
      <c r="D254" s="26" t="s">
        <v>214</v>
      </c>
      <c r="E254" s="26" t="s">
        <v>905</v>
      </c>
      <c r="F254" s="26" t="s">
        <v>215</v>
      </c>
      <c r="G254" s="26" t="s">
        <v>21</v>
      </c>
      <c r="H254" s="26" t="s">
        <v>172</v>
      </c>
      <c r="I254" s="26" t="s">
        <v>853</v>
      </c>
      <c r="J254" s="26">
        <v>3.3059999999999999E-3</v>
      </c>
      <c r="K254" s="26">
        <f>'LT Reference'!$A$2</f>
        <v>1E-3</v>
      </c>
      <c r="L254" s="26">
        <f>K254</f>
        <v>1E-3</v>
      </c>
      <c r="M254" s="26">
        <f>K254</f>
        <v>1E-3</v>
      </c>
      <c r="N254" s="26">
        <f>K254</f>
        <v>1E-3</v>
      </c>
      <c r="O254" s="27">
        <v>32860</v>
      </c>
      <c r="P254" s="28">
        <v>108.64</v>
      </c>
      <c r="Q254" s="28">
        <f t="shared" si="177"/>
        <v>32.86</v>
      </c>
      <c r="R254" s="28">
        <f t="shared" si="178"/>
        <v>32.86</v>
      </c>
      <c r="S254" s="28">
        <f t="shared" si="179"/>
        <v>32.86</v>
      </c>
      <c r="T254" s="27">
        <v>34284</v>
      </c>
      <c r="U254" s="28">
        <v>113.35000000000001</v>
      </c>
      <c r="V254" s="28">
        <f t="shared" si="180"/>
        <v>34.283999999999999</v>
      </c>
      <c r="W254" s="28">
        <f t="shared" si="181"/>
        <v>34.283999999999999</v>
      </c>
      <c r="X254" s="28">
        <f t="shared" si="182"/>
        <v>34.283999999999999</v>
      </c>
      <c r="Y254" s="27">
        <v>67144</v>
      </c>
      <c r="Z254" s="28">
        <v>221.99</v>
      </c>
      <c r="AA254" s="28">
        <f t="shared" si="183"/>
        <v>67.144000000000005</v>
      </c>
      <c r="AB254" s="28">
        <f t="shared" si="184"/>
        <v>67.144000000000005</v>
      </c>
      <c r="AC254" s="28">
        <f t="shared" si="185"/>
        <v>67.144000000000005</v>
      </c>
    </row>
    <row r="255" spans="1:29" x14ac:dyDescent="0.25">
      <c r="A255" s="26" t="s">
        <v>13</v>
      </c>
      <c r="B255" s="26" t="s">
        <v>244</v>
      </c>
      <c r="C255" s="26" t="s">
        <v>161</v>
      </c>
      <c r="D255" s="26" t="s">
        <v>214</v>
      </c>
      <c r="E255" s="26" t="s">
        <v>905</v>
      </c>
      <c r="F255" s="26" t="s">
        <v>215</v>
      </c>
      <c r="G255" s="26" t="s">
        <v>21</v>
      </c>
      <c r="H255" s="26" t="s">
        <v>167</v>
      </c>
      <c r="I255" s="26" t="s">
        <v>854</v>
      </c>
      <c r="J255" s="26">
        <v>3.3059999999999999E-3</v>
      </c>
      <c r="K255" s="26">
        <f>'LT Reference'!$A$2</f>
        <v>1E-3</v>
      </c>
      <c r="L255" s="26">
        <f>K255</f>
        <v>1E-3</v>
      </c>
      <c r="M255" s="26">
        <f>K255</f>
        <v>1E-3</v>
      </c>
      <c r="N255" s="26">
        <f>K255</f>
        <v>1E-3</v>
      </c>
      <c r="O255" s="27">
        <v>66057</v>
      </c>
      <c r="P255" s="28">
        <v>218.39</v>
      </c>
      <c r="Q255" s="28">
        <f t="shared" si="177"/>
        <v>66.057000000000002</v>
      </c>
      <c r="R255" s="28">
        <f t="shared" si="178"/>
        <v>66.057000000000002</v>
      </c>
      <c r="S255" s="28">
        <f t="shared" si="179"/>
        <v>66.057000000000002</v>
      </c>
      <c r="T255" s="27">
        <v>30</v>
      </c>
      <c r="U255" s="28">
        <v>0.1</v>
      </c>
      <c r="V255" s="28">
        <f t="shared" si="180"/>
        <v>0.03</v>
      </c>
      <c r="W255" s="28">
        <f t="shared" si="181"/>
        <v>0.03</v>
      </c>
      <c r="X255" s="28">
        <f t="shared" si="182"/>
        <v>0.03</v>
      </c>
      <c r="Y255" s="27">
        <v>66087</v>
      </c>
      <c r="Z255" s="28">
        <v>218.48999999999998</v>
      </c>
      <c r="AA255" s="28">
        <f t="shared" si="183"/>
        <v>66.087000000000003</v>
      </c>
      <c r="AB255" s="28">
        <f t="shared" si="184"/>
        <v>66.087000000000003</v>
      </c>
      <c r="AC255" s="28">
        <f t="shared" si="185"/>
        <v>66.087000000000003</v>
      </c>
    </row>
    <row r="256" spans="1:29" x14ac:dyDescent="0.25">
      <c r="A256" s="26" t="s">
        <v>14</v>
      </c>
      <c r="B256" s="26" t="s">
        <v>7</v>
      </c>
      <c r="C256" s="26" t="s">
        <v>161</v>
      </c>
      <c r="D256" s="26" t="s">
        <v>214</v>
      </c>
      <c r="E256" s="26" t="s">
        <v>905</v>
      </c>
      <c r="F256" s="26" t="s">
        <v>215</v>
      </c>
      <c r="G256" s="26" t="s">
        <v>21</v>
      </c>
      <c r="H256" s="26" t="s">
        <v>22</v>
      </c>
      <c r="I256" s="26"/>
      <c r="J256" s="26">
        <v>0</v>
      </c>
      <c r="K256" s="26"/>
      <c r="L256" s="26">
        <v>0</v>
      </c>
      <c r="M256" s="26">
        <v>0</v>
      </c>
      <c r="N256" s="26">
        <v>0</v>
      </c>
      <c r="O256" s="27">
        <v>0</v>
      </c>
      <c r="P256" s="28">
        <v>0</v>
      </c>
      <c r="Q256" s="28">
        <f t="shared" ref="Q256:Q273" si="186">P256</f>
        <v>0</v>
      </c>
      <c r="R256" s="28">
        <f t="shared" ref="R256:R273" si="187">P256</f>
        <v>0</v>
      </c>
      <c r="S256" s="28">
        <f t="shared" ref="S256:S273" si="188">P256</f>
        <v>0</v>
      </c>
      <c r="T256" s="27">
        <v>0</v>
      </c>
      <c r="U256" s="28">
        <v>0</v>
      </c>
      <c r="V256" s="28">
        <f t="shared" ref="V256:V273" si="189">U256</f>
        <v>0</v>
      </c>
      <c r="W256" s="28">
        <f t="shared" ref="W256:W273" si="190">U256</f>
        <v>0</v>
      </c>
      <c r="X256" s="28">
        <f t="shared" ref="X256:X273" si="191">U256</f>
        <v>0</v>
      </c>
      <c r="Y256" s="27">
        <v>0</v>
      </c>
      <c r="Z256" s="28">
        <v>0</v>
      </c>
      <c r="AA256" s="28">
        <f t="shared" ref="AA256:AA273" si="192">Z256</f>
        <v>0</v>
      </c>
      <c r="AB256" s="28">
        <f t="shared" ref="AB256:AB273" si="193">Z256</f>
        <v>0</v>
      </c>
      <c r="AC256" s="28">
        <f t="shared" ref="AC256:AC273" si="194">Z256</f>
        <v>0</v>
      </c>
    </row>
    <row r="257" spans="1:29" x14ac:dyDescent="0.25">
      <c r="A257" s="26" t="s">
        <v>14</v>
      </c>
      <c r="B257" s="26" t="s">
        <v>7</v>
      </c>
      <c r="C257" s="26" t="s">
        <v>161</v>
      </c>
      <c r="D257" s="26" t="s">
        <v>214</v>
      </c>
      <c r="E257" s="26" t="s">
        <v>905</v>
      </c>
      <c r="F257" s="26" t="s">
        <v>215</v>
      </c>
      <c r="G257" s="26" t="s">
        <v>21</v>
      </c>
      <c r="H257" s="26" t="s">
        <v>165</v>
      </c>
      <c r="I257" s="26"/>
      <c r="J257" s="26">
        <v>3.4999999999999997E-5</v>
      </c>
      <c r="K257" s="26"/>
      <c r="L257" s="26">
        <v>3.4999999999999997E-5</v>
      </c>
      <c r="M257" s="26">
        <v>3.4999999999999997E-5</v>
      </c>
      <c r="N257" s="26">
        <v>3.4999999999999997E-5</v>
      </c>
      <c r="O257" s="27">
        <v>176144859</v>
      </c>
      <c r="P257" s="28">
        <v>6165.07</v>
      </c>
      <c r="Q257" s="28">
        <f t="shared" si="186"/>
        <v>6165.07</v>
      </c>
      <c r="R257" s="28">
        <f t="shared" si="187"/>
        <v>6165.07</v>
      </c>
      <c r="S257" s="28">
        <f t="shared" si="188"/>
        <v>6165.07</v>
      </c>
      <c r="T257" s="27">
        <v>15285711</v>
      </c>
      <c r="U257" s="28">
        <v>535</v>
      </c>
      <c r="V257" s="28">
        <f t="shared" si="189"/>
        <v>535</v>
      </c>
      <c r="W257" s="28">
        <f t="shared" si="190"/>
        <v>535</v>
      </c>
      <c r="X257" s="28">
        <f t="shared" si="191"/>
        <v>535</v>
      </c>
      <c r="Y257" s="27">
        <v>191430570</v>
      </c>
      <c r="Z257" s="28">
        <v>6700.07</v>
      </c>
      <c r="AA257" s="28">
        <f t="shared" si="192"/>
        <v>6700.07</v>
      </c>
      <c r="AB257" s="28">
        <f t="shared" si="193"/>
        <v>6700.07</v>
      </c>
      <c r="AC257" s="28">
        <f t="shared" si="194"/>
        <v>6700.07</v>
      </c>
    </row>
    <row r="258" spans="1:29" x14ac:dyDescent="0.25">
      <c r="A258" s="26" t="s">
        <v>14</v>
      </c>
      <c r="B258" s="26" t="s">
        <v>7</v>
      </c>
      <c r="C258" s="26" t="s">
        <v>161</v>
      </c>
      <c r="D258" s="26" t="s">
        <v>214</v>
      </c>
      <c r="E258" s="26" t="s">
        <v>905</v>
      </c>
      <c r="F258" s="26" t="s">
        <v>215</v>
      </c>
      <c r="G258" s="26" t="s">
        <v>21</v>
      </c>
      <c r="H258" s="26" t="s">
        <v>171</v>
      </c>
      <c r="I258" s="26"/>
      <c r="J258" s="26">
        <v>2.2499999999999999E-4</v>
      </c>
      <c r="K258" s="26"/>
      <c r="L258" s="26">
        <v>2.2499999999999999E-4</v>
      </c>
      <c r="M258" s="26">
        <v>2.2499999999999999E-4</v>
      </c>
      <c r="N258" s="26">
        <v>2.2499999999999999E-4</v>
      </c>
      <c r="O258" s="27">
        <v>921065</v>
      </c>
      <c r="P258" s="28">
        <v>207.24</v>
      </c>
      <c r="Q258" s="28">
        <f t="shared" si="186"/>
        <v>207.24</v>
      </c>
      <c r="R258" s="28">
        <f t="shared" si="187"/>
        <v>207.24</v>
      </c>
      <c r="S258" s="28">
        <f t="shared" si="188"/>
        <v>207.24</v>
      </c>
      <c r="T258" s="27">
        <v>47596</v>
      </c>
      <c r="U258" s="28">
        <v>10.71</v>
      </c>
      <c r="V258" s="28">
        <f t="shared" si="189"/>
        <v>10.71</v>
      </c>
      <c r="W258" s="28">
        <f t="shared" si="190"/>
        <v>10.71</v>
      </c>
      <c r="X258" s="28">
        <f t="shared" si="191"/>
        <v>10.71</v>
      </c>
      <c r="Y258" s="27">
        <v>968661</v>
      </c>
      <c r="Z258" s="28">
        <v>217.95000000000002</v>
      </c>
      <c r="AA258" s="28">
        <f t="shared" si="192"/>
        <v>217.95000000000002</v>
      </c>
      <c r="AB258" s="28">
        <f t="shared" si="193"/>
        <v>217.95000000000002</v>
      </c>
      <c r="AC258" s="28">
        <f t="shared" si="194"/>
        <v>217.95000000000002</v>
      </c>
    </row>
    <row r="259" spans="1:29" x14ac:dyDescent="0.25">
      <c r="A259" s="26" t="s">
        <v>14</v>
      </c>
      <c r="B259" s="26" t="s">
        <v>7</v>
      </c>
      <c r="C259" s="26" t="s">
        <v>161</v>
      </c>
      <c r="D259" s="26" t="s">
        <v>214</v>
      </c>
      <c r="E259" s="26" t="s">
        <v>905</v>
      </c>
      <c r="F259" s="26" t="s">
        <v>215</v>
      </c>
      <c r="G259" s="26" t="s">
        <v>21</v>
      </c>
      <c r="H259" s="26" t="s">
        <v>166</v>
      </c>
      <c r="I259" s="26"/>
      <c r="J259" s="26">
        <v>2.4000000000000001E-4</v>
      </c>
      <c r="K259" s="26"/>
      <c r="L259" s="26">
        <v>2.4000000000000001E-4</v>
      </c>
      <c r="M259" s="26">
        <v>2.4000000000000001E-4</v>
      </c>
      <c r="N259" s="26">
        <v>2.4000000000000001E-4</v>
      </c>
      <c r="O259" s="27">
        <v>10495083</v>
      </c>
      <c r="P259" s="28">
        <v>2518.8200000000002</v>
      </c>
      <c r="Q259" s="28">
        <f t="shared" si="186"/>
        <v>2518.8200000000002</v>
      </c>
      <c r="R259" s="28">
        <f t="shared" si="187"/>
        <v>2518.8200000000002</v>
      </c>
      <c r="S259" s="28">
        <f t="shared" si="188"/>
        <v>2518.8200000000002</v>
      </c>
      <c r="T259" s="27">
        <v>805083</v>
      </c>
      <c r="U259" s="28">
        <v>193.22</v>
      </c>
      <c r="V259" s="28">
        <f t="shared" si="189"/>
        <v>193.22</v>
      </c>
      <c r="W259" s="28">
        <f t="shared" si="190"/>
        <v>193.22</v>
      </c>
      <c r="X259" s="28">
        <f t="shared" si="191"/>
        <v>193.22</v>
      </c>
      <c r="Y259" s="27">
        <v>11300166</v>
      </c>
      <c r="Z259" s="28">
        <v>2712.04</v>
      </c>
      <c r="AA259" s="28">
        <f t="shared" si="192"/>
        <v>2712.04</v>
      </c>
      <c r="AB259" s="28">
        <f t="shared" si="193"/>
        <v>2712.04</v>
      </c>
      <c r="AC259" s="28">
        <f t="shared" si="194"/>
        <v>2712.04</v>
      </c>
    </row>
    <row r="260" spans="1:29" x14ac:dyDescent="0.25">
      <c r="A260" s="26" t="s">
        <v>14</v>
      </c>
      <c r="B260" s="26" t="s">
        <v>7</v>
      </c>
      <c r="C260" s="26" t="s">
        <v>161</v>
      </c>
      <c r="D260" s="26" t="s">
        <v>214</v>
      </c>
      <c r="E260" s="26" t="s">
        <v>905</v>
      </c>
      <c r="F260" s="26" t="s">
        <v>215</v>
      </c>
      <c r="G260" s="26" t="s">
        <v>21</v>
      </c>
      <c r="H260" s="26" t="s">
        <v>172</v>
      </c>
      <c r="I260" s="26"/>
      <c r="J260" s="26">
        <v>1.4999999999999999E-4</v>
      </c>
      <c r="K260" s="26"/>
      <c r="L260" s="26">
        <v>1.4999999999999999E-4</v>
      </c>
      <c r="M260" s="26">
        <v>1.4999999999999999E-4</v>
      </c>
      <c r="N260" s="26">
        <v>1.4999999999999999E-4</v>
      </c>
      <c r="O260" s="27">
        <v>24598</v>
      </c>
      <c r="P260" s="28">
        <v>3.69</v>
      </c>
      <c r="Q260" s="28">
        <f t="shared" si="186"/>
        <v>3.69</v>
      </c>
      <c r="R260" s="28">
        <f t="shared" si="187"/>
        <v>3.69</v>
      </c>
      <c r="S260" s="28">
        <f t="shared" si="188"/>
        <v>3.69</v>
      </c>
      <c r="T260" s="27">
        <v>45534</v>
      </c>
      <c r="U260" s="28">
        <v>6.83</v>
      </c>
      <c r="V260" s="28">
        <f t="shared" si="189"/>
        <v>6.83</v>
      </c>
      <c r="W260" s="28">
        <f t="shared" si="190"/>
        <v>6.83</v>
      </c>
      <c r="X260" s="28">
        <f t="shared" si="191"/>
        <v>6.83</v>
      </c>
      <c r="Y260" s="27">
        <v>70132</v>
      </c>
      <c r="Z260" s="28">
        <v>10.52</v>
      </c>
      <c r="AA260" s="28">
        <f t="shared" si="192"/>
        <v>10.52</v>
      </c>
      <c r="AB260" s="28">
        <f t="shared" si="193"/>
        <v>10.52</v>
      </c>
      <c r="AC260" s="28">
        <f t="shared" si="194"/>
        <v>10.52</v>
      </c>
    </row>
    <row r="261" spans="1:29" x14ac:dyDescent="0.25">
      <c r="A261" s="26" t="s">
        <v>14</v>
      </c>
      <c r="B261" s="26" t="s">
        <v>7</v>
      </c>
      <c r="C261" s="26" t="s">
        <v>161</v>
      </c>
      <c r="D261" s="26" t="s">
        <v>214</v>
      </c>
      <c r="E261" s="26" t="s">
        <v>905</v>
      </c>
      <c r="F261" s="26" t="s">
        <v>215</v>
      </c>
      <c r="G261" s="26" t="s">
        <v>21</v>
      </c>
      <c r="H261" s="26" t="s">
        <v>167</v>
      </c>
      <c r="I261" s="26"/>
      <c r="J261" s="26">
        <v>1.6000000000000001E-4</v>
      </c>
      <c r="K261" s="26"/>
      <c r="L261" s="26">
        <v>1.6000000000000001E-4</v>
      </c>
      <c r="M261" s="26">
        <v>1.6000000000000001E-4</v>
      </c>
      <c r="N261" s="26">
        <v>1.6000000000000001E-4</v>
      </c>
      <c r="O261" s="27">
        <v>2277636</v>
      </c>
      <c r="P261" s="28">
        <v>364.42</v>
      </c>
      <c r="Q261" s="28">
        <f t="shared" si="186"/>
        <v>364.42</v>
      </c>
      <c r="R261" s="28">
        <f t="shared" si="187"/>
        <v>364.42</v>
      </c>
      <c r="S261" s="28">
        <f t="shared" si="188"/>
        <v>364.42</v>
      </c>
      <c r="T261" s="27">
        <v>30698</v>
      </c>
      <c r="U261" s="28">
        <v>4.91</v>
      </c>
      <c r="V261" s="28">
        <f t="shared" si="189"/>
        <v>4.91</v>
      </c>
      <c r="W261" s="28">
        <f t="shared" si="190"/>
        <v>4.91</v>
      </c>
      <c r="X261" s="28">
        <f t="shared" si="191"/>
        <v>4.91</v>
      </c>
      <c r="Y261" s="27">
        <v>2308334</v>
      </c>
      <c r="Z261" s="28">
        <v>369.33000000000004</v>
      </c>
      <c r="AA261" s="28">
        <f t="shared" si="192"/>
        <v>369.33000000000004</v>
      </c>
      <c r="AB261" s="28">
        <f t="shared" si="193"/>
        <v>369.33000000000004</v>
      </c>
      <c r="AC261" s="28">
        <f t="shared" si="194"/>
        <v>369.33000000000004</v>
      </c>
    </row>
    <row r="262" spans="1:29" x14ac:dyDescent="0.25">
      <c r="A262" s="26" t="s">
        <v>14</v>
      </c>
      <c r="B262" s="26" t="s">
        <v>7</v>
      </c>
      <c r="C262" s="26" t="s">
        <v>161</v>
      </c>
      <c r="D262" s="26" t="s">
        <v>214</v>
      </c>
      <c r="E262" s="26" t="s">
        <v>905</v>
      </c>
      <c r="F262" s="26" t="s">
        <v>215</v>
      </c>
      <c r="G262" s="26" t="s">
        <v>21</v>
      </c>
      <c r="H262" s="26" t="s">
        <v>168</v>
      </c>
      <c r="I262" s="26"/>
      <c r="J262" s="26">
        <v>2.5500000000000002E-4</v>
      </c>
      <c r="K262" s="26"/>
      <c r="L262" s="26">
        <v>2.5500000000000002E-4</v>
      </c>
      <c r="M262" s="26">
        <v>2.5500000000000002E-4</v>
      </c>
      <c r="N262" s="26">
        <v>2.5500000000000002E-4</v>
      </c>
      <c r="O262" s="27">
        <v>8173289</v>
      </c>
      <c r="P262" s="28">
        <v>2084.19</v>
      </c>
      <c r="Q262" s="28">
        <f t="shared" si="186"/>
        <v>2084.19</v>
      </c>
      <c r="R262" s="28">
        <f t="shared" si="187"/>
        <v>2084.19</v>
      </c>
      <c r="S262" s="28">
        <f t="shared" si="188"/>
        <v>2084.19</v>
      </c>
      <c r="T262" s="27">
        <v>773770</v>
      </c>
      <c r="U262" s="28">
        <v>197.31</v>
      </c>
      <c r="V262" s="28">
        <f t="shared" si="189"/>
        <v>197.31</v>
      </c>
      <c r="W262" s="28">
        <f t="shared" si="190"/>
        <v>197.31</v>
      </c>
      <c r="X262" s="28">
        <f t="shared" si="191"/>
        <v>197.31</v>
      </c>
      <c r="Y262" s="27">
        <v>8947059</v>
      </c>
      <c r="Z262" s="28">
        <v>2281.5</v>
      </c>
      <c r="AA262" s="28">
        <f t="shared" si="192"/>
        <v>2281.5</v>
      </c>
      <c r="AB262" s="28">
        <f t="shared" si="193"/>
        <v>2281.5</v>
      </c>
      <c r="AC262" s="28">
        <f t="shared" si="194"/>
        <v>2281.5</v>
      </c>
    </row>
    <row r="263" spans="1:29" x14ac:dyDescent="0.25">
      <c r="A263" s="26" t="s">
        <v>14</v>
      </c>
      <c r="B263" s="26" t="s">
        <v>244</v>
      </c>
      <c r="C263" s="26" t="s">
        <v>161</v>
      </c>
      <c r="D263" s="26" t="s">
        <v>214</v>
      </c>
      <c r="E263" s="26" t="s">
        <v>905</v>
      </c>
      <c r="F263" s="26" t="s">
        <v>215</v>
      </c>
      <c r="G263" s="26" t="s">
        <v>21</v>
      </c>
      <c r="H263" s="26" t="s">
        <v>22</v>
      </c>
      <c r="I263" s="26"/>
      <c r="J263" s="26">
        <v>0</v>
      </c>
      <c r="K263" s="26"/>
      <c r="L263" s="26">
        <v>0</v>
      </c>
      <c r="M263" s="26">
        <v>0</v>
      </c>
      <c r="N263" s="26">
        <v>0</v>
      </c>
      <c r="O263" s="27">
        <v>0</v>
      </c>
      <c r="P263" s="28">
        <v>0</v>
      </c>
      <c r="Q263" s="28">
        <f t="shared" si="186"/>
        <v>0</v>
      </c>
      <c r="R263" s="28">
        <f t="shared" si="187"/>
        <v>0</v>
      </c>
      <c r="S263" s="28">
        <f t="shared" si="188"/>
        <v>0</v>
      </c>
      <c r="T263" s="27">
        <v>0</v>
      </c>
      <c r="U263" s="28">
        <v>0</v>
      </c>
      <c r="V263" s="28">
        <f t="shared" si="189"/>
        <v>0</v>
      </c>
      <c r="W263" s="28">
        <f t="shared" si="190"/>
        <v>0</v>
      </c>
      <c r="X263" s="28">
        <f t="shared" si="191"/>
        <v>0</v>
      </c>
      <c r="Y263" s="27">
        <v>0</v>
      </c>
      <c r="Z263" s="28">
        <v>0</v>
      </c>
      <c r="AA263" s="28">
        <f t="shared" si="192"/>
        <v>0</v>
      </c>
      <c r="AB263" s="28">
        <f t="shared" si="193"/>
        <v>0</v>
      </c>
      <c r="AC263" s="28">
        <f t="shared" si="194"/>
        <v>0</v>
      </c>
    </row>
    <row r="264" spans="1:29" x14ac:dyDescent="0.25">
      <c r="A264" s="26" t="s">
        <v>14</v>
      </c>
      <c r="B264" s="26" t="s">
        <v>244</v>
      </c>
      <c r="C264" s="26" t="s">
        <v>161</v>
      </c>
      <c r="D264" s="26" t="s">
        <v>214</v>
      </c>
      <c r="E264" s="26" t="s">
        <v>905</v>
      </c>
      <c r="F264" s="26" t="s">
        <v>215</v>
      </c>
      <c r="G264" s="26" t="s">
        <v>21</v>
      </c>
      <c r="H264" s="26" t="s">
        <v>245</v>
      </c>
      <c r="I264" s="26"/>
      <c r="J264" s="26">
        <v>2.0000000000000002E-5</v>
      </c>
      <c r="K264" s="26"/>
      <c r="L264" s="26">
        <v>2.0000000000000002E-5</v>
      </c>
      <c r="M264" s="26">
        <v>2.0000000000000002E-5</v>
      </c>
      <c r="N264" s="26">
        <v>2.0000000000000002E-5</v>
      </c>
      <c r="O264" s="27">
        <v>3325500</v>
      </c>
      <c r="P264" s="28">
        <v>66.510000000000005</v>
      </c>
      <c r="Q264" s="28">
        <f t="shared" si="186"/>
        <v>66.510000000000005</v>
      </c>
      <c r="R264" s="28">
        <f t="shared" si="187"/>
        <v>66.510000000000005</v>
      </c>
      <c r="S264" s="28">
        <f t="shared" si="188"/>
        <v>66.510000000000005</v>
      </c>
      <c r="T264" s="27">
        <v>174500</v>
      </c>
      <c r="U264" s="28">
        <v>3.49</v>
      </c>
      <c r="V264" s="28">
        <f t="shared" si="189"/>
        <v>3.49</v>
      </c>
      <c r="W264" s="28">
        <f t="shared" si="190"/>
        <v>3.49</v>
      </c>
      <c r="X264" s="28">
        <f t="shared" si="191"/>
        <v>3.49</v>
      </c>
      <c r="Y264" s="27">
        <v>3500000</v>
      </c>
      <c r="Z264" s="28">
        <v>70</v>
      </c>
      <c r="AA264" s="28">
        <f t="shared" si="192"/>
        <v>70</v>
      </c>
      <c r="AB264" s="28">
        <f t="shared" si="193"/>
        <v>70</v>
      </c>
      <c r="AC264" s="28">
        <f t="shared" si="194"/>
        <v>70</v>
      </c>
    </row>
    <row r="265" spans="1:29" x14ac:dyDescent="0.25">
      <c r="A265" s="26" t="s">
        <v>14</v>
      </c>
      <c r="B265" s="26" t="s">
        <v>244</v>
      </c>
      <c r="C265" s="26" t="s">
        <v>161</v>
      </c>
      <c r="D265" s="26" t="s">
        <v>214</v>
      </c>
      <c r="E265" s="26" t="s">
        <v>905</v>
      </c>
      <c r="F265" s="26" t="s">
        <v>215</v>
      </c>
      <c r="G265" s="26" t="s">
        <v>21</v>
      </c>
      <c r="H265" s="26" t="s">
        <v>223</v>
      </c>
      <c r="I265" s="26"/>
      <c r="J265" s="26">
        <v>2.1999999999999999E-5</v>
      </c>
      <c r="K265" s="26"/>
      <c r="L265" s="26">
        <v>2.1999999999999999E-5</v>
      </c>
      <c r="M265" s="26">
        <v>2.1999999999999999E-5</v>
      </c>
      <c r="N265" s="26">
        <v>2.1999999999999999E-5</v>
      </c>
      <c r="O265" s="27">
        <v>44150910</v>
      </c>
      <c r="P265" s="28">
        <v>971.32</v>
      </c>
      <c r="Q265" s="28">
        <f t="shared" si="186"/>
        <v>971.32</v>
      </c>
      <c r="R265" s="28">
        <f t="shared" si="187"/>
        <v>971.32</v>
      </c>
      <c r="S265" s="28">
        <f t="shared" si="188"/>
        <v>971.32</v>
      </c>
      <c r="T265" s="27">
        <v>3979547</v>
      </c>
      <c r="U265" s="28">
        <v>87.55</v>
      </c>
      <c r="V265" s="28">
        <f t="shared" si="189"/>
        <v>87.55</v>
      </c>
      <c r="W265" s="28">
        <f t="shared" si="190"/>
        <v>87.55</v>
      </c>
      <c r="X265" s="28">
        <f t="shared" si="191"/>
        <v>87.55</v>
      </c>
      <c r="Y265" s="27">
        <v>48130457</v>
      </c>
      <c r="Z265" s="28">
        <v>1058.8700000000001</v>
      </c>
      <c r="AA265" s="28">
        <f t="shared" si="192"/>
        <v>1058.8700000000001</v>
      </c>
      <c r="AB265" s="28">
        <f t="shared" si="193"/>
        <v>1058.8700000000001</v>
      </c>
      <c r="AC265" s="28">
        <f t="shared" si="194"/>
        <v>1058.8700000000001</v>
      </c>
    </row>
    <row r="266" spans="1:29" x14ac:dyDescent="0.25">
      <c r="A266" s="26" t="s">
        <v>14</v>
      </c>
      <c r="B266" s="26" t="s">
        <v>244</v>
      </c>
      <c r="C266" s="26" t="s">
        <v>161</v>
      </c>
      <c r="D266" s="26" t="s">
        <v>214</v>
      </c>
      <c r="E266" s="26" t="s">
        <v>905</v>
      </c>
      <c r="F266" s="26" t="s">
        <v>215</v>
      </c>
      <c r="G266" s="26" t="s">
        <v>21</v>
      </c>
      <c r="H266" s="26" t="s">
        <v>224</v>
      </c>
      <c r="I266" s="26"/>
      <c r="J266" s="26">
        <v>2.3E-5</v>
      </c>
      <c r="K266" s="26"/>
      <c r="L266" s="26">
        <v>2.3E-5</v>
      </c>
      <c r="M266" s="26">
        <v>2.3E-5</v>
      </c>
      <c r="N266" s="26">
        <v>2.3E-5</v>
      </c>
      <c r="O266" s="27">
        <v>47353916</v>
      </c>
      <c r="P266" s="28">
        <v>1089.1400000000001</v>
      </c>
      <c r="Q266" s="28">
        <f t="shared" si="186"/>
        <v>1089.1400000000001</v>
      </c>
      <c r="R266" s="28">
        <f t="shared" si="187"/>
        <v>1089.1400000000001</v>
      </c>
      <c r="S266" s="28">
        <f t="shared" si="188"/>
        <v>1089.1400000000001</v>
      </c>
      <c r="T266" s="27">
        <v>1604785</v>
      </c>
      <c r="U266" s="28">
        <v>36.909999999999997</v>
      </c>
      <c r="V266" s="28">
        <f t="shared" si="189"/>
        <v>36.909999999999997</v>
      </c>
      <c r="W266" s="28">
        <f t="shared" si="190"/>
        <v>36.909999999999997</v>
      </c>
      <c r="X266" s="28">
        <f t="shared" si="191"/>
        <v>36.909999999999997</v>
      </c>
      <c r="Y266" s="27">
        <v>48958701</v>
      </c>
      <c r="Z266" s="28">
        <v>1126.0500000000002</v>
      </c>
      <c r="AA266" s="28">
        <f t="shared" si="192"/>
        <v>1126.0500000000002</v>
      </c>
      <c r="AB266" s="28">
        <f t="shared" si="193"/>
        <v>1126.0500000000002</v>
      </c>
      <c r="AC266" s="28">
        <f t="shared" si="194"/>
        <v>1126.0500000000002</v>
      </c>
    </row>
    <row r="267" spans="1:29" x14ac:dyDescent="0.25">
      <c r="A267" s="26" t="s">
        <v>14</v>
      </c>
      <c r="B267" s="26" t="s">
        <v>244</v>
      </c>
      <c r="C267" s="26" t="s">
        <v>161</v>
      </c>
      <c r="D267" s="26" t="s">
        <v>214</v>
      </c>
      <c r="E267" s="26" t="s">
        <v>905</v>
      </c>
      <c r="F267" s="26" t="s">
        <v>215</v>
      </c>
      <c r="G267" s="26" t="s">
        <v>21</v>
      </c>
      <c r="H267" s="26" t="s">
        <v>247</v>
      </c>
      <c r="I267" s="26"/>
      <c r="J267" s="26">
        <v>1.9900000000000001E-4</v>
      </c>
      <c r="K267" s="26"/>
      <c r="L267" s="26">
        <v>1.9900000000000001E-4</v>
      </c>
      <c r="M267" s="26">
        <v>1.9900000000000001E-4</v>
      </c>
      <c r="N267" s="26">
        <v>1.9900000000000001E-4</v>
      </c>
      <c r="O267" s="27">
        <v>462961</v>
      </c>
      <c r="P267" s="28">
        <v>92.13</v>
      </c>
      <c r="Q267" s="28">
        <f t="shared" si="186"/>
        <v>92.13</v>
      </c>
      <c r="R267" s="28">
        <f t="shared" si="187"/>
        <v>92.13</v>
      </c>
      <c r="S267" s="28">
        <f t="shared" si="188"/>
        <v>92.13</v>
      </c>
      <c r="T267" s="27">
        <v>26188</v>
      </c>
      <c r="U267" s="28">
        <v>5.21</v>
      </c>
      <c r="V267" s="28">
        <f t="shared" si="189"/>
        <v>5.21</v>
      </c>
      <c r="W267" s="28">
        <f t="shared" si="190"/>
        <v>5.21</v>
      </c>
      <c r="X267" s="28">
        <f t="shared" si="191"/>
        <v>5.21</v>
      </c>
      <c r="Y267" s="27">
        <v>489149</v>
      </c>
      <c r="Z267" s="28">
        <v>97.339999999999989</v>
      </c>
      <c r="AA267" s="28">
        <f t="shared" si="192"/>
        <v>97.339999999999989</v>
      </c>
      <c r="AB267" s="28">
        <f t="shared" si="193"/>
        <v>97.339999999999989</v>
      </c>
      <c r="AC267" s="28">
        <f t="shared" si="194"/>
        <v>97.339999999999989</v>
      </c>
    </row>
    <row r="268" spans="1:29" x14ac:dyDescent="0.25">
      <c r="A268" s="26" t="s">
        <v>14</v>
      </c>
      <c r="B268" s="26" t="s">
        <v>244</v>
      </c>
      <c r="C268" s="26" t="s">
        <v>161</v>
      </c>
      <c r="D268" s="26" t="s">
        <v>214</v>
      </c>
      <c r="E268" s="26" t="s">
        <v>905</v>
      </c>
      <c r="F268" s="26" t="s">
        <v>215</v>
      </c>
      <c r="G268" s="26" t="s">
        <v>21</v>
      </c>
      <c r="H268" s="26" t="s">
        <v>248</v>
      </c>
      <c r="I268" s="26"/>
      <c r="J268" s="26">
        <v>2.5500000000000002E-4</v>
      </c>
      <c r="K268" s="26"/>
      <c r="L268" s="26">
        <v>2.5500000000000002E-4</v>
      </c>
      <c r="M268" s="26">
        <v>2.5500000000000002E-4</v>
      </c>
      <c r="N268" s="26">
        <v>2.5500000000000002E-4</v>
      </c>
      <c r="O268" s="27">
        <v>2654508</v>
      </c>
      <c r="P268" s="28">
        <v>676.9</v>
      </c>
      <c r="Q268" s="28">
        <f t="shared" si="186"/>
        <v>676.9</v>
      </c>
      <c r="R268" s="28">
        <f t="shared" si="187"/>
        <v>676.9</v>
      </c>
      <c r="S268" s="28">
        <f t="shared" si="188"/>
        <v>676.9</v>
      </c>
      <c r="T268" s="27">
        <v>222079</v>
      </c>
      <c r="U268" s="28">
        <v>56.63</v>
      </c>
      <c r="V268" s="28">
        <f t="shared" si="189"/>
        <v>56.63</v>
      </c>
      <c r="W268" s="28">
        <f t="shared" si="190"/>
        <v>56.63</v>
      </c>
      <c r="X268" s="28">
        <f t="shared" si="191"/>
        <v>56.63</v>
      </c>
      <c r="Y268" s="27">
        <v>2876587</v>
      </c>
      <c r="Z268" s="28">
        <v>733.53</v>
      </c>
      <c r="AA268" s="28">
        <f t="shared" si="192"/>
        <v>733.53</v>
      </c>
      <c r="AB268" s="28">
        <f t="shared" si="193"/>
        <v>733.53</v>
      </c>
      <c r="AC268" s="28">
        <f t="shared" si="194"/>
        <v>733.53</v>
      </c>
    </row>
    <row r="269" spans="1:29" x14ac:dyDescent="0.25">
      <c r="A269" s="26" t="s">
        <v>14</v>
      </c>
      <c r="B269" s="26" t="s">
        <v>244</v>
      </c>
      <c r="C269" s="26" t="s">
        <v>161</v>
      </c>
      <c r="D269" s="26" t="s">
        <v>214</v>
      </c>
      <c r="E269" s="26" t="s">
        <v>905</v>
      </c>
      <c r="F269" s="26" t="s">
        <v>215</v>
      </c>
      <c r="G269" s="26" t="s">
        <v>21</v>
      </c>
      <c r="H269" s="26" t="s">
        <v>249</v>
      </c>
      <c r="I269" s="26"/>
      <c r="J269" s="26">
        <v>2.63E-4</v>
      </c>
      <c r="K269" s="26"/>
      <c r="L269" s="26">
        <v>2.63E-4</v>
      </c>
      <c r="M269" s="26">
        <v>2.63E-4</v>
      </c>
      <c r="N269" s="26">
        <v>2.63E-4</v>
      </c>
      <c r="O269" s="27">
        <v>1452020</v>
      </c>
      <c r="P269" s="28">
        <v>381.88</v>
      </c>
      <c r="Q269" s="28">
        <f t="shared" si="186"/>
        <v>381.88</v>
      </c>
      <c r="R269" s="28">
        <f t="shared" si="187"/>
        <v>381.88</v>
      </c>
      <c r="S269" s="28">
        <f t="shared" si="188"/>
        <v>381.88</v>
      </c>
      <c r="T269" s="27">
        <v>48095</v>
      </c>
      <c r="U269" s="28">
        <v>12.65</v>
      </c>
      <c r="V269" s="28">
        <f t="shared" si="189"/>
        <v>12.65</v>
      </c>
      <c r="W269" s="28">
        <f t="shared" si="190"/>
        <v>12.65</v>
      </c>
      <c r="X269" s="28">
        <f t="shared" si="191"/>
        <v>12.65</v>
      </c>
      <c r="Y269" s="27">
        <v>1500115</v>
      </c>
      <c r="Z269" s="28">
        <v>394.53</v>
      </c>
      <c r="AA269" s="28">
        <f t="shared" si="192"/>
        <v>394.53</v>
      </c>
      <c r="AB269" s="28">
        <f t="shared" si="193"/>
        <v>394.53</v>
      </c>
      <c r="AC269" s="28">
        <f t="shared" si="194"/>
        <v>394.53</v>
      </c>
    </row>
    <row r="270" spans="1:29" x14ac:dyDescent="0.25">
      <c r="A270" s="26" t="s">
        <v>14</v>
      </c>
      <c r="B270" s="26" t="s">
        <v>244</v>
      </c>
      <c r="C270" s="26" t="s">
        <v>161</v>
      </c>
      <c r="D270" s="26" t="s">
        <v>214</v>
      </c>
      <c r="E270" s="26" t="s">
        <v>905</v>
      </c>
      <c r="F270" s="26" t="s">
        <v>215</v>
      </c>
      <c r="G270" s="26" t="s">
        <v>21</v>
      </c>
      <c r="H270" s="26" t="s">
        <v>171</v>
      </c>
      <c r="I270" s="26"/>
      <c r="J270" s="26">
        <v>1.9799999999999999E-4</v>
      </c>
      <c r="K270" s="26"/>
      <c r="L270" s="26">
        <v>1.9799999999999999E-4</v>
      </c>
      <c r="M270" s="26">
        <v>1.9799999999999999E-4</v>
      </c>
      <c r="N270" s="26">
        <v>1.9799999999999999E-4</v>
      </c>
      <c r="O270" s="27">
        <v>886466</v>
      </c>
      <c r="P270" s="28">
        <v>175.52</v>
      </c>
      <c r="Q270" s="28">
        <f t="shared" si="186"/>
        <v>175.52</v>
      </c>
      <c r="R270" s="28">
        <f t="shared" si="187"/>
        <v>175.52</v>
      </c>
      <c r="S270" s="28">
        <f t="shared" si="188"/>
        <v>175.52</v>
      </c>
      <c r="T270" s="27">
        <v>24099</v>
      </c>
      <c r="U270" s="28">
        <v>4.7699999999999996</v>
      </c>
      <c r="V270" s="28">
        <f t="shared" si="189"/>
        <v>4.7699999999999996</v>
      </c>
      <c r="W270" s="28">
        <f t="shared" si="190"/>
        <v>4.7699999999999996</v>
      </c>
      <c r="X270" s="28">
        <f t="shared" si="191"/>
        <v>4.7699999999999996</v>
      </c>
      <c r="Y270" s="27">
        <v>910565</v>
      </c>
      <c r="Z270" s="28">
        <v>180.29</v>
      </c>
      <c r="AA270" s="28">
        <f t="shared" si="192"/>
        <v>180.29</v>
      </c>
      <c r="AB270" s="28">
        <f t="shared" si="193"/>
        <v>180.29</v>
      </c>
      <c r="AC270" s="28">
        <f t="shared" si="194"/>
        <v>180.29</v>
      </c>
    </row>
    <row r="271" spans="1:29" x14ac:dyDescent="0.25">
      <c r="A271" s="26" t="s">
        <v>14</v>
      </c>
      <c r="B271" s="26" t="s">
        <v>244</v>
      </c>
      <c r="C271" s="26" t="s">
        <v>161</v>
      </c>
      <c r="D271" s="26" t="s">
        <v>214</v>
      </c>
      <c r="E271" s="26" t="s">
        <v>905</v>
      </c>
      <c r="F271" s="26" t="s">
        <v>215</v>
      </c>
      <c r="G271" s="26" t="s">
        <v>21</v>
      </c>
      <c r="H271" s="26" t="s">
        <v>166</v>
      </c>
      <c r="I271" s="26"/>
      <c r="J271" s="26">
        <v>1.9799999999999999E-4</v>
      </c>
      <c r="K271" s="26"/>
      <c r="L271" s="26">
        <v>1.9799999999999999E-4</v>
      </c>
      <c r="M271" s="26">
        <v>1.9799999999999999E-4</v>
      </c>
      <c r="N271" s="26">
        <v>1.9799999999999999E-4</v>
      </c>
      <c r="O271" s="27">
        <v>5273537</v>
      </c>
      <c r="P271" s="28">
        <v>1044.1600000000001</v>
      </c>
      <c r="Q271" s="28">
        <f t="shared" si="186"/>
        <v>1044.1600000000001</v>
      </c>
      <c r="R271" s="28">
        <f t="shared" si="187"/>
        <v>1044.1600000000001</v>
      </c>
      <c r="S271" s="28">
        <f t="shared" si="188"/>
        <v>1044.1600000000001</v>
      </c>
      <c r="T271" s="27">
        <v>220507</v>
      </c>
      <c r="U271" s="28">
        <v>43.66</v>
      </c>
      <c r="V271" s="28">
        <f t="shared" si="189"/>
        <v>43.66</v>
      </c>
      <c r="W271" s="28">
        <f t="shared" si="190"/>
        <v>43.66</v>
      </c>
      <c r="X271" s="28">
        <f t="shared" si="191"/>
        <v>43.66</v>
      </c>
      <c r="Y271" s="27">
        <v>5494044</v>
      </c>
      <c r="Z271" s="28">
        <v>1087.8200000000002</v>
      </c>
      <c r="AA271" s="28">
        <f t="shared" si="192"/>
        <v>1087.8200000000002</v>
      </c>
      <c r="AB271" s="28">
        <f t="shared" si="193"/>
        <v>1087.8200000000002</v>
      </c>
      <c r="AC271" s="28">
        <f t="shared" si="194"/>
        <v>1087.8200000000002</v>
      </c>
    </row>
    <row r="272" spans="1:29" x14ac:dyDescent="0.25">
      <c r="A272" s="26" t="s">
        <v>14</v>
      </c>
      <c r="B272" s="26" t="s">
        <v>244</v>
      </c>
      <c r="C272" s="26" t="s">
        <v>161</v>
      </c>
      <c r="D272" s="26" t="s">
        <v>214</v>
      </c>
      <c r="E272" s="26" t="s">
        <v>905</v>
      </c>
      <c r="F272" s="26" t="s">
        <v>215</v>
      </c>
      <c r="G272" s="26" t="s">
        <v>21</v>
      </c>
      <c r="H272" s="26" t="s">
        <v>172</v>
      </c>
      <c r="I272" s="26"/>
      <c r="J272" s="26">
        <v>3.3059999999999999E-3</v>
      </c>
      <c r="K272" s="26"/>
      <c r="L272" s="26">
        <v>3.3059999999999999E-3</v>
      </c>
      <c r="M272" s="26">
        <v>3.3059999999999999E-3</v>
      </c>
      <c r="N272" s="26">
        <v>3.3059999999999999E-3</v>
      </c>
      <c r="O272" s="27">
        <v>9276</v>
      </c>
      <c r="P272" s="28">
        <v>30.67</v>
      </c>
      <c r="Q272" s="28">
        <f t="shared" si="186"/>
        <v>30.67</v>
      </c>
      <c r="R272" s="28">
        <f t="shared" si="187"/>
        <v>30.67</v>
      </c>
      <c r="S272" s="28">
        <f t="shared" si="188"/>
        <v>30.67</v>
      </c>
      <c r="T272" s="27">
        <v>20331</v>
      </c>
      <c r="U272" s="28">
        <v>67.210000000000008</v>
      </c>
      <c r="V272" s="28">
        <f t="shared" si="189"/>
        <v>67.210000000000008</v>
      </c>
      <c r="W272" s="28">
        <f t="shared" si="190"/>
        <v>67.210000000000008</v>
      </c>
      <c r="X272" s="28">
        <f t="shared" si="191"/>
        <v>67.210000000000008</v>
      </c>
      <c r="Y272" s="27">
        <v>29607</v>
      </c>
      <c r="Z272" s="28">
        <v>97.88</v>
      </c>
      <c r="AA272" s="28">
        <f t="shared" si="192"/>
        <v>97.88</v>
      </c>
      <c r="AB272" s="28">
        <f t="shared" si="193"/>
        <v>97.88</v>
      </c>
      <c r="AC272" s="28">
        <f t="shared" si="194"/>
        <v>97.88</v>
      </c>
    </row>
    <row r="273" spans="1:29" x14ac:dyDescent="0.25">
      <c r="A273" s="26" t="s">
        <v>14</v>
      </c>
      <c r="B273" s="26" t="s">
        <v>244</v>
      </c>
      <c r="C273" s="26" t="s">
        <v>161</v>
      </c>
      <c r="D273" s="26" t="s">
        <v>214</v>
      </c>
      <c r="E273" s="26" t="s">
        <v>905</v>
      </c>
      <c r="F273" s="26" t="s">
        <v>215</v>
      </c>
      <c r="G273" s="26" t="s">
        <v>21</v>
      </c>
      <c r="H273" s="26" t="s">
        <v>167</v>
      </c>
      <c r="I273" s="26"/>
      <c r="J273" s="26">
        <v>3.3059999999999999E-3</v>
      </c>
      <c r="K273" s="26"/>
      <c r="L273" s="26">
        <v>3.3059999999999999E-3</v>
      </c>
      <c r="M273" s="26">
        <v>3.3059999999999999E-3</v>
      </c>
      <c r="N273" s="26">
        <v>3.3059999999999999E-3</v>
      </c>
      <c r="O273" s="27">
        <v>1834061</v>
      </c>
      <c r="P273" s="28">
        <v>6063.41</v>
      </c>
      <c r="Q273" s="28">
        <f t="shared" si="186"/>
        <v>6063.41</v>
      </c>
      <c r="R273" s="28">
        <f t="shared" si="187"/>
        <v>6063.41</v>
      </c>
      <c r="S273" s="28">
        <f t="shared" si="188"/>
        <v>6063.41</v>
      </c>
      <c r="T273" s="27">
        <v>5905</v>
      </c>
      <c r="U273" s="28">
        <v>19.52</v>
      </c>
      <c r="V273" s="28">
        <f t="shared" si="189"/>
        <v>19.52</v>
      </c>
      <c r="W273" s="28">
        <f t="shared" si="190"/>
        <v>19.52</v>
      </c>
      <c r="X273" s="28">
        <f t="shared" si="191"/>
        <v>19.52</v>
      </c>
      <c r="Y273" s="27">
        <v>1839966</v>
      </c>
      <c r="Z273" s="28">
        <v>6082.93</v>
      </c>
      <c r="AA273" s="28">
        <f t="shared" si="192"/>
        <v>6082.93</v>
      </c>
      <c r="AB273" s="28">
        <f t="shared" si="193"/>
        <v>6082.93</v>
      </c>
      <c r="AC273" s="28">
        <f t="shared" si="194"/>
        <v>6082.93</v>
      </c>
    </row>
    <row r="274" spans="1:29" x14ac:dyDescent="0.25">
      <c r="A274" s="26" t="s">
        <v>13</v>
      </c>
      <c r="B274" s="26" t="s">
        <v>7</v>
      </c>
      <c r="C274" s="26" t="s">
        <v>161</v>
      </c>
      <c r="D274" s="26" t="s">
        <v>214</v>
      </c>
      <c r="E274" s="26" t="s">
        <v>905</v>
      </c>
      <c r="F274" s="26" t="s">
        <v>215</v>
      </c>
      <c r="G274" s="26" t="s">
        <v>25</v>
      </c>
      <c r="H274" s="26" t="s">
        <v>26</v>
      </c>
      <c r="I274" s="26" t="s">
        <v>870</v>
      </c>
      <c r="J274" s="26">
        <v>8.2520000000000007E-3</v>
      </c>
      <c r="K274" s="26">
        <f>'MC DBQ Reference'!$A$2</f>
        <v>4.248E-3</v>
      </c>
      <c r="L274" s="26">
        <f>IF((J274&lt;K274),J274,K274)</f>
        <v>4.248E-3</v>
      </c>
      <c r="M274" s="26">
        <f>L274-((L274-'MC DBQ Reference'!$B$2)/2)</f>
        <v>2.2239999999999998E-3</v>
      </c>
      <c r="N274" s="26">
        <f>'MC DBQ Reference'!$B$2</f>
        <v>2.0000000000000001E-4</v>
      </c>
      <c r="O274" s="27">
        <v>912195</v>
      </c>
      <c r="P274" s="28">
        <v>7527.4299999999994</v>
      </c>
      <c r="Q274" s="28">
        <f>L274*O274</f>
        <v>3875.0043599999999</v>
      </c>
      <c r="R274" s="28">
        <f>M274*O274</f>
        <v>2028.7216799999999</v>
      </c>
      <c r="S274" s="28">
        <f>N274*O274</f>
        <v>182.43900000000002</v>
      </c>
      <c r="T274" s="27">
        <v>2341140</v>
      </c>
      <c r="U274" s="28">
        <v>19319.07</v>
      </c>
      <c r="V274" s="28">
        <f>L274*T274</f>
        <v>9945.1627200000003</v>
      </c>
      <c r="W274" s="28">
        <f>M274*T274</f>
        <v>5206.6953599999997</v>
      </c>
      <c r="X274" s="28">
        <f>N274*T274</f>
        <v>468.22800000000001</v>
      </c>
      <c r="Y274" s="27">
        <v>3253335</v>
      </c>
      <c r="Z274" s="28">
        <v>26846.5</v>
      </c>
      <c r="AA274" s="28">
        <f t="shared" ref="AA274:AC277" si="195">Q274+V274</f>
        <v>13820.167079999999</v>
      </c>
      <c r="AB274" s="28">
        <f t="shared" si="195"/>
        <v>7235.4170399999994</v>
      </c>
      <c r="AC274" s="28">
        <f t="shared" si="195"/>
        <v>650.66700000000003</v>
      </c>
    </row>
    <row r="275" spans="1:29" x14ac:dyDescent="0.25">
      <c r="A275" s="26" t="s">
        <v>13</v>
      </c>
      <c r="B275" s="26" t="s">
        <v>244</v>
      </c>
      <c r="C275" s="26" t="s">
        <v>161</v>
      </c>
      <c r="D275" s="26" t="s">
        <v>214</v>
      </c>
      <c r="E275" s="26" t="s">
        <v>905</v>
      </c>
      <c r="F275" s="26" t="s">
        <v>215</v>
      </c>
      <c r="G275" s="26" t="s">
        <v>25</v>
      </c>
      <c r="H275" s="26" t="s">
        <v>26</v>
      </c>
      <c r="I275" s="26" t="s">
        <v>870</v>
      </c>
      <c r="J275" s="26">
        <v>3.5000000000000001E-3</v>
      </c>
      <c r="K275" s="26">
        <f>'MC DBQ Reference'!$A$2</f>
        <v>4.248E-3</v>
      </c>
      <c r="L275" s="26">
        <f>IF((J275&lt;K275),J275,K275)</f>
        <v>3.5000000000000001E-3</v>
      </c>
      <c r="M275" s="26">
        <f>L275-((L275-'MC DBQ Reference'!$B$2)/2)</f>
        <v>1.8500000000000001E-3</v>
      </c>
      <c r="N275" s="26">
        <f>'MC DBQ Reference'!$B$2</f>
        <v>2.0000000000000001E-4</v>
      </c>
      <c r="O275" s="27">
        <v>72919</v>
      </c>
      <c r="P275" s="28">
        <v>255.22</v>
      </c>
      <c r="Q275" s="28">
        <f>L275*O275</f>
        <v>255.2165</v>
      </c>
      <c r="R275" s="28">
        <f>M275*O275</f>
        <v>134.90015</v>
      </c>
      <c r="S275" s="28">
        <f>N275*O275</f>
        <v>14.5838</v>
      </c>
      <c r="T275" s="27">
        <v>33245</v>
      </c>
      <c r="U275" s="28">
        <v>116.36</v>
      </c>
      <c r="V275" s="28">
        <f>L275*T275</f>
        <v>116.3575</v>
      </c>
      <c r="W275" s="28">
        <f>M275*T275</f>
        <v>61.503250000000001</v>
      </c>
      <c r="X275" s="28">
        <f>N275*T275</f>
        <v>6.649</v>
      </c>
      <c r="Y275" s="27">
        <v>106164</v>
      </c>
      <c r="Z275" s="28">
        <v>371.58</v>
      </c>
      <c r="AA275" s="28">
        <f t="shared" si="195"/>
        <v>371.57400000000001</v>
      </c>
      <c r="AB275" s="28">
        <f t="shared" si="195"/>
        <v>196.4034</v>
      </c>
      <c r="AC275" s="28">
        <f t="shared" si="195"/>
        <v>21.232800000000001</v>
      </c>
    </row>
    <row r="276" spans="1:29" x14ac:dyDescent="0.25">
      <c r="A276" s="26" t="s">
        <v>13</v>
      </c>
      <c r="B276" s="26" t="s">
        <v>7</v>
      </c>
      <c r="C276" s="26" t="s">
        <v>161</v>
      </c>
      <c r="D276" s="26" t="s">
        <v>214</v>
      </c>
      <c r="E276" s="26" t="s">
        <v>905</v>
      </c>
      <c r="F276" s="26" t="s">
        <v>215</v>
      </c>
      <c r="G276" s="26" t="s">
        <v>25</v>
      </c>
      <c r="H276" s="26" t="s">
        <v>27</v>
      </c>
      <c r="I276" s="26" t="s">
        <v>871</v>
      </c>
      <c r="J276" s="26">
        <v>1.477E-3</v>
      </c>
      <c r="K276" s="26"/>
      <c r="L276" s="26">
        <v>0</v>
      </c>
      <c r="M276" s="26">
        <v>0</v>
      </c>
      <c r="N276" s="26">
        <v>0</v>
      </c>
      <c r="O276" s="27">
        <v>60957</v>
      </c>
      <c r="P276" s="28">
        <v>90.03</v>
      </c>
      <c r="Q276" s="28">
        <f>L276*O276</f>
        <v>0</v>
      </c>
      <c r="R276" s="28">
        <f>M276*O276</f>
        <v>0</v>
      </c>
      <c r="S276" s="28">
        <f>N276*O276</f>
        <v>0</v>
      </c>
      <c r="T276" s="27">
        <v>580229</v>
      </c>
      <c r="U276" s="28">
        <v>857</v>
      </c>
      <c r="V276" s="28">
        <f>L276*T276</f>
        <v>0</v>
      </c>
      <c r="W276" s="28">
        <f>M276*T276</f>
        <v>0</v>
      </c>
      <c r="X276" s="28">
        <f>N276*T276</f>
        <v>0</v>
      </c>
      <c r="Y276" s="27">
        <v>641186</v>
      </c>
      <c r="Z276" s="28">
        <v>947.03</v>
      </c>
      <c r="AA276" s="28">
        <f t="shared" si="195"/>
        <v>0</v>
      </c>
      <c r="AB276" s="28">
        <f t="shared" si="195"/>
        <v>0</v>
      </c>
      <c r="AC276" s="28">
        <f t="shared" si="195"/>
        <v>0</v>
      </c>
    </row>
    <row r="277" spans="1:29" x14ac:dyDescent="0.25">
      <c r="A277" s="26" t="s">
        <v>13</v>
      </c>
      <c r="B277" s="26" t="s">
        <v>244</v>
      </c>
      <c r="C277" s="26" t="s">
        <v>161</v>
      </c>
      <c r="D277" s="26" t="s">
        <v>214</v>
      </c>
      <c r="E277" s="26" t="s">
        <v>905</v>
      </c>
      <c r="F277" s="26" t="s">
        <v>215</v>
      </c>
      <c r="G277" s="26" t="s">
        <v>25</v>
      </c>
      <c r="H277" s="26" t="s">
        <v>27</v>
      </c>
      <c r="I277" s="26" t="s">
        <v>871</v>
      </c>
      <c r="J277" s="26">
        <v>6.9399999999999996E-4</v>
      </c>
      <c r="K277" s="26"/>
      <c r="L277" s="26">
        <v>0</v>
      </c>
      <c r="M277" s="26">
        <v>0</v>
      </c>
      <c r="N277" s="26">
        <v>0</v>
      </c>
      <c r="O277" s="27">
        <v>2074</v>
      </c>
      <c r="P277" s="28">
        <v>1.44</v>
      </c>
      <c r="Q277" s="28">
        <f>L277*O277</f>
        <v>0</v>
      </c>
      <c r="R277" s="28">
        <f>M277*O277</f>
        <v>0</v>
      </c>
      <c r="S277" s="28">
        <f>N277*O277</f>
        <v>0</v>
      </c>
      <c r="T277" s="27">
        <v>6772</v>
      </c>
      <c r="U277" s="28">
        <v>4.7</v>
      </c>
      <c r="V277" s="28">
        <f>L277*T277</f>
        <v>0</v>
      </c>
      <c r="W277" s="28">
        <f>M277*T277</f>
        <v>0</v>
      </c>
      <c r="X277" s="28">
        <f>N277*T277</f>
        <v>0</v>
      </c>
      <c r="Y277" s="27">
        <v>8846</v>
      </c>
      <c r="Z277" s="28">
        <v>6.1400000000000006</v>
      </c>
      <c r="AA277" s="28">
        <f t="shared" si="195"/>
        <v>0</v>
      </c>
      <c r="AB277" s="28">
        <f t="shared" si="195"/>
        <v>0</v>
      </c>
      <c r="AC277" s="28">
        <f t="shared" si="195"/>
        <v>0</v>
      </c>
    </row>
    <row r="278" spans="1:29" x14ac:dyDescent="0.25">
      <c r="A278" s="26" t="s">
        <v>14</v>
      </c>
      <c r="B278" s="26" t="s">
        <v>7</v>
      </c>
      <c r="C278" s="26" t="s">
        <v>161</v>
      </c>
      <c r="D278" s="26" t="s">
        <v>214</v>
      </c>
      <c r="E278" s="26" t="s">
        <v>905</v>
      </c>
      <c r="F278" s="26" t="s">
        <v>215</v>
      </c>
      <c r="G278" s="26" t="s">
        <v>25</v>
      </c>
      <c r="H278" s="26" t="s">
        <v>34</v>
      </c>
      <c r="I278" s="26"/>
      <c r="J278" s="26">
        <v>7.9900000000000001E-4</v>
      </c>
      <c r="K278" s="26"/>
      <c r="L278" s="26">
        <v>7.9900000000000001E-4</v>
      </c>
      <c r="M278" s="26">
        <v>7.9900000000000001E-4</v>
      </c>
      <c r="N278" s="26">
        <v>7.9900000000000001E-4</v>
      </c>
      <c r="O278" s="27">
        <v>356</v>
      </c>
      <c r="P278" s="28">
        <v>0.28000000000000003</v>
      </c>
      <c r="Q278" s="28">
        <f>P278</f>
        <v>0.28000000000000003</v>
      </c>
      <c r="R278" s="28">
        <f>P278</f>
        <v>0.28000000000000003</v>
      </c>
      <c r="S278" s="28">
        <f>P278</f>
        <v>0.28000000000000003</v>
      </c>
      <c r="T278" s="27">
        <v>2557</v>
      </c>
      <c r="U278" s="28">
        <v>2.04</v>
      </c>
      <c r="V278" s="28">
        <f>U278</f>
        <v>2.04</v>
      </c>
      <c r="W278" s="28">
        <f>U278</f>
        <v>2.04</v>
      </c>
      <c r="X278" s="28">
        <f>U278</f>
        <v>2.04</v>
      </c>
      <c r="Y278" s="27">
        <v>2913</v>
      </c>
      <c r="Z278" s="28">
        <v>2.3200000000000003</v>
      </c>
      <c r="AA278" s="28">
        <f>Z278</f>
        <v>2.3200000000000003</v>
      </c>
      <c r="AB278" s="28">
        <f>Z278</f>
        <v>2.3200000000000003</v>
      </c>
      <c r="AC278" s="28">
        <f>Z278</f>
        <v>2.3200000000000003</v>
      </c>
    </row>
  </sheetData>
  <autoFilter ref="A4:AC278" xr:uid="{8E06DBC4-9168-45B3-8D8B-2AACDDE484B5}"/>
  <pageMargins left="0.7" right="0.7" top="0.75" bottom="0.75" header="0.3" footer="0.3"/>
  <pageSetup scale="75" orientation="landscape" r:id="rId1"/>
  <headerFooter>
    <oddHeader>&amp;R&amp;P of &amp;N</oddHeader>
    <oddFooter>&amp;C&amp;"Times New Roman,Bold"&amp;12Shaded Information is 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5D4C-0AFC-4CA8-A263-AE3E33F2308D}">
  <dimension ref="A1:T643"/>
  <sheetViews>
    <sheetView topLeftCell="H590" zoomScaleNormal="100" workbookViewId="0">
      <selection activeCell="J599" sqref="J599"/>
    </sheetView>
  </sheetViews>
  <sheetFormatPr defaultColWidth="9.28515625" defaultRowHeight="13.1" x14ac:dyDescent="0.25"/>
  <cols>
    <col min="1" max="1" width="6.7109375" style="4" customWidth="1"/>
    <col min="2" max="2" width="9.28515625" style="4" customWidth="1"/>
    <col min="3" max="3" width="7.85546875" style="4" bestFit="1" customWidth="1"/>
    <col min="4" max="4" width="7.140625" style="4" customWidth="1"/>
    <col min="5" max="5" width="39.85546875" style="4" customWidth="1"/>
    <col min="6" max="6" width="8.140625" style="4" bestFit="1" customWidth="1"/>
    <col min="7" max="7" width="44.28515625" style="4" bestFit="1" customWidth="1"/>
    <col min="8" max="8" width="32" style="4" customWidth="1"/>
    <col min="9" max="9" width="11.42578125" style="4" bestFit="1" customWidth="1"/>
    <col min="10" max="10" width="14.42578125" style="4" customWidth="1"/>
    <col min="11" max="13" width="12.85546875" style="4" bestFit="1" customWidth="1"/>
    <col min="14" max="14" width="14.140625" style="4" bestFit="1" customWidth="1"/>
    <col min="15" max="15" width="10.42578125" style="4" bestFit="1" customWidth="1"/>
    <col min="16" max="16" width="14.140625" style="4" bestFit="1" customWidth="1"/>
    <col min="17" max="17" width="9" style="4" bestFit="1" customWidth="1"/>
    <col min="18" max="18" width="14.140625" style="4" bestFit="1" customWidth="1"/>
    <col min="19" max="19" width="12.7109375" style="4" bestFit="1" customWidth="1"/>
    <col min="20" max="20" width="31.85546875" style="4" bestFit="1" customWidth="1"/>
    <col min="21" max="16384" width="9.28515625" style="4"/>
  </cols>
  <sheetData>
    <row r="1" spans="1:20" ht="15.05" x14ac:dyDescent="0.3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277</v>
      </c>
      <c r="I1" s="3" t="s">
        <v>276</v>
      </c>
      <c r="J1" s="3" t="s">
        <v>272</v>
      </c>
      <c r="K1" s="3" t="s">
        <v>273</v>
      </c>
      <c r="L1" s="3" t="s">
        <v>274</v>
      </c>
      <c r="M1" s="3" t="s">
        <v>275</v>
      </c>
      <c r="N1" s="3" t="s">
        <v>278</v>
      </c>
      <c r="O1" s="3" t="s">
        <v>253</v>
      </c>
      <c r="P1" s="3" t="s">
        <v>279</v>
      </c>
      <c r="Q1" s="3" t="s">
        <v>253</v>
      </c>
      <c r="R1" s="3" t="s">
        <v>280</v>
      </c>
      <c r="S1" s="3" t="s">
        <v>253</v>
      </c>
      <c r="T1" s="9" t="s">
        <v>949</v>
      </c>
    </row>
    <row r="2" spans="1:20" x14ac:dyDescent="0.25">
      <c r="A2" s="26" t="s">
        <v>13</v>
      </c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281</v>
      </c>
      <c r="I2" s="26">
        <v>0</v>
      </c>
      <c r="J2" s="26"/>
      <c r="K2" s="26"/>
      <c r="L2" s="26"/>
      <c r="M2" s="26"/>
      <c r="N2" s="27">
        <v>0</v>
      </c>
      <c r="O2" s="28">
        <v>0</v>
      </c>
      <c r="P2" s="27">
        <v>0</v>
      </c>
      <c r="Q2" s="28">
        <v>0</v>
      </c>
      <c r="R2" s="27">
        <v>0</v>
      </c>
      <c r="S2" s="28">
        <v>0</v>
      </c>
    </row>
    <row r="3" spans="1:20" x14ac:dyDescent="0.25">
      <c r="A3" s="26" t="s">
        <v>13</v>
      </c>
      <c r="B3" s="26" t="s">
        <v>7</v>
      </c>
      <c r="C3" s="26" t="s">
        <v>8</v>
      </c>
      <c r="D3" s="26" t="s">
        <v>28</v>
      </c>
      <c r="E3" s="26" t="s">
        <v>29</v>
      </c>
      <c r="F3" s="26" t="s">
        <v>11</v>
      </c>
      <c r="G3" s="26" t="s">
        <v>12</v>
      </c>
      <c r="H3" s="26" t="s">
        <v>282</v>
      </c>
      <c r="I3" s="26">
        <v>0</v>
      </c>
      <c r="J3" s="26"/>
      <c r="K3" s="26"/>
      <c r="L3" s="26"/>
      <c r="M3" s="26"/>
      <c r="N3" s="27">
        <v>0</v>
      </c>
      <c r="O3" s="28">
        <v>0</v>
      </c>
      <c r="P3" s="27">
        <v>0</v>
      </c>
      <c r="Q3" s="28">
        <v>0</v>
      </c>
      <c r="R3" s="27">
        <v>0</v>
      </c>
      <c r="S3" s="28">
        <v>0</v>
      </c>
    </row>
    <row r="4" spans="1:20" x14ac:dyDescent="0.25">
      <c r="A4" s="26" t="s">
        <v>13</v>
      </c>
      <c r="B4" s="26" t="s">
        <v>7</v>
      </c>
      <c r="C4" s="26" t="s">
        <v>8</v>
      </c>
      <c r="D4" s="26" t="s">
        <v>30</v>
      </c>
      <c r="E4" s="26" t="s">
        <v>31</v>
      </c>
      <c r="F4" s="26" t="s">
        <v>11</v>
      </c>
      <c r="G4" s="26" t="s">
        <v>12</v>
      </c>
      <c r="H4" s="26" t="s">
        <v>283</v>
      </c>
      <c r="I4" s="26">
        <v>0</v>
      </c>
      <c r="J4" s="26"/>
      <c r="K4" s="26"/>
      <c r="L4" s="26"/>
      <c r="M4" s="26"/>
      <c r="N4" s="27">
        <v>0</v>
      </c>
      <c r="O4" s="28">
        <v>0</v>
      </c>
      <c r="P4" s="27">
        <v>0</v>
      </c>
      <c r="Q4" s="28">
        <v>0</v>
      </c>
      <c r="R4" s="27">
        <v>0</v>
      </c>
      <c r="S4" s="28">
        <v>0</v>
      </c>
    </row>
    <row r="5" spans="1:20" x14ac:dyDescent="0.25">
      <c r="A5" s="26" t="s">
        <v>13</v>
      </c>
      <c r="B5" s="26" t="s">
        <v>7</v>
      </c>
      <c r="C5" s="26" t="s">
        <v>8</v>
      </c>
      <c r="D5" s="26" t="s">
        <v>35</v>
      </c>
      <c r="E5" s="26" t="s">
        <v>36</v>
      </c>
      <c r="F5" s="26" t="s">
        <v>11</v>
      </c>
      <c r="G5" s="26" t="s">
        <v>12</v>
      </c>
      <c r="H5" s="26" t="s">
        <v>284</v>
      </c>
      <c r="I5" s="26">
        <v>0</v>
      </c>
      <c r="J5" s="26"/>
      <c r="K5" s="26"/>
      <c r="L5" s="26"/>
      <c r="M5" s="26"/>
      <c r="N5" s="27">
        <v>0</v>
      </c>
      <c r="O5" s="28">
        <v>0</v>
      </c>
      <c r="P5" s="27">
        <v>0</v>
      </c>
      <c r="Q5" s="28">
        <v>0</v>
      </c>
      <c r="R5" s="27">
        <v>0</v>
      </c>
      <c r="S5" s="28">
        <v>0</v>
      </c>
    </row>
    <row r="6" spans="1:20" x14ac:dyDescent="0.25">
      <c r="A6" s="26" t="s">
        <v>13</v>
      </c>
      <c r="B6" s="26" t="s">
        <v>7</v>
      </c>
      <c r="C6" s="26" t="s">
        <v>8</v>
      </c>
      <c r="D6" s="26" t="s">
        <v>37</v>
      </c>
      <c r="E6" s="26" t="s">
        <v>38</v>
      </c>
      <c r="F6" s="26" t="s">
        <v>11</v>
      </c>
      <c r="G6" s="26" t="s">
        <v>12</v>
      </c>
      <c r="H6" s="26" t="s">
        <v>285</v>
      </c>
      <c r="I6" s="26">
        <v>0</v>
      </c>
      <c r="J6" s="26"/>
      <c r="K6" s="26"/>
      <c r="L6" s="26"/>
      <c r="M6" s="26"/>
      <c r="N6" s="27">
        <v>0</v>
      </c>
      <c r="O6" s="28">
        <v>0</v>
      </c>
      <c r="P6" s="27">
        <v>0</v>
      </c>
      <c r="Q6" s="28">
        <v>0</v>
      </c>
      <c r="R6" s="27">
        <v>0</v>
      </c>
      <c r="S6" s="28">
        <v>0</v>
      </c>
    </row>
    <row r="7" spans="1:20" x14ac:dyDescent="0.25">
      <c r="A7" s="26" t="s">
        <v>13</v>
      </c>
      <c r="B7" s="26" t="s">
        <v>7</v>
      </c>
      <c r="C7" s="26" t="s">
        <v>8</v>
      </c>
      <c r="D7" s="26" t="s">
        <v>39</v>
      </c>
      <c r="E7" s="26" t="s">
        <v>40</v>
      </c>
      <c r="F7" s="26" t="s">
        <v>11</v>
      </c>
      <c r="G7" s="26" t="s">
        <v>12</v>
      </c>
      <c r="H7" s="26" t="s">
        <v>286</v>
      </c>
      <c r="I7" s="26">
        <v>0</v>
      </c>
      <c r="J7" s="26"/>
      <c r="K7" s="26"/>
      <c r="L7" s="26"/>
      <c r="M7" s="26"/>
      <c r="N7" s="27">
        <v>0</v>
      </c>
      <c r="O7" s="28">
        <v>0</v>
      </c>
      <c r="P7" s="27">
        <v>0</v>
      </c>
      <c r="Q7" s="28">
        <v>0</v>
      </c>
      <c r="R7" s="27">
        <v>0</v>
      </c>
      <c r="S7" s="28">
        <v>0</v>
      </c>
    </row>
    <row r="8" spans="1:20" x14ac:dyDescent="0.25">
      <c r="A8" s="26" t="s">
        <v>13</v>
      </c>
      <c r="B8" s="26" t="s">
        <v>7</v>
      </c>
      <c r="C8" s="26" t="s">
        <v>8</v>
      </c>
      <c r="D8" s="26" t="s">
        <v>41</v>
      </c>
      <c r="E8" s="26" t="s">
        <v>42</v>
      </c>
      <c r="F8" s="26" t="s">
        <v>11</v>
      </c>
      <c r="G8" s="26" t="s">
        <v>12</v>
      </c>
      <c r="H8" s="26" t="s">
        <v>287</v>
      </c>
      <c r="I8" s="26">
        <v>0</v>
      </c>
      <c r="J8" s="26"/>
      <c r="K8" s="26"/>
      <c r="L8" s="26"/>
      <c r="M8" s="26"/>
      <c r="N8" s="27">
        <v>0</v>
      </c>
      <c r="O8" s="28">
        <v>0</v>
      </c>
      <c r="P8" s="27">
        <v>0</v>
      </c>
      <c r="Q8" s="28">
        <v>0</v>
      </c>
      <c r="R8" s="27">
        <v>0</v>
      </c>
      <c r="S8" s="28">
        <v>0</v>
      </c>
    </row>
    <row r="9" spans="1:20" x14ac:dyDescent="0.25">
      <c r="A9" s="26" t="s">
        <v>13</v>
      </c>
      <c r="B9" s="26" t="s">
        <v>7</v>
      </c>
      <c r="C9" s="26" t="s">
        <v>8</v>
      </c>
      <c r="D9" s="26" t="s">
        <v>43</v>
      </c>
      <c r="E9" s="26" t="s">
        <v>44</v>
      </c>
      <c r="F9" s="26" t="s">
        <v>11</v>
      </c>
      <c r="G9" s="26" t="s">
        <v>12</v>
      </c>
      <c r="H9" s="26" t="s">
        <v>288</v>
      </c>
      <c r="I9" s="26">
        <v>0</v>
      </c>
      <c r="J9" s="26"/>
      <c r="K9" s="26"/>
      <c r="L9" s="26"/>
      <c r="M9" s="26"/>
      <c r="N9" s="27">
        <v>0</v>
      </c>
      <c r="O9" s="28">
        <v>0</v>
      </c>
      <c r="P9" s="27">
        <v>0</v>
      </c>
      <c r="Q9" s="28">
        <v>0</v>
      </c>
      <c r="R9" s="27">
        <v>0</v>
      </c>
      <c r="S9" s="28">
        <v>0</v>
      </c>
    </row>
    <row r="10" spans="1:20" x14ac:dyDescent="0.25">
      <c r="A10" s="26" t="s">
        <v>13</v>
      </c>
      <c r="B10" s="26" t="s">
        <v>7</v>
      </c>
      <c r="C10" s="26" t="s">
        <v>8</v>
      </c>
      <c r="D10" s="26" t="s">
        <v>45</v>
      </c>
      <c r="E10" s="26" t="s">
        <v>46</v>
      </c>
      <c r="F10" s="26" t="s">
        <v>11</v>
      </c>
      <c r="G10" s="26" t="s">
        <v>12</v>
      </c>
      <c r="H10" s="26" t="s">
        <v>289</v>
      </c>
      <c r="I10" s="26">
        <v>0</v>
      </c>
      <c r="J10" s="26"/>
      <c r="K10" s="26"/>
      <c r="L10" s="26"/>
      <c r="M10" s="26"/>
      <c r="N10" s="27">
        <v>0</v>
      </c>
      <c r="O10" s="28">
        <v>0</v>
      </c>
      <c r="P10" s="27">
        <v>0</v>
      </c>
      <c r="Q10" s="28">
        <v>0</v>
      </c>
      <c r="R10" s="27">
        <v>0</v>
      </c>
      <c r="S10" s="28">
        <v>0</v>
      </c>
    </row>
    <row r="11" spans="1:20" x14ac:dyDescent="0.25">
      <c r="A11" s="26" t="s">
        <v>13</v>
      </c>
      <c r="B11" s="26" t="s">
        <v>7</v>
      </c>
      <c r="C11" s="26" t="s">
        <v>8</v>
      </c>
      <c r="D11" s="26" t="s">
        <v>47</v>
      </c>
      <c r="E11" s="26" t="s">
        <v>48</v>
      </c>
      <c r="F11" s="26" t="s">
        <v>11</v>
      </c>
      <c r="G11" s="26" t="s">
        <v>12</v>
      </c>
      <c r="H11" s="26" t="s">
        <v>290</v>
      </c>
      <c r="I11" s="26">
        <v>0</v>
      </c>
      <c r="J11" s="26"/>
      <c r="K11" s="26"/>
      <c r="L11" s="26"/>
      <c r="M11" s="26"/>
      <c r="N11" s="27">
        <v>0</v>
      </c>
      <c r="O11" s="28">
        <v>0</v>
      </c>
      <c r="P11" s="27">
        <v>0</v>
      </c>
      <c r="Q11" s="28">
        <v>0</v>
      </c>
      <c r="R11" s="27">
        <v>0</v>
      </c>
      <c r="S11" s="28">
        <v>0</v>
      </c>
    </row>
    <row r="12" spans="1:20" x14ac:dyDescent="0.25">
      <c r="A12" s="26" t="s">
        <v>13</v>
      </c>
      <c r="B12" s="26" t="s">
        <v>7</v>
      </c>
      <c r="C12" s="26" t="s">
        <v>8</v>
      </c>
      <c r="D12" s="26" t="s">
        <v>49</v>
      </c>
      <c r="E12" s="26" t="s">
        <v>50</v>
      </c>
      <c r="F12" s="26" t="s">
        <v>11</v>
      </c>
      <c r="G12" s="26" t="s">
        <v>12</v>
      </c>
      <c r="H12" s="26" t="s">
        <v>291</v>
      </c>
      <c r="I12" s="26">
        <v>0</v>
      </c>
      <c r="J12" s="26"/>
      <c r="K12" s="26"/>
      <c r="L12" s="26"/>
      <c r="M12" s="26"/>
      <c r="N12" s="27">
        <v>0</v>
      </c>
      <c r="O12" s="28">
        <v>0</v>
      </c>
      <c r="P12" s="27">
        <v>0</v>
      </c>
      <c r="Q12" s="28">
        <v>0</v>
      </c>
      <c r="R12" s="27">
        <v>0</v>
      </c>
      <c r="S12" s="28">
        <v>0</v>
      </c>
    </row>
    <row r="13" spans="1:20" x14ac:dyDescent="0.25">
      <c r="A13" s="26" t="s">
        <v>13</v>
      </c>
      <c r="B13" s="26" t="s">
        <v>7</v>
      </c>
      <c r="C13" s="26" t="s">
        <v>8</v>
      </c>
      <c r="D13" s="26" t="s">
        <v>51</v>
      </c>
      <c r="E13" s="26" t="s">
        <v>52</v>
      </c>
      <c r="F13" s="26" t="s">
        <v>11</v>
      </c>
      <c r="G13" s="26" t="s">
        <v>12</v>
      </c>
      <c r="H13" s="26" t="s">
        <v>292</v>
      </c>
      <c r="I13" s="26">
        <v>0</v>
      </c>
      <c r="J13" s="26"/>
      <c r="K13" s="26"/>
      <c r="L13" s="26"/>
      <c r="M13" s="26"/>
      <c r="N13" s="27">
        <v>0</v>
      </c>
      <c r="O13" s="28">
        <v>0</v>
      </c>
      <c r="P13" s="27">
        <v>0</v>
      </c>
      <c r="Q13" s="28">
        <v>0</v>
      </c>
      <c r="R13" s="27">
        <v>0</v>
      </c>
      <c r="S13" s="28">
        <v>0</v>
      </c>
    </row>
    <row r="14" spans="1:20" x14ac:dyDescent="0.25">
      <c r="A14" s="26" t="s">
        <v>13</v>
      </c>
      <c r="B14" s="26" t="s">
        <v>7</v>
      </c>
      <c r="C14" s="26" t="s">
        <v>8</v>
      </c>
      <c r="D14" s="26" t="s">
        <v>53</v>
      </c>
      <c r="E14" s="26" t="s">
        <v>54</v>
      </c>
      <c r="F14" s="26" t="s">
        <v>11</v>
      </c>
      <c r="G14" s="26" t="s">
        <v>12</v>
      </c>
      <c r="H14" s="26" t="s">
        <v>293</v>
      </c>
      <c r="I14" s="26">
        <v>0</v>
      </c>
      <c r="J14" s="26"/>
      <c r="K14" s="26"/>
      <c r="L14" s="26"/>
      <c r="M14" s="26"/>
      <c r="N14" s="27">
        <v>0</v>
      </c>
      <c r="O14" s="28">
        <v>0</v>
      </c>
      <c r="P14" s="27">
        <v>0</v>
      </c>
      <c r="Q14" s="28">
        <v>0</v>
      </c>
      <c r="R14" s="27">
        <v>0</v>
      </c>
      <c r="S14" s="28">
        <v>0</v>
      </c>
    </row>
    <row r="15" spans="1:20" x14ac:dyDescent="0.25">
      <c r="A15" s="26" t="s">
        <v>13</v>
      </c>
      <c r="B15" s="26" t="s">
        <v>7</v>
      </c>
      <c r="C15" s="26" t="s">
        <v>8</v>
      </c>
      <c r="D15" s="26" t="s">
        <v>55</v>
      </c>
      <c r="E15" s="26" t="s">
        <v>56</v>
      </c>
      <c r="F15" s="26" t="s">
        <v>11</v>
      </c>
      <c r="G15" s="26" t="s">
        <v>12</v>
      </c>
      <c r="H15" s="26" t="s">
        <v>294</v>
      </c>
      <c r="I15" s="26">
        <v>0</v>
      </c>
      <c r="J15" s="26"/>
      <c r="K15" s="26"/>
      <c r="L15" s="26"/>
      <c r="M15" s="26"/>
      <c r="N15" s="27">
        <v>0</v>
      </c>
      <c r="O15" s="28">
        <v>0</v>
      </c>
      <c r="P15" s="27">
        <v>0</v>
      </c>
      <c r="Q15" s="28">
        <v>0</v>
      </c>
      <c r="R15" s="27">
        <v>0</v>
      </c>
      <c r="S15" s="28">
        <v>0</v>
      </c>
    </row>
    <row r="16" spans="1:20" x14ac:dyDescent="0.25">
      <c r="A16" s="26" t="s">
        <v>13</v>
      </c>
      <c r="B16" s="26" t="s">
        <v>7</v>
      </c>
      <c r="C16" s="26" t="s">
        <v>8</v>
      </c>
      <c r="D16" s="26" t="s">
        <v>57</v>
      </c>
      <c r="E16" s="26" t="s">
        <v>58</v>
      </c>
      <c r="F16" s="26" t="s">
        <v>11</v>
      </c>
      <c r="G16" s="26" t="s">
        <v>12</v>
      </c>
      <c r="H16" s="26" t="s">
        <v>295</v>
      </c>
      <c r="I16" s="26">
        <v>0</v>
      </c>
      <c r="J16" s="26"/>
      <c r="K16" s="26"/>
      <c r="L16" s="26"/>
      <c r="M16" s="26"/>
      <c r="N16" s="27">
        <v>0</v>
      </c>
      <c r="O16" s="28">
        <v>0</v>
      </c>
      <c r="P16" s="27">
        <v>0</v>
      </c>
      <c r="Q16" s="28">
        <v>0</v>
      </c>
      <c r="R16" s="27">
        <v>0</v>
      </c>
      <c r="S16" s="28">
        <v>0</v>
      </c>
    </row>
    <row r="17" spans="1:19" x14ac:dyDescent="0.25">
      <c r="A17" s="26" t="s">
        <v>13</v>
      </c>
      <c r="B17" s="26" t="s">
        <v>7</v>
      </c>
      <c r="C17" s="26" t="s">
        <v>8</v>
      </c>
      <c r="D17" s="26" t="s">
        <v>59</v>
      </c>
      <c r="E17" s="26" t="s">
        <v>60</v>
      </c>
      <c r="F17" s="26" t="s">
        <v>11</v>
      </c>
      <c r="G17" s="26" t="s">
        <v>12</v>
      </c>
      <c r="H17" s="26" t="s">
        <v>296</v>
      </c>
      <c r="I17" s="26">
        <v>0</v>
      </c>
      <c r="J17" s="26"/>
      <c r="K17" s="26"/>
      <c r="L17" s="26"/>
      <c r="M17" s="26"/>
      <c r="N17" s="27">
        <v>0</v>
      </c>
      <c r="O17" s="28">
        <v>0</v>
      </c>
      <c r="P17" s="27">
        <v>0</v>
      </c>
      <c r="Q17" s="28">
        <v>0</v>
      </c>
      <c r="R17" s="27">
        <v>0</v>
      </c>
      <c r="S17" s="28">
        <v>0</v>
      </c>
    </row>
    <row r="18" spans="1:19" x14ac:dyDescent="0.25">
      <c r="A18" s="26" t="s">
        <v>13</v>
      </c>
      <c r="B18" s="26" t="s">
        <v>7</v>
      </c>
      <c r="C18" s="26" t="s">
        <v>8</v>
      </c>
      <c r="D18" s="26" t="s">
        <v>61</v>
      </c>
      <c r="E18" s="26" t="s">
        <v>62</v>
      </c>
      <c r="F18" s="26" t="s">
        <v>11</v>
      </c>
      <c r="G18" s="26" t="s">
        <v>12</v>
      </c>
      <c r="H18" s="26" t="s">
        <v>297</v>
      </c>
      <c r="I18" s="26">
        <v>0</v>
      </c>
      <c r="J18" s="26"/>
      <c r="K18" s="26"/>
      <c r="L18" s="26"/>
      <c r="M18" s="26"/>
      <c r="N18" s="27">
        <v>0</v>
      </c>
      <c r="O18" s="28">
        <v>0</v>
      </c>
      <c r="P18" s="27">
        <v>0</v>
      </c>
      <c r="Q18" s="28">
        <v>0</v>
      </c>
      <c r="R18" s="27">
        <v>0</v>
      </c>
      <c r="S18" s="28">
        <v>0</v>
      </c>
    </row>
    <row r="19" spans="1:19" x14ac:dyDescent="0.25">
      <c r="A19" s="26" t="s">
        <v>13</v>
      </c>
      <c r="B19" s="26" t="s">
        <v>7</v>
      </c>
      <c r="C19" s="26" t="s">
        <v>8</v>
      </c>
      <c r="D19" s="26" t="s">
        <v>63</v>
      </c>
      <c r="E19" s="26" t="s">
        <v>64</v>
      </c>
      <c r="F19" s="26" t="s">
        <v>11</v>
      </c>
      <c r="G19" s="26" t="s">
        <v>12</v>
      </c>
      <c r="H19" s="26" t="s">
        <v>298</v>
      </c>
      <c r="I19" s="26">
        <v>0</v>
      </c>
      <c r="J19" s="26"/>
      <c r="K19" s="26"/>
      <c r="L19" s="26"/>
      <c r="M19" s="26"/>
      <c r="N19" s="27">
        <v>0</v>
      </c>
      <c r="O19" s="28">
        <v>0</v>
      </c>
      <c r="P19" s="27">
        <v>0</v>
      </c>
      <c r="Q19" s="28">
        <v>0</v>
      </c>
      <c r="R19" s="27">
        <v>0</v>
      </c>
      <c r="S19" s="28">
        <v>0</v>
      </c>
    </row>
    <row r="20" spans="1:19" x14ac:dyDescent="0.25">
      <c r="A20" s="26" t="s">
        <v>13</v>
      </c>
      <c r="B20" s="26" t="s">
        <v>7</v>
      </c>
      <c r="C20" s="26" t="s">
        <v>8</v>
      </c>
      <c r="D20" s="26" t="s">
        <v>65</v>
      </c>
      <c r="E20" s="26" t="s">
        <v>66</v>
      </c>
      <c r="F20" s="26" t="s">
        <v>11</v>
      </c>
      <c r="G20" s="26" t="s">
        <v>12</v>
      </c>
      <c r="H20" s="26" t="s">
        <v>299</v>
      </c>
      <c r="I20" s="26">
        <v>0</v>
      </c>
      <c r="J20" s="26"/>
      <c r="K20" s="26"/>
      <c r="L20" s="26"/>
      <c r="M20" s="26"/>
      <c r="N20" s="27">
        <v>0</v>
      </c>
      <c r="O20" s="28">
        <v>0</v>
      </c>
      <c r="P20" s="27">
        <v>0</v>
      </c>
      <c r="Q20" s="28">
        <v>0</v>
      </c>
      <c r="R20" s="27">
        <v>0</v>
      </c>
      <c r="S20" s="28">
        <v>0</v>
      </c>
    </row>
    <row r="21" spans="1:19" x14ac:dyDescent="0.25">
      <c r="A21" s="26" t="s">
        <v>13</v>
      </c>
      <c r="B21" s="26" t="s">
        <v>7</v>
      </c>
      <c r="C21" s="26" t="s">
        <v>8</v>
      </c>
      <c r="D21" s="26" t="s">
        <v>67</v>
      </c>
      <c r="E21" s="26" t="s">
        <v>68</v>
      </c>
      <c r="F21" s="26" t="s">
        <v>11</v>
      </c>
      <c r="G21" s="26" t="s">
        <v>12</v>
      </c>
      <c r="H21" s="26" t="s">
        <v>300</v>
      </c>
      <c r="I21" s="26">
        <v>0</v>
      </c>
      <c r="J21" s="26"/>
      <c r="K21" s="26"/>
      <c r="L21" s="26"/>
      <c r="M21" s="26"/>
      <c r="N21" s="27">
        <v>0</v>
      </c>
      <c r="O21" s="28">
        <v>0</v>
      </c>
      <c r="P21" s="27">
        <v>0</v>
      </c>
      <c r="Q21" s="28">
        <v>0</v>
      </c>
      <c r="R21" s="27">
        <v>0</v>
      </c>
      <c r="S21" s="28">
        <v>0</v>
      </c>
    </row>
    <row r="22" spans="1:19" x14ac:dyDescent="0.25">
      <c r="A22" s="26" t="s">
        <v>13</v>
      </c>
      <c r="B22" s="26" t="s">
        <v>7</v>
      </c>
      <c r="C22" s="26" t="s">
        <v>8</v>
      </c>
      <c r="D22" s="26" t="s">
        <v>69</v>
      </c>
      <c r="E22" s="26" t="s">
        <v>70</v>
      </c>
      <c r="F22" s="26" t="s">
        <v>11</v>
      </c>
      <c r="G22" s="26" t="s">
        <v>12</v>
      </c>
      <c r="H22" s="26" t="s">
        <v>301</v>
      </c>
      <c r="I22" s="26">
        <v>0</v>
      </c>
      <c r="J22" s="26"/>
      <c r="K22" s="26"/>
      <c r="L22" s="26"/>
      <c r="M22" s="26"/>
      <c r="N22" s="27">
        <v>0</v>
      </c>
      <c r="O22" s="28">
        <v>0</v>
      </c>
      <c r="P22" s="27">
        <v>0</v>
      </c>
      <c r="Q22" s="28">
        <v>0</v>
      </c>
      <c r="R22" s="27">
        <v>0</v>
      </c>
      <c r="S22" s="28">
        <v>0</v>
      </c>
    </row>
    <row r="23" spans="1:19" x14ac:dyDescent="0.25">
      <c r="A23" s="26" t="s">
        <v>13</v>
      </c>
      <c r="B23" s="26" t="s">
        <v>7</v>
      </c>
      <c r="C23" s="26" t="s">
        <v>8</v>
      </c>
      <c r="D23" s="26" t="s">
        <v>71</v>
      </c>
      <c r="E23" s="26" t="s">
        <v>72</v>
      </c>
      <c r="F23" s="26" t="s">
        <v>11</v>
      </c>
      <c r="G23" s="26" t="s">
        <v>12</v>
      </c>
      <c r="H23" s="26" t="s">
        <v>302</v>
      </c>
      <c r="I23" s="26">
        <v>0</v>
      </c>
      <c r="J23" s="26"/>
      <c r="K23" s="26"/>
      <c r="L23" s="26"/>
      <c r="M23" s="26"/>
      <c r="N23" s="27">
        <v>0</v>
      </c>
      <c r="O23" s="28">
        <v>0</v>
      </c>
      <c r="P23" s="27">
        <v>0</v>
      </c>
      <c r="Q23" s="28">
        <v>0</v>
      </c>
      <c r="R23" s="27">
        <v>0</v>
      </c>
      <c r="S23" s="28">
        <v>0</v>
      </c>
    </row>
    <row r="24" spans="1:19" x14ac:dyDescent="0.25">
      <c r="A24" s="26" t="s">
        <v>13</v>
      </c>
      <c r="B24" s="26" t="s">
        <v>7</v>
      </c>
      <c r="C24" s="26" t="s">
        <v>8</v>
      </c>
      <c r="D24" s="26" t="s">
        <v>73</v>
      </c>
      <c r="E24" s="26" t="s">
        <v>74</v>
      </c>
      <c r="F24" s="26" t="s">
        <v>11</v>
      </c>
      <c r="G24" s="26" t="s">
        <v>12</v>
      </c>
      <c r="H24" s="26" t="s">
        <v>303</v>
      </c>
      <c r="I24" s="26">
        <v>0</v>
      </c>
      <c r="J24" s="26"/>
      <c r="K24" s="26"/>
      <c r="L24" s="26"/>
      <c r="M24" s="26"/>
      <c r="N24" s="27">
        <v>0</v>
      </c>
      <c r="O24" s="28">
        <v>0</v>
      </c>
      <c r="P24" s="27">
        <v>0</v>
      </c>
      <c r="Q24" s="28">
        <v>0</v>
      </c>
      <c r="R24" s="27">
        <v>0</v>
      </c>
      <c r="S24" s="28">
        <v>0</v>
      </c>
    </row>
    <row r="25" spans="1:19" x14ac:dyDescent="0.25">
      <c r="A25" s="26" t="s">
        <v>13</v>
      </c>
      <c r="B25" s="26" t="s">
        <v>7</v>
      </c>
      <c r="C25" s="26" t="s">
        <v>8</v>
      </c>
      <c r="D25" s="26" t="s">
        <v>75</v>
      </c>
      <c r="E25" s="26" t="s">
        <v>76</v>
      </c>
      <c r="F25" s="26" t="s">
        <v>11</v>
      </c>
      <c r="G25" s="26" t="s">
        <v>12</v>
      </c>
      <c r="H25" s="26" t="s">
        <v>304</v>
      </c>
      <c r="I25" s="26">
        <v>0</v>
      </c>
      <c r="J25" s="26"/>
      <c r="K25" s="26"/>
      <c r="L25" s="26"/>
      <c r="M25" s="26"/>
      <c r="N25" s="27">
        <v>0</v>
      </c>
      <c r="O25" s="28">
        <v>0</v>
      </c>
      <c r="P25" s="27">
        <v>0</v>
      </c>
      <c r="Q25" s="28">
        <v>0</v>
      </c>
      <c r="R25" s="27">
        <v>0</v>
      </c>
      <c r="S25" s="28">
        <v>0</v>
      </c>
    </row>
    <row r="26" spans="1:19" x14ac:dyDescent="0.25">
      <c r="A26" s="26" t="s">
        <v>13</v>
      </c>
      <c r="B26" s="26" t="s">
        <v>7</v>
      </c>
      <c r="C26" s="26" t="s">
        <v>8</v>
      </c>
      <c r="D26" s="26" t="s">
        <v>77</v>
      </c>
      <c r="E26" s="26" t="s">
        <v>78</v>
      </c>
      <c r="F26" s="26" t="s">
        <v>11</v>
      </c>
      <c r="G26" s="26" t="s">
        <v>12</v>
      </c>
      <c r="H26" s="26" t="s">
        <v>305</v>
      </c>
      <c r="I26" s="26">
        <v>0</v>
      </c>
      <c r="J26" s="26"/>
      <c r="K26" s="26"/>
      <c r="L26" s="26"/>
      <c r="M26" s="26"/>
      <c r="N26" s="27">
        <v>0</v>
      </c>
      <c r="O26" s="28">
        <v>0</v>
      </c>
      <c r="P26" s="27">
        <v>0</v>
      </c>
      <c r="Q26" s="28">
        <v>0</v>
      </c>
      <c r="R26" s="27">
        <v>0</v>
      </c>
      <c r="S26" s="28">
        <v>0</v>
      </c>
    </row>
    <row r="27" spans="1:19" x14ac:dyDescent="0.25">
      <c r="A27" s="26" t="s">
        <v>13</v>
      </c>
      <c r="B27" s="26" t="s">
        <v>7</v>
      </c>
      <c r="C27" s="26" t="s">
        <v>8</v>
      </c>
      <c r="D27" s="26" t="s">
        <v>79</v>
      </c>
      <c r="E27" s="26" t="s">
        <v>80</v>
      </c>
      <c r="F27" s="26" t="s">
        <v>11</v>
      </c>
      <c r="G27" s="26" t="s">
        <v>12</v>
      </c>
      <c r="H27" s="26" t="s">
        <v>306</v>
      </c>
      <c r="I27" s="26">
        <v>0</v>
      </c>
      <c r="J27" s="26"/>
      <c r="K27" s="26"/>
      <c r="L27" s="26"/>
      <c r="M27" s="26"/>
      <c r="N27" s="27">
        <v>0</v>
      </c>
      <c r="O27" s="28">
        <v>0</v>
      </c>
      <c r="P27" s="27">
        <v>0</v>
      </c>
      <c r="Q27" s="28">
        <v>0</v>
      </c>
      <c r="R27" s="27">
        <v>0</v>
      </c>
      <c r="S27" s="28">
        <v>0</v>
      </c>
    </row>
    <row r="28" spans="1:19" x14ac:dyDescent="0.25">
      <c r="A28" s="26" t="s">
        <v>13</v>
      </c>
      <c r="B28" s="26" t="s">
        <v>7</v>
      </c>
      <c r="C28" s="26" t="s">
        <v>8</v>
      </c>
      <c r="D28" s="26" t="s">
        <v>81</v>
      </c>
      <c r="E28" s="26" t="s">
        <v>82</v>
      </c>
      <c r="F28" s="26" t="s">
        <v>11</v>
      </c>
      <c r="G28" s="26" t="s">
        <v>12</v>
      </c>
      <c r="H28" s="26" t="s">
        <v>307</v>
      </c>
      <c r="I28" s="26">
        <v>0</v>
      </c>
      <c r="J28" s="26"/>
      <c r="K28" s="26"/>
      <c r="L28" s="26"/>
      <c r="M28" s="26"/>
      <c r="N28" s="27">
        <v>0</v>
      </c>
      <c r="O28" s="28">
        <v>0</v>
      </c>
      <c r="P28" s="27">
        <v>0</v>
      </c>
      <c r="Q28" s="28">
        <v>0</v>
      </c>
      <c r="R28" s="27">
        <v>0</v>
      </c>
      <c r="S28" s="28">
        <v>0</v>
      </c>
    </row>
    <row r="29" spans="1:19" x14ac:dyDescent="0.25">
      <c r="A29" s="26" t="s">
        <v>13</v>
      </c>
      <c r="B29" s="26" t="s">
        <v>7</v>
      </c>
      <c r="C29" s="26" t="s">
        <v>8</v>
      </c>
      <c r="D29" s="26" t="s">
        <v>83</v>
      </c>
      <c r="E29" s="26" t="s">
        <v>84</v>
      </c>
      <c r="F29" s="26" t="s">
        <v>11</v>
      </c>
      <c r="G29" s="26" t="s">
        <v>12</v>
      </c>
      <c r="H29" s="26" t="s">
        <v>308</v>
      </c>
      <c r="I29" s="26">
        <v>0</v>
      </c>
      <c r="J29" s="26"/>
      <c r="K29" s="26"/>
      <c r="L29" s="26"/>
      <c r="M29" s="26"/>
      <c r="N29" s="27">
        <v>0</v>
      </c>
      <c r="O29" s="28">
        <v>0</v>
      </c>
      <c r="P29" s="27">
        <v>0</v>
      </c>
      <c r="Q29" s="28">
        <v>0</v>
      </c>
      <c r="R29" s="27">
        <v>0</v>
      </c>
      <c r="S29" s="28">
        <v>0</v>
      </c>
    </row>
    <row r="30" spans="1:19" x14ac:dyDescent="0.25">
      <c r="A30" s="26" t="s">
        <v>13</v>
      </c>
      <c r="B30" s="26" t="s">
        <v>7</v>
      </c>
      <c r="C30" s="26" t="s">
        <v>8</v>
      </c>
      <c r="D30" s="26" t="s">
        <v>85</v>
      </c>
      <c r="E30" s="26" t="s">
        <v>86</v>
      </c>
      <c r="F30" s="26" t="s">
        <v>11</v>
      </c>
      <c r="G30" s="26" t="s">
        <v>12</v>
      </c>
      <c r="H30" s="26" t="s">
        <v>309</v>
      </c>
      <c r="I30" s="26">
        <v>0</v>
      </c>
      <c r="J30" s="26"/>
      <c r="K30" s="26"/>
      <c r="L30" s="26"/>
      <c r="M30" s="26"/>
      <c r="N30" s="27">
        <v>0</v>
      </c>
      <c r="O30" s="28">
        <v>0</v>
      </c>
      <c r="P30" s="27">
        <v>0</v>
      </c>
      <c r="Q30" s="28">
        <v>0</v>
      </c>
      <c r="R30" s="27">
        <v>0</v>
      </c>
      <c r="S30" s="28">
        <v>0</v>
      </c>
    </row>
    <row r="31" spans="1:19" x14ac:dyDescent="0.25">
      <c r="A31" s="26" t="s">
        <v>13</v>
      </c>
      <c r="B31" s="26" t="s">
        <v>7</v>
      </c>
      <c r="C31" s="26" t="s">
        <v>8</v>
      </c>
      <c r="D31" s="26" t="s">
        <v>87</v>
      </c>
      <c r="E31" s="26" t="s">
        <v>88</v>
      </c>
      <c r="F31" s="26" t="s">
        <v>11</v>
      </c>
      <c r="G31" s="26" t="s">
        <v>12</v>
      </c>
      <c r="H31" s="26" t="s">
        <v>310</v>
      </c>
      <c r="I31" s="26">
        <v>0</v>
      </c>
      <c r="J31" s="26"/>
      <c r="K31" s="26"/>
      <c r="L31" s="26"/>
      <c r="M31" s="26"/>
      <c r="N31" s="27">
        <v>0</v>
      </c>
      <c r="O31" s="28">
        <v>0</v>
      </c>
      <c r="P31" s="27">
        <v>0</v>
      </c>
      <c r="Q31" s="28">
        <v>0</v>
      </c>
      <c r="R31" s="27">
        <v>0</v>
      </c>
      <c r="S31" s="28">
        <v>0</v>
      </c>
    </row>
    <row r="32" spans="1:19" x14ac:dyDescent="0.25">
      <c r="A32" s="26" t="s">
        <v>13</v>
      </c>
      <c r="B32" s="26" t="s">
        <v>7</v>
      </c>
      <c r="C32" s="26" t="s">
        <v>8</v>
      </c>
      <c r="D32" s="26" t="s">
        <v>89</v>
      </c>
      <c r="E32" s="26" t="s">
        <v>90</v>
      </c>
      <c r="F32" s="26" t="s">
        <v>11</v>
      </c>
      <c r="G32" s="26" t="s">
        <v>12</v>
      </c>
      <c r="H32" s="26" t="s">
        <v>311</v>
      </c>
      <c r="I32" s="26">
        <v>0</v>
      </c>
      <c r="J32" s="26"/>
      <c r="K32" s="26"/>
      <c r="L32" s="26"/>
      <c r="M32" s="26"/>
      <c r="N32" s="27">
        <v>0</v>
      </c>
      <c r="O32" s="28">
        <v>0</v>
      </c>
      <c r="P32" s="27">
        <v>0</v>
      </c>
      <c r="Q32" s="28">
        <v>0</v>
      </c>
      <c r="R32" s="27">
        <v>0</v>
      </c>
      <c r="S32" s="28">
        <v>0</v>
      </c>
    </row>
    <row r="33" spans="1:19" x14ac:dyDescent="0.25">
      <c r="A33" s="26" t="s">
        <v>13</v>
      </c>
      <c r="B33" s="26" t="s">
        <v>7</v>
      </c>
      <c r="C33" s="26" t="s">
        <v>8</v>
      </c>
      <c r="D33" s="26" t="s">
        <v>91</v>
      </c>
      <c r="E33" s="26" t="s">
        <v>92</v>
      </c>
      <c r="F33" s="26" t="s">
        <v>11</v>
      </c>
      <c r="G33" s="26" t="s">
        <v>12</v>
      </c>
      <c r="H33" s="26" t="s">
        <v>312</v>
      </c>
      <c r="I33" s="26">
        <v>0</v>
      </c>
      <c r="J33" s="26"/>
      <c r="K33" s="26"/>
      <c r="L33" s="26"/>
      <c r="M33" s="26"/>
      <c r="N33" s="27">
        <v>0</v>
      </c>
      <c r="O33" s="28">
        <v>0</v>
      </c>
      <c r="P33" s="27">
        <v>0</v>
      </c>
      <c r="Q33" s="28">
        <v>0</v>
      </c>
      <c r="R33" s="27">
        <v>0</v>
      </c>
      <c r="S33" s="28">
        <v>0</v>
      </c>
    </row>
    <row r="34" spans="1:19" x14ac:dyDescent="0.25">
      <c r="A34" s="26" t="s">
        <v>13</v>
      </c>
      <c r="B34" s="26" t="s">
        <v>7</v>
      </c>
      <c r="C34" s="26" t="s">
        <v>8</v>
      </c>
      <c r="D34" s="26" t="s">
        <v>93</v>
      </c>
      <c r="E34" s="26" t="s">
        <v>94</v>
      </c>
      <c r="F34" s="26" t="s">
        <v>11</v>
      </c>
      <c r="G34" s="26" t="s">
        <v>12</v>
      </c>
      <c r="H34" s="26" t="s">
        <v>313</v>
      </c>
      <c r="I34" s="26">
        <v>0</v>
      </c>
      <c r="J34" s="26"/>
      <c r="K34" s="26"/>
      <c r="L34" s="26"/>
      <c r="M34" s="26"/>
      <c r="N34" s="27">
        <v>0</v>
      </c>
      <c r="O34" s="28">
        <v>0</v>
      </c>
      <c r="P34" s="27">
        <v>0</v>
      </c>
      <c r="Q34" s="28">
        <v>0</v>
      </c>
      <c r="R34" s="27">
        <v>0</v>
      </c>
      <c r="S34" s="28">
        <v>0</v>
      </c>
    </row>
    <row r="35" spans="1:19" x14ac:dyDescent="0.25">
      <c r="A35" s="26" t="s">
        <v>13</v>
      </c>
      <c r="B35" s="26" t="s">
        <v>7</v>
      </c>
      <c r="C35" s="26" t="s">
        <v>8</v>
      </c>
      <c r="D35" s="26" t="s">
        <v>95</v>
      </c>
      <c r="E35" s="26" t="s">
        <v>96</v>
      </c>
      <c r="F35" s="26" t="s">
        <v>11</v>
      </c>
      <c r="G35" s="26" t="s">
        <v>12</v>
      </c>
      <c r="H35" s="26" t="s">
        <v>314</v>
      </c>
      <c r="I35" s="26">
        <v>0</v>
      </c>
      <c r="J35" s="26"/>
      <c r="K35" s="26"/>
      <c r="L35" s="26"/>
      <c r="M35" s="26"/>
      <c r="N35" s="27">
        <v>0</v>
      </c>
      <c r="O35" s="28">
        <v>0</v>
      </c>
      <c r="P35" s="27">
        <v>0</v>
      </c>
      <c r="Q35" s="28">
        <v>0</v>
      </c>
      <c r="R35" s="27">
        <v>0</v>
      </c>
      <c r="S35" s="28">
        <v>0</v>
      </c>
    </row>
    <row r="36" spans="1:19" x14ac:dyDescent="0.25">
      <c r="A36" s="26" t="s">
        <v>13</v>
      </c>
      <c r="B36" s="26" t="s">
        <v>7</v>
      </c>
      <c r="C36" s="26" t="s">
        <v>8</v>
      </c>
      <c r="D36" s="26" t="s">
        <v>97</v>
      </c>
      <c r="E36" s="26" t="s">
        <v>98</v>
      </c>
      <c r="F36" s="26" t="s">
        <v>11</v>
      </c>
      <c r="G36" s="26" t="s">
        <v>12</v>
      </c>
      <c r="H36" s="26" t="s">
        <v>315</v>
      </c>
      <c r="I36" s="26">
        <v>0</v>
      </c>
      <c r="J36" s="26"/>
      <c r="K36" s="26"/>
      <c r="L36" s="26"/>
      <c r="M36" s="26"/>
      <c r="N36" s="27">
        <v>0</v>
      </c>
      <c r="O36" s="28">
        <v>0</v>
      </c>
      <c r="P36" s="27">
        <v>0</v>
      </c>
      <c r="Q36" s="28">
        <v>0</v>
      </c>
      <c r="R36" s="27">
        <v>0</v>
      </c>
      <c r="S36" s="28">
        <v>0</v>
      </c>
    </row>
    <row r="37" spans="1:19" x14ac:dyDescent="0.25">
      <c r="A37" s="26" t="s">
        <v>13</v>
      </c>
      <c r="B37" s="26" t="s">
        <v>7</v>
      </c>
      <c r="C37" s="26" t="s">
        <v>8</v>
      </c>
      <c r="D37" s="26" t="s">
        <v>99</v>
      </c>
      <c r="E37" s="26" t="s">
        <v>100</v>
      </c>
      <c r="F37" s="26" t="s">
        <v>11</v>
      </c>
      <c r="G37" s="26" t="s">
        <v>12</v>
      </c>
      <c r="H37" s="26" t="s">
        <v>316</v>
      </c>
      <c r="I37" s="26">
        <v>0</v>
      </c>
      <c r="J37" s="26"/>
      <c r="K37" s="26"/>
      <c r="L37" s="26"/>
      <c r="M37" s="26"/>
      <c r="N37" s="27">
        <v>0</v>
      </c>
      <c r="O37" s="28">
        <v>0</v>
      </c>
      <c r="P37" s="27">
        <v>0</v>
      </c>
      <c r="Q37" s="28">
        <v>0</v>
      </c>
      <c r="R37" s="27">
        <v>0</v>
      </c>
      <c r="S37" s="28">
        <v>0</v>
      </c>
    </row>
    <row r="38" spans="1:19" x14ac:dyDescent="0.25">
      <c r="A38" s="26" t="s">
        <v>13</v>
      </c>
      <c r="B38" s="26" t="s">
        <v>7</v>
      </c>
      <c r="C38" s="26" t="s">
        <v>8</v>
      </c>
      <c r="D38" s="26" t="s">
        <v>101</v>
      </c>
      <c r="E38" s="26" t="s">
        <v>102</v>
      </c>
      <c r="F38" s="26" t="s">
        <v>11</v>
      </c>
      <c r="G38" s="26" t="s">
        <v>12</v>
      </c>
      <c r="H38" s="26" t="s">
        <v>317</v>
      </c>
      <c r="I38" s="26">
        <v>0</v>
      </c>
      <c r="J38" s="26"/>
      <c r="K38" s="26"/>
      <c r="L38" s="26"/>
      <c r="M38" s="26"/>
      <c r="N38" s="27">
        <v>0</v>
      </c>
      <c r="O38" s="28">
        <v>0</v>
      </c>
      <c r="P38" s="27">
        <v>0</v>
      </c>
      <c r="Q38" s="28">
        <v>0</v>
      </c>
      <c r="R38" s="27">
        <v>0</v>
      </c>
      <c r="S38" s="28">
        <v>0</v>
      </c>
    </row>
    <row r="39" spans="1:19" x14ac:dyDescent="0.25">
      <c r="A39" s="26" t="s">
        <v>13</v>
      </c>
      <c r="B39" s="26" t="s">
        <v>7</v>
      </c>
      <c r="C39" s="26" t="s">
        <v>8</v>
      </c>
      <c r="D39" s="26" t="s">
        <v>103</v>
      </c>
      <c r="E39" s="26" t="s">
        <v>104</v>
      </c>
      <c r="F39" s="26" t="s">
        <v>11</v>
      </c>
      <c r="G39" s="26" t="s">
        <v>12</v>
      </c>
      <c r="H39" s="26" t="s">
        <v>318</v>
      </c>
      <c r="I39" s="26">
        <v>0</v>
      </c>
      <c r="J39" s="26"/>
      <c r="K39" s="26"/>
      <c r="L39" s="26"/>
      <c r="M39" s="26"/>
      <c r="N39" s="27">
        <v>0</v>
      </c>
      <c r="O39" s="28">
        <v>0</v>
      </c>
      <c r="P39" s="27">
        <v>0</v>
      </c>
      <c r="Q39" s="28">
        <v>0</v>
      </c>
      <c r="R39" s="27">
        <v>0</v>
      </c>
      <c r="S39" s="28">
        <v>0</v>
      </c>
    </row>
    <row r="40" spans="1:19" x14ac:dyDescent="0.25">
      <c r="A40" s="26" t="s">
        <v>13</v>
      </c>
      <c r="B40" s="26" t="s">
        <v>7</v>
      </c>
      <c r="C40" s="26" t="s">
        <v>8</v>
      </c>
      <c r="D40" s="26" t="s">
        <v>105</v>
      </c>
      <c r="E40" s="26" t="s">
        <v>106</v>
      </c>
      <c r="F40" s="26" t="s">
        <v>11</v>
      </c>
      <c r="G40" s="26" t="s">
        <v>12</v>
      </c>
      <c r="H40" s="26" t="s">
        <v>319</v>
      </c>
      <c r="I40" s="26">
        <v>0</v>
      </c>
      <c r="J40" s="26"/>
      <c r="K40" s="26"/>
      <c r="L40" s="26"/>
      <c r="M40" s="26"/>
      <c r="N40" s="27">
        <v>0</v>
      </c>
      <c r="O40" s="28">
        <v>0</v>
      </c>
      <c r="P40" s="27">
        <v>0</v>
      </c>
      <c r="Q40" s="28">
        <v>0</v>
      </c>
      <c r="R40" s="27">
        <v>0</v>
      </c>
      <c r="S40" s="28">
        <v>0</v>
      </c>
    </row>
    <row r="41" spans="1:19" x14ac:dyDescent="0.25">
      <c r="A41" s="26" t="s">
        <v>13</v>
      </c>
      <c r="B41" s="26" t="s">
        <v>7</v>
      </c>
      <c r="C41" s="26" t="s">
        <v>8</v>
      </c>
      <c r="D41" s="26" t="s">
        <v>107</v>
      </c>
      <c r="E41" s="26" t="s">
        <v>108</v>
      </c>
      <c r="F41" s="26" t="s">
        <v>11</v>
      </c>
      <c r="G41" s="26" t="s">
        <v>12</v>
      </c>
      <c r="H41" s="26" t="s">
        <v>320</v>
      </c>
      <c r="I41" s="26">
        <v>0</v>
      </c>
      <c r="J41" s="26"/>
      <c r="K41" s="26"/>
      <c r="L41" s="26"/>
      <c r="M41" s="26"/>
      <c r="N41" s="27">
        <v>0</v>
      </c>
      <c r="O41" s="28">
        <v>0</v>
      </c>
      <c r="P41" s="27">
        <v>0</v>
      </c>
      <c r="Q41" s="28">
        <v>0</v>
      </c>
      <c r="R41" s="27">
        <v>0</v>
      </c>
      <c r="S41" s="28">
        <v>0</v>
      </c>
    </row>
    <row r="42" spans="1:19" x14ac:dyDescent="0.25">
      <c r="A42" s="26" t="s">
        <v>13</v>
      </c>
      <c r="B42" s="26" t="s">
        <v>7</v>
      </c>
      <c r="C42" s="26" t="s">
        <v>8</v>
      </c>
      <c r="D42" s="26" t="s">
        <v>109</v>
      </c>
      <c r="E42" s="26" t="s">
        <v>110</v>
      </c>
      <c r="F42" s="26" t="s">
        <v>11</v>
      </c>
      <c r="G42" s="26" t="s">
        <v>12</v>
      </c>
      <c r="H42" s="26" t="s">
        <v>321</v>
      </c>
      <c r="I42" s="26">
        <v>0</v>
      </c>
      <c r="J42" s="26"/>
      <c r="K42" s="26"/>
      <c r="L42" s="26"/>
      <c r="M42" s="26"/>
      <c r="N42" s="27">
        <v>0</v>
      </c>
      <c r="O42" s="28">
        <v>0</v>
      </c>
      <c r="P42" s="27">
        <v>0</v>
      </c>
      <c r="Q42" s="28">
        <v>0</v>
      </c>
      <c r="R42" s="27">
        <v>0</v>
      </c>
      <c r="S42" s="28">
        <v>0</v>
      </c>
    </row>
    <row r="43" spans="1:19" x14ac:dyDescent="0.25">
      <c r="A43" s="26" t="s">
        <v>13</v>
      </c>
      <c r="B43" s="26" t="s">
        <v>7</v>
      </c>
      <c r="C43" s="26" t="s">
        <v>8</v>
      </c>
      <c r="D43" s="26" t="s">
        <v>111</v>
      </c>
      <c r="E43" s="26" t="s">
        <v>112</v>
      </c>
      <c r="F43" s="26" t="s">
        <v>11</v>
      </c>
      <c r="G43" s="26" t="s">
        <v>12</v>
      </c>
      <c r="H43" s="26" t="s">
        <v>322</v>
      </c>
      <c r="I43" s="26">
        <v>0</v>
      </c>
      <c r="J43" s="26"/>
      <c r="K43" s="26"/>
      <c r="L43" s="26"/>
      <c r="M43" s="26"/>
      <c r="N43" s="27">
        <v>0</v>
      </c>
      <c r="O43" s="28">
        <v>0</v>
      </c>
      <c r="P43" s="27">
        <v>0</v>
      </c>
      <c r="Q43" s="28">
        <v>0</v>
      </c>
      <c r="R43" s="27">
        <v>0</v>
      </c>
      <c r="S43" s="28">
        <v>0</v>
      </c>
    </row>
    <row r="44" spans="1:19" x14ac:dyDescent="0.25">
      <c r="A44" s="26" t="s">
        <v>13</v>
      </c>
      <c r="B44" s="26" t="s">
        <v>7</v>
      </c>
      <c r="C44" s="26" t="s">
        <v>8</v>
      </c>
      <c r="D44" s="26" t="s">
        <v>113</v>
      </c>
      <c r="E44" s="26" t="s">
        <v>114</v>
      </c>
      <c r="F44" s="26" t="s">
        <v>11</v>
      </c>
      <c r="G44" s="26" t="s">
        <v>12</v>
      </c>
      <c r="H44" s="26" t="s">
        <v>323</v>
      </c>
      <c r="I44" s="26">
        <v>0</v>
      </c>
      <c r="J44" s="26"/>
      <c r="K44" s="26"/>
      <c r="L44" s="26"/>
      <c r="M44" s="26"/>
      <c r="N44" s="27">
        <v>0</v>
      </c>
      <c r="O44" s="28">
        <v>0</v>
      </c>
      <c r="P44" s="27">
        <v>0</v>
      </c>
      <c r="Q44" s="28">
        <v>0</v>
      </c>
      <c r="R44" s="27">
        <v>0</v>
      </c>
      <c r="S44" s="28">
        <v>0</v>
      </c>
    </row>
    <row r="45" spans="1:19" x14ac:dyDescent="0.25">
      <c r="A45" s="26" t="s">
        <v>13</v>
      </c>
      <c r="B45" s="26" t="s">
        <v>7</v>
      </c>
      <c r="C45" s="26" t="s">
        <v>8</v>
      </c>
      <c r="D45" s="26" t="s">
        <v>115</v>
      </c>
      <c r="E45" s="26" t="s">
        <v>116</v>
      </c>
      <c r="F45" s="26" t="s">
        <v>11</v>
      </c>
      <c r="G45" s="26" t="s">
        <v>12</v>
      </c>
      <c r="H45" s="26" t="s">
        <v>324</v>
      </c>
      <c r="I45" s="26">
        <v>0</v>
      </c>
      <c r="J45" s="26"/>
      <c r="K45" s="26"/>
      <c r="L45" s="26"/>
      <c r="M45" s="26"/>
      <c r="N45" s="27">
        <v>0</v>
      </c>
      <c r="O45" s="28">
        <v>0</v>
      </c>
      <c r="P45" s="27">
        <v>0</v>
      </c>
      <c r="Q45" s="28">
        <v>0</v>
      </c>
      <c r="R45" s="27">
        <v>0</v>
      </c>
      <c r="S45" s="28">
        <v>0</v>
      </c>
    </row>
    <row r="46" spans="1:19" x14ac:dyDescent="0.25">
      <c r="A46" s="26" t="s">
        <v>13</v>
      </c>
      <c r="B46" s="26" t="s">
        <v>7</v>
      </c>
      <c r="C46" s="26" t="s">
        <v>8</v>
      </c>
      <c r="D46" s="26" t="s">
        <v>117</v>
      </c>
      <c r="E46" s="26" t="s">
        <v>118</v>
      </c>
      <c r="F46" s="26" t="s">
        <v>11</v>
      </c>
      <c r="G46" s="26" t="s">
        <v>12</v>
      </c>
      <c r="H46" s="26" t="s">
        <v>325</v>
      </c>
      <c r="I46" s="26">
        <v>0</v>
      </c>
      <c r="J46" s="26"/>
      <c r="K46" s="26"/>
      <c r="L46" s="26"/>
      <c r="M46" s="26"/>
      <c r="N46" s="27">
        <v>0</v>
      </c>
      <c r="O46" s="28">
        <v>0</v>
      </c>
      <c r="P46" s="27">
        <v>0</v>
      </c>
      <c r="Q46" s="28">
        <v>0</v>
      </c>
      <c r="R46" s="27">
        <v>0</v>
      </c>
      <c r="S46" s="28">
        <v>0</v>
      </c>
    </row>
    <row r="47" spans="1:19" x14ac:dyDescent="0.25">
      <c r="A47" s="26" t="s">
        <v>13</v>
      </c>
      <c r="B47" s="26" t="s">
        <v>7</v>
      </c>
      <c r="C47" s="26" t="s">
        <v>8</v>
      </c>
      <c r="D47" s="26" t="s">
        <v>119</v>
      </c>
      <c r="E47" s="26" t="s">
        <v>120</v>
      </c>
      <c r="F47" s="26" t="s">
        <v>11</v>
      </c>
      <c r="G47" s="26" t="s">
        <v>12</v>
      </c>
      <c r="H47" s="26" t="s">
        <v>326</v>
      </c>
      <c r="I47" s="26">
        <v>0</v>
      </c>
      <c r="J47" s="26"/>
      <c r="K47" s="26"/>
      <c r="L47" s="26"/>
      <c r="M47" s="26"/>
      <c r="N47" s="27">
        <v>0</v>
      </c>
      <c r="O47" s="28">
        <v>0</v>
      </c>
      <c r="P47" s="27">
        <v>0</v>
      </c>
      <c r="Q47" s="28">
        <v>0</v>
      </c>
      <c r="R47" s="27">
        <v>0</v>
      </c>
      <c r="S47" s="28">
        <v>0</v>
      </c>
    </row>
    <row r="48" spans="1:19" x14ac:dyDescent="0.25">
      <c r="A48" s="26" t="s">
        <v>13</v>
      </c>
      <c r="B48" s="26" t="s">
        <v>7</v>
      </c>
      <c r="C48" s="26" t="s">
        <v>8</v>
      </c>
      <c r="D48" s="26" t="s">
        <v>121</v>
      </c>
      <c r="E48" s="26" t="s">
        <v>122</v>
      </c>
      <c r="F48" s="26" t="s">
        <v>11</v>
      </c>
      <c r="G48" s="26" t="s">
        <v>12</v>
      </c>
      <c r="H48" s="26" t="s">
        <v>327</v>
      </c>
      <c r="I48" s="26">
        <v>0</v>
      </c>
      <c r="J48" s="26"/>
      <c r="K48" s="26"/>
      <c r="L48" s="26"/>
      <c r="M48" s="26"/>
      <c r="N48" s="27">
        <v>0</v>
      </c>
      <c r="O48" s="28">
        <v>0</v>
      </c>
      <c r="P48" s="27">
        <v>0</v>
      </c>
      <c r="Q48" s="28">
        <v>0</v>
      </c>
      <c r="R48" s="27">
        <v>0</v>
      </c>
      <c r="S48" s="28">
        <v>0</v>
      </c>
    </row>
    <row r="49" spans="1:19" x14ac:dyDescent="0.25">
      <c r="A49" s="26" t="s">
        <v>13</v>
      </c>
      <c r="B49" s="26" t="s">
        <v>7</v>
      </c>
      <c r="C49" s="26" t="s">
        <v>8</v>
      </c>
      <c r="D49" s="26" t="s">
        <v>123</v>
      </c>
      <c r="E49" s="26" t="s">
        <v>124</v>
      </c>
      <c r="F49" s="26" t="s">
        <v>11</v>
      </c>
      <c r="G49" s="26" t="s">
        <v>12</v>
      </c>
      <c r="H49" s="26" t="s">
        <v>328</v>
      </c>
      <c r="I49" s="26">
        <v>0</v>
      </c>
      <c r="J49" s="26"/>
      <c r="K49" s="26"/>
      <c r="L49" s="26"/>
      <c r="M49" s="26"/>
      <c r="N49" s="27">
        <v>0</v>
      </c>
      <c r="O49" s="28">
        <v>0</v>
      </c>
      <c r="P49" s="27">
        <v>0</v>
      </c>
      <c r="Q49" s="28">
        <v>0</v>
      </c>
      <c r="R49" s="27">
        <v>0</v>
      </c>
      <c r="S49" s="28">
        <v>0</v>
      </c>
    </row>
    <row r="50" spans="1:19" x14ac:dyDescent="0.25">
      <c r="A50" s="26" t="s">
        <v>13</v>
      </c>
      <c r="B50" s="26" t="s">
        <v>7</v>
      </c>
      <c r="C50" s="26" t="s">
        <v>8</v>
      </c>
      <c r="D50" s="26" t="s">
        <v>125</v>
      </c>
      <c r="E50" s="26" t="s">
        <v>126</v>
      </c>
      <c r="F50" s="26" t="s">
        <v>11</v>
      </c>
      <c r="G50" s="26" t="s">
        <v>12</v>
      </c>
      <c r="H50" s="26" t="s">
        <v>329</v>
      </c>
      <c r="I50" s="26">
        <v>0</v>
      </c>
      <c r="J50" s="26"/>
      <c r="K50" s="26"/>
      <c r="L50" s="26"/>
      <c r="M50" s="26"/>
      <c r="N50" s="27">
        <v>0</v>
      </c>
      <c r="O50" s="28">
        <v>0</v>
      </c>
      <c r="P50" s="27">
        <v>0</v>
      </c>
      <c r="Q50" s="28">
        <v>0</v>
      </c>
      <c r="R50" s="27">
        <v>0</v>
      </c>
      <c r="S50" s="28">
        <v>0</v>
      </c>
    </row>
    <row r="51" spans="1:19" x14ac:dyDescent="0.25">
      <c r="A51" s="26" t="s">
        <v>13</v>
      </c>
      <c r="B51" s="26" t="s">
        <v>7</v>
      </c>
      <c r="C51" s="26" t="s">
        <v>8</v>
      </c>
      <c r="D51" s="26" t="s">
        <v>127</v>
      </c>
      <c r="E51" s="26" t="s">
        <v>128</v>
      </c>
      <c r="F51" s="26" t="s">
        <v>11</v>
      </c>
      <c r="G51" s="26" t="s">
        <v>12</v>
      </c>
      <c r="H51" s="26" t="s">
        <v>330</v>
      </c>
      <c r="I51" s="26">
        <v>0</v>
      </c>
      <c r="J51" s="26"/>
      <c r="K51" s="26"/>
      <c r="L51" s="26"/>
      <c r="M51" s="26"/>
      <c r="N51" s="27">
        <v>0</v>
      </c>
      <c r="O51" s="28">
        <v>0</v>
      </c>
      <c r="P51" s="27">
        <v>0</v>
      </c>
      <c r="Q51" s="28">
        <v>0</v>
      </c>
      <c r="R51" s="27">
        <v>0</v>
      </c>
      <c r="S51" s="28">
        <v>0</v>
      </c>
    </row>
    <row r="52" spans="1:19" x14ac:dyDescent="0.25">
      <c r="A52" s="26" t="s">
        <v>13</v>
      </c>
      <c r="B52" s="26" t="s">
        <v>7</v>
      </c>
      <c r="C52" s="26" t="s">
        <v>8</v>
      </c>
      <c r="D52" s="26" t="s">
        <v>129</v>
      </c>
      <c r="E52" s="26" t="s">
        <v>130</v>
      </c>
      <c r="F52" s="26" t="s">
        <v>11</v>
      </c>
      <c r="G52" s="26" t="s">
        <v>12</v>
      </c>
      <c r="H52" s="26" t="s">
        <v>331</v>
      </c>
      <c r="I52" s="26">
        <v>0</v>
      </c>
      <c r="J52" s="26"/>
      <c r="K52" s="26"/>
      <c r="L52" s="26"/>
      <c r="M52" s="26"/>
      <c r="N52" s="27">
        <v>0</v>
      </c>
      <c r="O52" s="28">
        <v>0</v>
      </c>
      <c r="P52" s="27">
        <v>0</v>
      </c>
      <c r="Q52" s="28">
        <v>0</v>
      </c>
      <c r="R52" s="27">
        <v>0</v>
      </c>
      <c r="S52" s="28">
        <v>0</v>
      </c>
    </row>
    <row r="53" spans="1:19" x14ac:dyDescent="0.25">
      <c r="A53" s="26" t="s">
        <v>13</v>
      </c>
      <c r="B53" s="26" t="s">
        <v>7</v>
      </c>
      <c r="C53" s="26" t="s">
        <v>8</v>
      </c>
      <c r="D53" s="26" t="s">
        <v>131</v>
      </c>
      <c r="E53" s="26" t="s">
        <v>132</v>
      </c>
      <c r="F53" s="26" t="s">
        <v>11</v>
      </c>
      <c r="G53" s="26" t="s">
        <v>12</v>
      </c>
      <c r="H53" s="26" t="s">
        <v>332</v>
      </c>
      <c r="I53" s="26">
        <v>0</v>
      </c>
      <c r="J53" s="26"/>
      <c r="K53" s="26"/>
      <c r="L53" s="26"/>
      <c r="M53" s="26"/>
      <c r="N53" s="27">
        <v>0</v>
      </c>
      <c r="O53" s="28">
        <v>0</v>
      </c>
      <c r="P53" s="27">
        <v>0</v>
      </c>
      <c r="Q53" s="28">
        <v>0</v>
      </c>
      <c r="R53" s="27">
        <v>0</v>
      </c>
      <c r="S53" s="28">
        <v>0</v>
      </c>
    </row>
    <row r="54" spans="1:19" x14ac:dyDescent="0.25">
      <c r="A54" s="26" t="s">
        <v>13</v>
      </c>
      <c r="B54" s="26" t="s">
        <v>7</v>
      </c>
      <c r="C54" s="26" t="s">
        <v>8</v>
      </c>
      <c r="D54" s="26" t="s">
        <v>133</v>
      </c>
      <c r="E54" s="26" t="s">
        <v>134</v>
      </c>
      <c r="F54" s="26" t="s">
        <v>11</v>
      </c>
      <c r="G54" s="26" t="s">
        <v>12</v>
      </c>
      <c r="H54" s="26" t="s">
        <v>333</v>
      </c>
      <c r="I54" s="26">
        <v>0</v>
      </c>
      <c r="J54" s="26"/>
      <c r="K54" s="26"/>
      <c r="L54" s="26"/>
      <c r="M54" s="26"/>
      <c r="N54" s="27">
        <v>0</v>
      </c>
      <c r="O54" s="28">
        <v>0</v>
      </c>
      <c r="P54" s="27">
        <v>0</v>
      </c>
      <c r="Q54" s="28">
        <v>0</v>
      </c>
      <c r="R54" s="27">
        <v>0</v>
      </c>
      <c r="S54" s="28">
        <v>0</v>
      </c>
    </row>
    <row r="55" spans="1:19" x14ac:dyDescent="0.25">
      <c r="A55" s="26" t="s">
        <v>13</v>
      </c>
      <c r="B55" s="26" t="s">
        <v>7</v>
      </c>
      <c r="C55" s="26" t="s">
        <v>8</v>
      </c>
      <c r="D55" s="26" t="s">
        <v>135</v>
      </c>
      <c r="E55" s="26" t="s">
        <v>136</v>
      </c>
      <c r="F55" s="26" t="s">
        <v>11</v>
      </c>
      <c r="G55" s="26" t="s">
        <v>12</v>
      </c>
      <c r="H55" s="26" t="s">
        <v>334</v>
      </c>
      <c r="I55" s="26">
        <v>0</v>
      </c>
      <c r="J55" s="26"/>
      <c r="K55" s="26"/>
      <c r="L55" s="26"/>
      <c r="M55" s="26"/>
      <c r="N55" s="27">
        <v>0</v>
      </c>
      <c r="O55" s="28">
        <v>0</v>
      </c>
      <c r="P55" s="27">
        <v>0</v>
      </c>
      <c r="Q55" s="28">
        <v>0</v>
      </c>
      <c r="R55" s="27">
        <v>0</v>
      </c>
      <c r="S55" s="28">
        <v>0</v>
      </c>
    </row>
    <row r="56" spans="1:19" x14ac:dyDescent="0.25">
      <c r="A56" s="26" t="s">
        <v>13</v>
      </c>
      <c r="B56" s="26" t="s">
        <v>7</v>
      </c>
      <c r="C56" s="26" t="s">
        <v>8</v>
      </c>
      <c r="D56" s="26" t="s">
        <v>137</v>
      </c>
      <c r="E56" s="26" t="s">
        <v>138</v>
      </c>
      <c r="F56" s="26" t="s">
        <v>11</v>
      </c>
      <c r="G56" s="26" t="s">
        <v>12</v>
      </c>
      <c r="H56" s="26" t="s">
        <v>335</v>
      </c>
      <c r="I56" s="26">
        <v>0</v>
      </c>
      <c r="J56" s="26"/>
      <c r="K56" s="26"/>
      <c r="L56" s="26"/>
      <c r="M56" s="26"/>
      <c r="N56" s="27">
        <v>0</v>
      </c>
      <c r="O56" s="28">
        <v>0</v>
      </c>
      <c r="P56" s="27">
        <v>0</v>
      </c>
      <c r="Q56" s="28">
        <v>0</v>
      </c>
      <c r="R56" s="27">
        <v>0</v>
      </c>
      <c r="S56" s="28">
        <v>0</v>
      </c>
    </row>
    <row r="57" spans="1:19" x14ac:dyDescent="0.25">
      <c r="A57" s="26" t="s">
        <v>13</v>
      </c>
      <c r="B57" s="26" t="s">
        <v>7</v>
      </c>
      <c r="C57" s="26" t="s">
        <v>8</v>
      </c>
      <c r="D57" s="26" t="s">
        <v>139</v>
      </c>
      <c r="E57" s="26" t="s">
        <v>140</v>
      </c>
      <c r="F57" s="26" t="s">
        <v>11</v>
      </c>
      <c r="G57" s="26" t="s">
        <v>12</v>
      </c>
      <c r="H57" s="26" t="s">
        <v>336</v>
      </c>
      <c r="I57" s="26">
        <v>0</v>
      </c>
      <c r="J57" s="26"/>
      <c r="K57" s="26"/>
      <c r="L57" s="26"/>
      <c r="M57" s="26"/>
      <c r="N57" s="27">
        <v>0</v>
      </c>
      <c r="O57" s="28">
        <v>0</v>
      </c>
      <c r="P57" s="27">
        <v>0</v>
      </c>
      <c r="Q57" s="28">
        <v>0</v>
      </c>
      <c r="R57" s="27">
        <v>0</v>
      </c>
      <c r="S57" s="28">
        <v>0</v>
      </c>
    </row>
    <row r="58" spans="1:19" x14ac:dyDescent="0.25">
      <c r="A58" s="26" t="s">
        <v>13</v>
      </c>
      <c r="B58" s="26" t="s">
        <v>7</v>
      </c>
      <c r="C58" s="26" t="s">
        <v>8</v>
      </c>
      <c r="D58" s="26" t="s">
        <v>141</v>
      </c>
      <c r="E58" s="26" t="s">
        <v>142</v>
      </c>
      <c r="F58" s="26" t="s">
        <v>11</v>
      </c>
      <c r="G58" s="26" t="s">
        <v>12</v>
      </c>
      <c r="H58" s="26" t="s">
        <v>337</v>
      </c>
      <c r="I58" s="26">
        <v>0</v>
      </c>
      <c r="J58" s="26"/>
      <c r="K58" s="26"/>
      <c r="L58" s="26"/>
      <c r="M58" s="26"/>
      <c r="N58" s="27">
        <v>0</v>
      </c>
      <c r="O58" s="28">
        <v>0</v>
      </c>
      <c r="P58" s="27">
        <v>0</v>
      </c>
      <c r="Q58" s="28">
        <v>0</v>
      </c>
      <c r="R58" s="27">
        <v>0</v>
      </c>
      <c r="S58" s="28">
        <v>0</v>
      </c>
    </row>
    <row r="59" spans="1:19" x14ac:dyDescent="0.25">
      <c r="A59" s="26" t="s">
        <v>13</v>
      </c>
      <c r="B59" s="26" t="s">
        <v>7</v>
      </c>
      <c r="C59" s="26" t="s">
        <v>8</v>
      </c>
      <c r="D59" s="26" t="s">
        <v>143</v>
      </c>
      <c r="E59" s="26" t="s">
        <v>144</v>
      </c>
      <c r="F59" s="26" t="s">
        <v>11</v>
      </c>
      <c r="G59" s="26" t="s">
        <v>12</v>
      </c>
      <c r="H59" s="26" t="s">
        <v>338</v>
      </c>
      <c r="I59" s="26">
        <v>0</v>
      </c>
      <c r="J59" s="26"/>
      <c r="K59" s="26"/>
      <c r="L59" s="26"/>
      <c r="M59" s="26"/>
      <c r="N59" s="27">
        <v>0</v>
      </c>
      <c r="O59" s="28">
        <v>0</v>
      </c>
      <c r="P59" s="27">
        <v>0</v>
      </c>
      <c r="Q59" s="28">
        <v>0</v>
      </c>
      <c r="R59" s="27">
        <v>0</v>
      </c>
      <c r="S59" s="28">
        <v>0</v>
      </c>
    </row>
    <row r="60" spans="1:19" x14ac:dyDescent="0.25">
      <c r="A60" s="26" t="s">
        <v>13</v>
      </c>
      <c r="B60" s="26" t="s">
        <v>7</v>
      </c>
      <c r="C60" s="26" t="s">
        <v>8</v>
      </c>
      <c r="D60" s="26" t="s">
        <v>145</v>
      </c>
      <c r="E60" s="26" t="s">
        <v>146</v>
      </c>
      <c r="F60" s="26" t="s">
        <v>11</v>
      </c>
      <c r="G60" s="26" t="s">
        <v>12</v>
      </c>
      <c r="H60" s="26" t="s">
        <v>339</v>
      </c>
      <c r="I60" s="26">
        <v>0</v>
      </c>
      <c r="J60" s="26"/>
      <c r="K60" s="26"/>
      <c r="L60" s="26"/>
      <c r="M60" s="26"/>
      <c r="N60" s="27">
        <v>0</v>
      </c>
      <c r="O60" s="28">
        <v>0</v>
      </c>
      <c r="P60" s="27">
        <v>0</v>
      </c>
      <c r="Q60" s="28">
        <v>0</v>
      </c>
      <c r="R60" s="27">
        <v>0</v>
      </c>
      <c r="S60" s="28">
        <v>0</v>
      </c>
    </row>
    <row r="61" spans="1:19" x14ac:dyDescent="0.25">
      <c r="A61" s="26" t="s">
        <v>13</v>
      </c>
      <c r="B61" s="26" t="s">
        <v>7</v>
      </c>
      <c r="C61" s="26" t="s">
        <v>8</v>
      </c>
      <c r="D61" s="26" t="s">
        <v>147</v>
      </c>
      <c r="E61" s="26" t="s">
        <v>148</v>
      </c>
      <c r="F61" s="26" t="s">
        <v>11</v>
      </c>
      <c r="G61" s="26" t="s">
        <v>12</v>
      </c>
      <c r="H61" s="26" t="s">
        <v>340</v>
      </c>
      <c r="I61" s="26">
        <v>0</v>
      </c>
      <c r="J61" s="26"/>
      <c r="K61" s="26"/>
      <c r="L61" s="26"/>
      <c r="M61" s="26"/>
      <c r="N61" s="27">
        <v>0</v>
      </c>
      <c r="O61" s="28">
        <v>0</v>
      </c>
      <c r="P61" s="27">
        <v>0</v>
      </c>
      <c r="Q61" s="28">
        <v>0</v>
      </c>
      <c r="R61" s="27">
        <v>0</v>
      </c>
      <c r="S61" s="28">
        <v>0</v>
      </c>
    </row>
    <row r="62" spans="1:19" x14ac:dyDescent="0.25">
      <c r="A62" s="26" t="s">
        <v>13</v>
      </c>
      <c r="B62" s="26" t="s">
        <v>7</v>
      </c>
      <c r="C62" s="26" t="s">
        <v>8</v>
      </c>
      <c r="D62" s="26" t="s">
        <v>149</v>
      </c>
      <c r="E62" s="26" t="s">
        <v>150</v>
      </c>
      <c r="F62" s="26" t="s">
        <v>11</v>
      </c>
      <c r="G62" s="26" t="s">
        <v>12</v>
      </c>
      <c r="H62" s="26" t="s">
        <v>341</v>
      </c>
      <c r="I62" s="26">
        <v>0</v>
      </c>
      <c r="J62" s="26"/>
      <c r="K62" s="26"/>
      <c r="L62" s="26"/>
      <c r="M62" s="26"/>
      <c r="N62" s="27">
        <v>0</v>
      </c>
      <c r="O62" s="28">
        <v>0</v>
      </c>
      <c r="P62" s="27">
        <v>0</v>
      </c>
      <c r="Q62" s="28">
        <v>0</v>
      </c>
      <c r="R62" s="27">
        <v>0</v>
      </c>
      <c r="S62" s="28">
        <v>0</v>
      </c>
    </row>
    <row r="63" spans="1:19" x14ac:dyDescent="0.25">
      <c r="A63" s="26" t="s">
        <v>13</v>
      </c>
      <c r="B63" s="26" t="s">
        <v>7</v>
      </c>
      <c r="C63" s="26" t="s">
        <v>8</v>
      </c>
      <c r="D63" s="26" t="s">
        <v>151</v>
      </c>
      <c r="E63" s="26" t="s">
        <v>152</v>
      </c>
      <c r="F63" s="26" t="s">
        <v>11</v>
      </c>
      <c r="G63" s="26" t="s">
        <v>12</v>
      </c>
      <c r="H63" s="26" t="s">
        <v>342</v>
      </c>
      <c r="I63" s="26">
        <v>0</v>
      </c>
      <c r="J63" s="26"/>
      <c r="K63" s="26"/>
      <c r="L63" s="26"/>
      <c r="M63" s="26"/>
      <c r="N63" s="27">
        <v>0</v>
      </c>
      <c r="O63" s="28">
        <v>0</v>
      </c>
      <c r="P63" s="27">
        <v>0</v>
      </c>
      <c r="Q63" s="28">
        <v>0</v>
      </c>
      <c r="R63" s="27">
        <v>0</v>
      </c>
      <c r="S63" s="28">
        <v>0</v>
      </c>
    </row>
    <row r="64" spans="1:19" x14ac:dyDescent="0.25">
      <c r="A64" s="26" t="s">
        <v>13</v>
      </c>
      <c r="B64" s="26" t="s">
        <v>7</v>
      </c>
      <c r="C64" s="26" t="s">
        <v>8</v>
      </c>
      <c r="D64" s="26" t="s">
        <v>153</v>
      </c>
      <c r="E64" s="26" t="s">
        <v>154</v>
      </c>
      <c r="F64" s="26" t="s">
        <v>11</v>
      </c>
      <c r="G64" s="26" t="s">
        <v>12</v>
      </c>
      <c r="H64" s="26" t="s">
        <v>343</v>
      </c>
      <c r="I64" s="26">
        <v>0</v>
      </c>
      <c r="J64" s="26"/>
      <c r="K64" s="26"/>
      <c r="L64" s="26"/>
      <c r="M64" s="26"/>
      <c r="N64" s="27">
        <v>0</v>
      </c>
      <c r="O64" s="28">
        <v>0</v>
      </c>
      <c r="P64" s="27">
        <v>0</v>
      </c>
      <c r="Q64" s="28">
        <v>0</v>
      </c>
      <c r="R64" s="27">
        <v>0</v>
      </c>
      <c r="S64" s="28">
        <v>0</v>
      </c>
    </row>
    <row r="65" spans="1:19" x14ac:dyDescent="0.25">
      <c r="A65" s="26" t="s">
        <v>13</v>
      </c>
      <c r="B65" s="26" t="s">
        <v>7</v>
      </c>
      <c r="C65" s="26" t="s">
        <v>8</v>
      </c>
      <c r="D65" s="26" t="s">
        <v>155</v>
      </c>
      <c r="E65" s="26" t="s">
        <v>156</v>
      </c>
      <c r="F65" s="26" t="s">
        <v>11</v>
      </c>
      <c r="G65" s="26" t="s">
        <v>12</v>
      </c>
      <c r="H65" s="26" t="s">
        <v>344</v>
      </c>
      <c r="I65" s="26">
        <v>0</v>
      </c>
      <c r="J65" s="26"/>
      <c r="K65" s="26"/>
      <c r="L65" s="26"/>
      <c r="M65" s="26"/>
      <c r="N65" s="27">
        <v>0</v>
      </c>
      <c r="O65" s="28">
        <v>0</v>
      </c>
      <c r="P65" s="27">
        <v>0</v>
      </c>
      <c r="Q65" s="28">
        <v>0</v>
      </c>
      <c r="R65" s="27">
        <v>0</v>
      </c>
      <c r="S65" s="28">
        <v>0</v>
      </c>
    </row>
    <row r="66" spans="1:19" x14ac:dyDescent="0.25">
      <c r="A66" s="26" t="s">
        <v>13</v>
      </c>
      <c r="B66" s="26" t="s">
        <v>7</v>
      </c>
      <c r="C66" s="26" t="s">
        <v>8</v>
      </c>
      <c r="D66" s="26" t="s">
        <v>157</v>
      </c>
      <c r="E66" s="26" t="s">
        <v>158</v>
      </c>
      <c r="F66" s="26" t="s">
        <v>11</v>
      </c>
      <c r="G66" s="26" t="s">
        <v>12</v>
      </c>
      <c r="H66" s="26" t="s">
        <v>345</v>
      </c>
      <c r="I66" s="26">
        <v>0</v>
      </c>
      <c r="J66" s="26"/>
      <c r="K66" s="26"/>
      <c r="L66" s="26"/>
      <c r="M66" s="26"/>
      <c r="N66" s="27">
        <v>0</v>
      </c>
      <c r="O66" s="28">
        <v>0</v>
      </c>
      <c r="P66" s="27">
        <v>0</v>
      </c>
      <c r="Q66" s="28">
        <v>0</v>
      </c>
      <c r="R66" s="27">
        <v>0</v>
      </c>
      <c r="S66" s="28">
        <v>0</v>
      </c>
    </row>
    <row r="67" spans="1:19" x14ac:dyDescent="0.25">
      <c r="A67" s="26" t="s">
        <v>13</v>
      </c>
      <c r="B67" s="26" t="s">
        <v>7</v>
      </c>
      <c r="C67" s="26" t="s">
        <v>8</v>
      </c>
      <c r="D67" s="26" t="s">
        <v>159</v>
      </c>
      <c r="E67" s="26" t="s">
        <v>160</v>
      </c>
      <c r="F67" s="26" t="s">
        <v>11</v>
      </c>
      <c r="G67" s="26" t="s">
        <v>12</v>
      </c>
      <c r="H67" s="26" t="s">
        <v>346</v>
      </c>
      <c r="I67" s="26">
        <v>0</v>
      </c>
      <c r="J67" s="26"/>
      <c r="K67" s="26"/>
      <c r="L67" s="26"/>
      <c r="M67" s="26"/>
      <c r="N67" s="27">
        <v>0</v>
      </c>
      <c r="O67" s="28">
        <v>0</v>
      </c>
      <c r="P67" s="27">
        <v>0</v>
      </c>
      <c r="Q67" s="28">
        <v>0</v>
      </c>
      <c r="R67" s="27">
        <v>0</v>
      </c>
      <c r="S67" s="28">
        <v>0</v>
      </c>
    </row>
    <row r="68" spans="1:19" x14ac:dyDescent="0.25">
      <c r="A68" s="26" t="s">
        <v>13</v>
      </c>
      <c r="B68" s="26" t="s">
        <v>7</v>
      </c>
      <c r="C68" s="26" t="s">
        <v>161</v>
      </c>
      <c r="D68" s="26" t="s">
        <v>162</v>
      </c>
      <c r="E68" s="26" t="s">
        <v>163</v>
      </c>
      <c r="F68" s="26" t="s">
        <v>11</v>
      </c>
      <c r="G68" s="26" t="s">
        <v>12</v>
      </c>
      <c r="H68" s="26" t="s">
        <v>347</v>
      </c>
      <c r="I68" s="26">
        <v>0</v>
      </c>
      <c r="J68" s="26"/>
      <c r="K68" s="26"/>
      <c r="L68" s="26"/>
      <c r="M68" s="26"/>
      <c r="N68" s="27">
        <v>0</v>
      </c>
      <c r="O68" s="28">
        <v>0</v>
      </c>
      <c r="P68" s="27">
        <v>0</v>
      </c>
      <c r="Q68" s="28">
        <v>0</v>
      </c>
      <c r="R68" s="27">
        <v>0</v>
      </c>
      <c r="S68" s="28">
        <v>0</v>
      </c>
    </row>
    <row r="69" spans="1:19" x14ac:dyDescent="0.25">
      <c r="A69" s="26" t="s">
        <v>13</v>
      </c>
      <c r="B69" s="26" t="s">
        <v>7</v>
      </c>
      <c r="C69" s="26" t="s">
        <v>161</v>
      </c>
      <c r="D69" s="26" t="s">
        <v>169</v>
      </c>
      <c r="E69" s="26" t="s">
        <v>170</v>
      </c>
      <c r="F69" s="26" t="s">
        <v>11</v>
      </c>
      <c r="G69" s="26" t="s">
        <v>12</v>
      </c>
      <c r="H69" s="26" t="s">
        <v>348</v>
      </c>
      <c r="I69" s="26">
        <v>0</v>
      </c>
      <c r="J69" s="26"/>
      <c r="K69" s="26"/>
      <c r="L69" s="26"/>
      <c r="M69" s="26"/>
      <c r="N69" s="27">
        <v>0</v>
      </c>
      <c r="O69" s="28">
        <v>0</v>
      </c>
      <c r="P69" s="27">
        <v>0</v>
      </c>
      <c r="Q69" s="28">
        <v>0</v>
      </c>
      <c r="R69" s="27">
        <v>0</v>
      </c>
      <c r="S69" s="28">
        <v>0</v>
      </c>
    </row>
    <row r="70" spans="1:19" x14ac:dyDescent="0.25">
      <c r="A70" s="26" t="s">
        <v>13</v>
      </c>
      <c r="B70" s="26" t="s">
        <v>7</v>
      </c>
      <c r="C70" s="26" t="s">
        <v>161</v>
      </c>
      <c r="D70" s="26" t="s">
        <v>173</v>
      </c>
      <c r="E70" s="26" t="s">
        <v>174</v>
      </c>
      <c r="F70" s="26" t="s">
        <v>11</v>
      </c>
      <c r="G70" s="26" t="s">
        <v>12</v>
      </c>
      <c r="H70" s="26" t="s">
        <v>349</v>
      </c>
      <c r="I70" s="26">
        <v>0</v>
      </c>
      <c r="J70" s="26"/>
      <c r="K70" s="26"/>
      <c r="L70" s="26"/>
      <c r="M70" s="26"/>
      <c r="N70" s="27">
        <v>0</v>
      </c>
      <c r="O70" s="28">
        <v>0</v>
      </c>
      <c r="P70" s="27">
        <v>0</v>
      </c>
      <c r="Q70" s="28">
        <v>0</v>
      </c>
      <c r="R70" s="27">
        <v>0</v>
      </c>
      <c r="S70" s="28">
        <v>0</v>
      </c>
    </row>
    <row r="71" spans="1:19" x14ac:dyDescent="0.25">
      <c r="A71" s="26" t="s">
        <v>13</v>
      </c>
      <c r="B71" s="26" t="s">
        <v>7</v>
      </c>
      <c r="C71" s="26" t="s">
        <v>161</v>
      </c>
      <c r="D71" s="26" t="s">
        <v>175</v>
      </c>
      <c r="E71" s="26" t="s">
        <v>176</v>
      </c>
      <c r="F71" s="26" t="s">
        <v>11</v>
      </c>
      <c r="G71" s="26" t="s">
        <v>12</v>
      </c>
      <c r="H71" s="26" t="s">
        <v>350</v>
      </c>
      <c r="I71" s="26">
        <v>0</v>
      </c>
      <c r="J71" s="26"/>
      <c r="K71" s="26"/>
      <c r="L71" s="26"/>
      <c r="M71" s="26"/>
      <c r="N71" s="27">
        <v>0</v>
      </c>
      <c r="O71" s="28">
        <v>0</v>
      </c>
      <c r="P71" s="27">
        <v>0</v>
      </c>
      <c r="Q71" s="28">
        <v>0</v>
      </c>
      <c r="R71" s="27">
        <v>0</v>
      </c>
      <c r="S71" s="28">
        <v>0</v>
      </c>
    </row>
    <row r="72" spans="1:19" x14ac:dyDescent="0.25">
      <c r="A72" s="26" t="s">
        <v>13</v>
      </c>
      <c r="B72" s="26" t="s">
        <v>7</v>
      </c>
      <c r="C72" s="26" t="s">
        <v>161</v>
      </c>
      <c r="D72" s="26" t="s">
        <v>177</v>
      </c>
      <c r="E72" s="26" t="s">
        <v>178</v>
      </c>
      <c r="F72" s="26" t="s">
        <v>11</v>
      </c>
      <c r="G72" s="26" t="s">
        <v>12</v>
      </c>
      <c r="H72" s="26" t="s">
        <v>351</v>
      </c>
      <c r="I72" s="26">
        <v>0</v>
      </c>
      <c r="J72" s="26"/>
      <c r="K72" s="26"/>
      <c r="L72" s="26"/>
      <c r="M72" s="26"/>
      <c r="N72" s="27">
        <v>0</v>
      </c>
      <c r="O72" s="28">
        <v>0</v>
      </c>
      <c r="P72" s="27">
        <v>0</v>
      </c>
      <c r="Q72" s="28">
        <v>0</v>
      </c>
      <c r="R72" s="27">
        <v>0</v>
      </c>
      <c r="S72" s="28">
        <v>0</v>
      </c>
    </row>
    <row r="73" spans="1:19" x14ac:dyDescent="0.25">
      <c r="A73" s="26" t="s">
        <v>13</v>
      </c>
      <c r="B73" s="26" t="s">
        <v>7</v>
      </c>
      <c r="C73" s="26" t="s">
        <v>161</v>
      </c>
      <c r="D73" s="26" t="s">
        <v>179</v>
      </c>
      <c r="E73" s="26" t="s">
        <v>180</v>
      </c>
      <c r="F73" s="26" t="s">
        <v>11</v>
      </c>
      <c r="G73" s="26" t="s">
        <v>12</v>
      </c>
      <c r="H73" s="26" t="s">
        <v>352</v>
      </c>
      <c r="I73" s="26">
        <v>0</v>
      </c>
      <c r="J73" s="26"/>
      <c r="K73" s="26"/>
      <c r="L73" s="26"/>
      <c r="M73" s="26"/>
      <c r="N73" s="27">
        <v>0</v>
      </c>
      <c r="O73" s="28">
        <v>0</v>
      </c>
      <c r="P73" s="27">
        <v>0</v>
      </c>
      <c r="Q73" s="28">
        <v>0</v>
      </c>
      <c r="R73" s="27">
        <v>0</v>
      </c>
      <c r="S73" s="28">
        <v>0</v>
      </c>
    </row>
    <row r="74" spans="1:19" x14ac:dyDescent="0.25">
      <c r="A74" s="26" t="s">
        <v>13</v>
      </c>
      <c r="B74" s="26" t="s">
        <v>7</v>
      </c>
      <c r="C74" s="26" t="s">
        <v>161</v>
      </c>
      <c r="D74" s="26" t="s">
        <v>181</v>
      </c>
      <c r="E74" s="26" t="s">
        <v>182</v>
      </c>
      <c r="F74" s="26" t="s">
        <v>11</v>
      </c>
      <c r="G74" s="26" t="s">
        <v>12</v>
      </c>
      <c r="H74" s="26" t="s">
        <v>353</v>
      </c>
      <c r="I74" s="26">
        <v>0</v>
      </c>
      <c r="J74" s="26"/>
      <c r="K74" s="26"/>
      <c r="L74" s="26"/>
      <c r="M74" s="26"/>
      <c r="N74" s="27">
        <v>0</v>
      </c>
      <c r="O74" s="28">
        <v>0</v>
      </c>
      <c r="P74" s="27">
        <v>0</v>
      </c>
      <c r="Q74" s="28">
        <v>0</v>
      </c>
      <c r="R74" s="27">
        <v>0</v>
      </c>
      <c r="S74" s="28">
        <v>0</v>
      </c>
    </row>
    <row r="75" spans="1:19" x14ac:dyDescent="0.25">
      <c r="A75" s="26" t="s">
        <v>13</v>
      </c>
      <c r="B75" s="26" t="s">
        <v>7</v>
      </c>
      <c r="C75" s="26" t="s">
        <v>161</v>
      </c>
      <c r="D75" s="26" t="s">
        <v>183</v>
      </c>
      <c r="E75" s="26" t="s">
        <v>184</v>
      </c>
      <c r="F75" s="26" t="s">
        <v>11</v>
      </c>
      <c r="G75" s="26" t="s">
        <v>12</v>
      </c>
      <c r="H75" s="26" t="s">
        <v>354</v>
      </c>
      <c r="I75" s="26">
        <v>0</v>
      </c>
      <c r="J75" s="26"/>
      <c r="K75" s="26"/>
      <c r="L75" s="26"/>
      <c r="M75" s="26"/>
      <c r="N75" s="27">
        <v>0</v>
      </c>
      <c r="O75" s="28">
        <v>0</v>
      </c>
      <c r="P75" s="27">
        <v>0</v>
      </c>
      <c r="Q75" s="28">
        <v>0</v>
      </c>
      <c r="R75" s="27">
        <v>0</v>
      </c>
      <c r="S75" s="28">
        <v>0</v>
      </c>
    </row>
    <row r="76" spans="1:19" x14ac:dyDescent="0.25">
      <c r="A76" s="26" t="s">
        <v>13</v>
      </c>
      <c r="B76" s="26" t="s">
        <v>7</v>
      </c>
      <c r="C76" s="26" t="s">
        <v>161</v>
      </c>
      <c r="D76" s="26" t="s">
        <v>185</v>
      </c>
      <c r="E76" s="26" t="s">
        <v>186</v>
      </c>
      <c r="F76" s="26" t="s">
        <v>11</v>
      </c>
      <c r="G76" s="26" t="s">
        <v>12</v>
      </c>
      <c r="H76" s="26" t="s">
        <v>355</v>
      </c>
      <c r="I76" s="26">
        <v>0</v>
      </c>
      <c r="J76" s="26"/>
      <c r="K76" s="26"/>
      <c r="L76" s="26"/>
      <c r="M76" s="26"/>
      <c r="N76" s="27">
        <v>0</v>
      </c>
      <c r="O76" s="28">
        <v>0</v>
      </c>
      <c r="P76" s="27">
        <v>0</v>
      </c>
      <c r="Q76" s="28">
        <v>0</v>
      </c>
      <c r="R76" s="27">
        <v>0</v>
      </c>
      <c r="S76" s="28">
        <v>0</v>
      </c>
    </row>
    <row r="77" spans="1:19" x14ac:dyDescent="0.25">
      <c r="A77" s="26" t="s">
        <v>13</v>
      </c>
      <c r="B77" s="26" t="s">
        <v>7</v>
      </c>
      <c r="C77" s="26" t="s">
        <v>161</v>
      </c>
      <c r="D77" s="26" t="s">
        <v>187</v>
      </c>
      <c r="E77" s="26" t="s">
        <v>188</v>
      </c>
      <c r="F77" s="26" t="s">
        <v>11</v>
      </c>
      <c r="G77" s="26" t="s">
        <v>12</v>
      </c>
      <c r="H77" s="26" t="s">
        <v>356</v>
      </c>
      <c r="I77" s="26">
        <v>0</v>
      </c>
      <c r="J77" s="26"/>
      <c r="K77" s="26"/>
      <c r="L77" s="26"/>
      <c r="M77" s="26"/>
      <c r="N77" s="27">
        <v>0</v>
      </c>
      <c r="O77" s="28">
        <v>0</v>
      </c>
      <c r="P77" s="27">
        <v>0</v>
      </c>
      <c r="Q77" s="28">
        <v>0</v>
      </c>
      <c r="R77" s="27">
        <v>0</v>
      </c>
      <c r="S77" s="28">
        <v>0</v>
      </c>
    </row>
    <row r="78" spans="1:19" x14ac:dyDescent="0.25">
      <c r="A78" s="26" t="s">
        <v>13</v>
      </c>
      <c r="B78" s="26" t="s">
        <v>7</v>
      </c>
      <c r="C78" s="26" t="s">
        <v>161</v>
      </c>
      <c r="D78" s="26" t="s">
        <v>189</v>
      </c>
      <c r="E78" s="26" t="s">
        <v>190</v>
      </c>
      <c r="F78" s="26" t="s">
        <v>11</v>
      </c>
      <c r="G78" s="26" t="s">
        <v>12</v>
      </c>
      <c r="H78" s="26" t="s">
        <v>357</v>
      </c>
      <c r="I78" s="26">
        <v>0</v>
      </c>
      <c r="J78" s="26"/>
      <c r="K78" s="26"/>
      <c r="L78" s="26"/>
      <c r="M78" s="26"/>
      <c r="N78" s="27">
        <v>0</v>
      </c>
      <c r="O78" s="28">
        <v>0</v>
      </c>
      <c r="P78" s="27">
        <v>0</v>
      </c>
      <c r="Q78" s="28">
        <v>0</v>
      </c>
      <c r="R78" s="27">
        <v>0</v>
      </c>
      <c r="S78" s="28">
        <v>0</v>
      </c>
    </row>
    <row r="79" spans="1:19" x14ac:dyDescent="0.25">
      <c r="A79" s="26" t="s">
        <v>13</v>
      </c>
      <c r="B79" s="26" t="s">
        <v>7</v>
      </c>
      <c r="C79" s="26" t="s">
        <v>161</v>
      </c>
      <c r="D79" s="26" t="s">
        <v>191</v>
      </c>
      <c r="E79" s="26" t="s">
        <v>192</v>
      </c>
      <c r="F79" s="26" t="s">
        <v>11</v>
      </c>
      <c r="G79" s="26" t="s">
        <v>12</v>
      </c>
      <c r="H79" s="26" t="s">
        <v>358</v>
      </c>
      <c r="I79" s="26">
        <v>0</v>
      </c>
      <c r="J79" s="26"/>
      <c r="K79" s="26"/>
      <c r="L79" s="26"/>
      <c r="M79" s="26"/>
      <c r="N79" s="27">
        <v>0</v>
      </c>
      <c r="O79" s="28">
        <v>0</v>
      </c>
      <c r="P79" s="27">
        <v>0</v>
      </c>
      <c r="Q79" s="28">
        <v>0</v>
      </c>
      <c r="R79" s="27">
        <v>0</v>
      </c>
      <c r="S79" s="28">
        <v>0</v>
      </c>
    </row>
    <row r="80" spans="1:19" x14ac:dyDescent="0.25">
      <c r="A80" s="26" t="s">
        <v>13</v>
      </c>
      <c r="B80" s="26" t="s">
        <v>7</v>
      </c>
      <c r="C80" s="26" t="s">
        <v>161</v>
      </c>
      <c r="D80" s="26" t="s">
        <v>193</v>
      </c>
      <c r="E80" s="26" t="s">
        <v>194</v>
      </c>
      <c r="F80" s="26" t="s">
        <v>11</v>
      </c>
      <c r="G80" s="26" t="s">
        <v>12</v>
      </c>
      <c r="H80" s="26" t="s">
        <v>359</v>
      </c>
      <c r="I80" s="26">
        <v>0</v>
      </c>
      <c r="J80" s="26"/>
      <c r="K80" s="26"/>
      <c r="L80" s="26"/>
      <c r="M80" s="26"/>
      <c r="N80" s="27">
        <v>0</v>
      </c>
      <c r="O80" s="28">
        <v>0</v>
      </c>
      <c r="P80" s="27">
        <v>0</v>
      </c>
      <c r="Q80" s="28">
        <v>0</v>
      </c>
      <c r="R80" s="27">
        <v>0</v>
      </c>
      <c r="S80" s="28">
        <v>0</v>
      </c>
    </row>
    <row r="81" spans="1:19" x14ac:dyDescent="0.25">
      <c r="A81" s="26" t="s">
        <v>13</v>
      </c>
      <c r="B81" s="26" t="s">
        <v>7</v>
      </c>
      <c r="C81" s="26" t="s">
        <v>161</v>
      </c>
      <c r="D81" s="26" t="s">
        <v>196</v>
      </c>
      <c r="E81" s="26" t="s">
        <v>197</v>
      </c>
      <c r="F81" s="26" t="s">
        <v>11</v>
      </c>
      <c r="G81" s="26" t="s">
        <v>12</v>
      </c>
      <c r="H81" s="26" t="s">
        <v>360</v>
      </c>
      <c r="I81" s="26">
        <v>0</v>
      </c>
      <c r="J81" s="26"/>
      <c r="K81" s="26"/>
      <c r="L81" s="26"/>
      <c r="M81" s="26"/>
      <c r="N81" s="27">
        <v>0</v>
      </c>
      <c r="O81" s="28">
        <v>0</v>
      </c>
      <c r="P81" s="27">
        <v>0</v>
      </c>
      <c r="Q81" s="28">
        <v>0</v>
      </c>
      <c r="R81" s="27">
        <v>0</v>
      </c>
      <c r="S81" s="28">
        <v>0</v>
      </c>
    </row>
    <row r="82" spans="1:19" x14ac:dyDescent="0.25">
      <c r="A82" s="26" t="s">
        <v>13</v>
      </c>
      <c r="B82" s="26" t="s">
        <v>7</v>
      </c>
      <c r="C82" s="26" t="s">
        <v>161</v>
      </c>
      <c r="D82" s="26" t="s">
        <v>198</v>
      </c>
      <c r="E82" s="26" t="s">
        <v>199</v>
      </c>
      <c r="F82" s="26" t="s">
        <v>11</v>
      </c>
      <c r="G82" s="26" t="s">
        <v>12</v>
      </c>
      <c r="H82" s="26" t="s">
        <v>361</v>
      </c>
      <c r="I82" s="26">
        <v>0</v>
      </c>
      <c r="J82" s="26"/>
      <c r="K82" s="26"/>
      <c r="L82" s="26"/>
      <c r="M82" s="26"/>
      <c r="N82" s="27">
        <v>0</v>
      </c>
      <c r="O82" s="28">
        <v>0</v>
      </c>
      <c r="P82" s="27">
        <v>0</v>
      </c>
      <c r="Q82" s="28">
        <v>0</v>
      </c>
      <c r="R82" s="27">
        <v>0</v>
      </c>
      <c r="S82" s="28">
        <v>0</v>
      </c>
    </row>
    <row r="83" spans="1:19" x14ac:dyDescent="0.25">
      <c r="A83" s="26" t="s">
        <v>13</v>
      </c>
      <c r="B83" s="26" t="s">
        <v>7</v>
      </c>
      <c r="C83" s="26" t="s">
        <v>161</v>
      </c>
      <c r="D83" s="26" t="s">
        <v>200</v>
      </c>
      <c r="E83" s="26" t="s">
        <v>201</v>
      </c>
      <c r="F83" s="26" t="s">
        <v>11</v>
      </c>
      <c r="G83" s="26" t="s">
        <v>12</v>
      </c>
      <c r="H83" s="26" t="s">
        <v>362</v>
      </c>
      <c r="I83" s="26">
        <v>0</v>
      </c>
      <c r="J83" s="26"/>
      <c r="K83" s="26"/>
      <c r="L83" s="26"/>
      <c r="M83" s="26"/>
      <c r="N83" s="27">
        <v>0</v>
      </c>
      <c r="O83" s="28">
        <v>0</v>
      </c>
      <c r="P83" s="27">
        <v>0</v>
      </c>
      <c r="Q83" s="28">
        <v>0</v>
      </c>
      <c r="R83" s="27">
        <v>0</v>
      </c>
      <c r="S83" s="28">
        <v>0</v>
      </c>
    </row>
    <row r="84" spans="1:19" x14ac:dyDescent="0.25">
      <c r="A84" s="26" t="s">
        <v>13</v>
      </c>
      <c r="B84" s="26" t="s">
        <v>7</v>
      </c>
      <c r="C84" s="26" t="s">
        <v>161</v>
      </c>
      <c r="D84" s="26" t="s">
        <v>202</v>
      </c>
      <c r="E84" s="26" t="s">
        <v>203</v>
      </c>
      <c r="F84" s="26" t="s">
        <v>11</v>
      </c>
      <c r="G84" s="26" t="s">
        <v>12</v>
      </c>
      <c r="H84" s="26" t="s">
        <v>363</v>
      </c>
      <c r="I84" s="26">
        <v>0</v>
      </c>
      <c r="J84" s="26"/>
      <c r="K84" s="26"/>
      <c r="L84" s="26"/>
      <c r="M84" s="26"/>
      <c r="N84" s="27">
        <v>0</v>
      </c>
      <c r="O84" s="28">
        <v>0</v>
      </c>
      <c r="P84" s="27">
        <v>0</v>
      </c>
      <c r="Q84" s="28">
        <v>0</v>
      </c>
      <c r="R84" s="27">
        <v>0</v>
      </c>
      <c r="S84" s="28">
        <v>0</v>
      </c>
    </row>
    <row r="85" spans="1:19" x14ac:dyDescent="0.25">
      <c r="A85" s="26" t="s">
        <v>13</v>
      </c>
      <c r="B85" s="26" t="s">
        <v>7</v>
      </c>
      <c r="C85" s="26" t="s">
        <v>161</v>
      </c>
      <c r="D85" s="26" t="s">
        <v>204</v>
      </c>
      <c r="E85" s="26" t="s">
        <v>205</v>
      </c>
      <c r="F85" s="26" t="s">
        <v>11</v>
      </c>
      <c r="G85" s="26" t="s">
        <v>12</v>
      </c>
      <c r="H85" s="26" t="s">
        <v>364</v>
      </c>
      <c r="I85" s="26">
        <v>0</v>
      </c>
      <c r="J85" s="26"/>
      <c r="K85" s="26"/>
      <c r="L85" s="26"/>
      <c r="M85" s="26"/>
      <c r="N85" s="27">
        <v>0</v>
      </c>
      <c r="O85" s="28">
        <v>0</v>
      </c>
      <c r="P85" s="27">
        <v>0</v>
      </c>
      <c r="Q85" s="28">
        <v>0</v>
      </c>
      <c r="R85" s="27">
        <v>0</v>
      </c>
      <c r="S85" s="28">
        <v>0</v>
      </c>
    </row>
    <row r="86" spans="1:19" x14ac:dyDescent="0.25">
      <c r="A86" s="26" t="s">
        <v>13</v>
      </c>
      <c r="B86" s="26" t="s">
        <v>7</v>
      </c>
      <c r="C86" s="26" t="s">
        <v>161</v>
      </c>
      <c r="D86" s="26" t="s">
        <v>206</v>
      </c>
      <c r="E86" s="26" t="s">
        <v>207</v>
      </c>
      <c r="F86" s="26" t="s">
        <v>11</v>
      </c>
      <c r="G86" s="26" t="s">
        <v>12</v>
      </c>
      <c r="H86" s="26" t="s">
        <v>365</v>
      </c>
      <c r="I86" s="26">
        <v>0</v>
      </c>
      <c r="J86" s="26"/>
      <c r="K86" s="26"/>
      <c r="L86" s="26"/>
      <c r="M86" s="26"/>
      <c r="N86" s="27">
        <v>0</v>
      </c>
      <c r="O86" s="28">
        <v>0</v>
      </c>
      <c r="P86" s="27">
        <v>0</v>
      </c>
      <c r="Q86" s="28">
        <v>0</v>
      </c>
      <c r="R86" s="27">
        <v>0</v>
      </c>
      <c r="S86" s="28">
        <v>0</v>
      </c>
    </row>
    <row r="87" spans="1:19" x14ac:dyDescent="0.25">
      <c r="A87" s="26" t="s">
        <v>13</v>
      </c>
      <c r="B87" s="26" t="s">
        <v>7</v>
      </c>
      <c r="C87" s="26" t="s">
        <v>161</v>
      </c>
      <c r="D87" s="26" t="s">
        <v>208</v>
      </c>
      <c r="E87" s="26" t="s">
        <v>209</v>
      </c>
      <c r="F87" s="26" t="s">
        <v>11</v>
      </c>
      <c r="G87" s="26" t="s">
        <v>12</v>
      </c>
      <c r="H87" s="26" t="s">
        <v>366</v>
      </c>
      <c r="I87" s="26">
        <v>0</v>
      </c>
      <c r="J87" s="26"/>
      <c r="K87" s="26"/>
      <c r="L87" s="26"/>
      <c r="M87" s="26"/>
      <c r="N87" s="27">
        <v>0</v>
      </c>
      <c r="O87" s="28">
        <v>0</v>
      </c>
      <c r="P87" s="27">
        <v>0</v>
      </c>
      <c r="Q87" s="28">
        <v>0</v>
      </c>
      <c r="R87" s="27">
        <v>0</v>
      </c>
      <c r="S87" s="28">
        <v>0</v>
      </c>
    </row>
    <row r="88" spans="1:19" x14ac:dyDescent="0.25">
      <c r="A88" s="26" t="s">
        <v>13</v>
      </c>
      <c r="B88" s="26" t="s">
        <v>7</v>
      </c>
      <c r="C88" s="26" t="s">
        <v>161</v>
      </c>
      <c r="D88" s="26" t="s">
        <v>210</v>
      </c>
      <c r="E88" s="26" t="s">
        <v>211</v>
      </c>
      <c r="F88" s="26" t="s">
        <v>11</v>
      </c>
      <c r="G88" s="26" t="s">
        <v>12</v>
      </c>
      <c r="H88" s="26" t="s">
        <v>367</v>
      </c>
      <c r="I88" s="26">
        <v>0</v>
      </c>
      <c r="J88" s="26"/>
      <c r="K88" s="26"/>
      <c r="L88" s="26"/>
      <c r="M88" s="26"/>
      <c r="N88" s="27">
        <v>0</v>
      </c>
      <c r="O88" s="28">
        <v>0</v>
      </c>
      <c r="P88" s="27">
        <v>0</v>
      </c>
      <c r="Q88" s="28">
        <v>0</v>
      </c>
      <c r="R88" s="27">
        <v>0</v>
      </c>
      <c r="S88" s="28">
        <v>0</v>
      </c>
    </row>
    <row r="89" spans="1:19" x14ac:dyDescent="0.25">
      <c r="A89" s="26" t="s">
        <v>13</v>
      </c>
      <c r="B89" s="26" t="s">
        <v>7</v>
      </c>
      <c r="C89" s="26" t="s">
        <v>161</v>
      </c>
      <c r="D89" s="26" t="s">
        <v>212</v>
      </c>
      <c r="E89" s="26" t="s">
        <v>213</v>
      </c>
      <c r="F89" s="26" t="s">
        <v>11</v>
      </c>
      <c r="G89" s="26" t="s">
        <v>12</v>
      </c>
      <c r="H89" s="26" t="s">
        <v>368</v>
      </c>
      <c r="I89" s="26">
        <v>0</v>
      </c>
      <c r="J89" s="26"/>
      <c r="K89" s="26"/>
      <c r="L89" s="26"/>
      <c r="M89" s="26"/>
      <c r="N89" s="27">
        <v>0</v>
      </c>
      <c r="O89" s="28">
        <v>0</v>
      </c>
      <c r="P89" s="27">
        <v>0</v>
      </c>
      <c r="Q89" s="28">
        <v>0</v>
      </c>
      <c r="R89" s="27">
        <v>0</v>
      </c>
      <c r="S89" s="28">
        <v>0</v>
      </c>
    </row>
    <row r="90" spans="1:19" x14ac:dyDescent="0.25">
      <c r="A90" s="26" t="s">
        <v>13</v>
      </c>
      <c r="B90" s="26" t="s">
        <v>7</v>
      </c>
      <c r="C90" s="26" t="s">
        <v>161</v>
      </c>
      <c r="D90" s="26" t="s">
        <v>214</v>
      </c>
      <c r="E90" s="26" t="s">
        <v>215</v>
      </c>
      <c r="F90" s="26" t="s">
        <v>11</v>
      </c>
      <c r="G90" s="26" t="s">
        <v>12</v>
      </c>
      <c r="H90" s="26" t="s">
        <v>369</v>
      </c>
      <c r="I90" s="26">
        <v>0</v>
      </c>
      <c r="J90" s="26"/>
      <c r="K90" s="26"/>
      <c r="L90" s="26"/>
      <c r="M90" s="26"/>
      <c r="N90" s="27">
        <v>0</v>
      </c>
      <c r="O90" s="28">
        <v>0</v>
      </c>
      <c r="P90" s="27">
        <v>0</v>
      </c>
      <c r="Q90" s="28">
        <v>0</v>
      </c>
      <c r="R90" s="27">
        <v>0</v>
      </c>
      <c r="S90" s="28">
        <v>0</v>
      </c>
    </row>
    <row r="91" spans="1:19" x14ac:dyDescent="0.25">
      <c r="A91" s="26" t="s">
        <v>13</v>
      </c>
      <c r="B91" s="26" t="s">
        <v>7</v>
      </c>
      <c r="C91" s="26" t="s">
        <v>161</v>
      </c>
      <c r="D91" s="26" t="s">
        <v>216</v>
      </c>
      <c r="E91" s="26" t="s">
        <v>217</v>
      </c>
      <c r="F91" s="26" t="s">
        <v>11</v>
      </c>
      <c r="G91" s="26" t="s">
        <v>12</v>
      </c>
      <c r="H91" s="26" t="s">
        <v>370</v>
      </c>
      <c r="I91" s="26">
        <v>0</v>
      </c>
      <c r="J91" s="26"/>
      <c r="K91" s="26"/>
      <c r="L91" s="26"/>
      <c r="M91" s="26"/>
      <c r="N91" s="27">
        <v>0</v>
      </c>
      <c r="O91" s="28">
        <v>0</v>
      </c>
      <c r="P91" s="27">
        <v>0</v>
      </c>
      <c r="Q91" s="28">
        <v>0</v>
      </c>
      <c r="R91" s="27">
        <v>0</v>
      </c>
      <c r="S91" s="28">
        <v>0</v>
      </c>
    </row>
    <row r="92" spans="1:19" x14ac:dyDescent="0.25">
      <c r="A92" s="26" t="s">
        <v>13</v>
      </c>
      <c r="B92" s="26" t="s">
        <v>7</v>
      </c>
      <c r="C92" s="26" t="s">
        <v>161</v>
      </c>
      <c r="D92" s="26" t="s">
        <v>218</v>
      </c>
      <c r="E92" s="26" t="s">
        <v>219</v>
      </c>
      <c r="F92" s="26" t="s">
        <v>11</v>
      </c>
      <c r="G92" s="26" t="s">
        <v>12</v>
      </c>
      <c r="H92" s="26" t="s">
        <v>371</v>
      </c>
      <c r="I92" s="26">
        <v>0</v>
      </c>
      <c r="J92" s="26"/>
      <c r="K92" s="26"/>
      <c r="L92" s="26"/>
      <c r="M92" s="26"/>
      <c r="N92" s="27">
        <v>0</v>
      </c>
      <c r="O92" s="28">
        <v>0</v>
      </c>
      <c r="P92" s="27">
        <v>0</v>
      </c>
      <c r="Q92" s="28">
        <v>0</v>
      </c>
      <c r="R92" s="27">
        <v>0</v>
      </c>
      <c r="S92" s="28">
        <v>0</v>
      </c>
    </row>
    <row r="93" spans="1:19" x14ac:dyDescent="0.25">
      <c r="A93" s="26" t="s">
        <v>13</v>
      </c>
      <c r="B93" s="26" t="s">
        <v>7</v>
      </c>
      <c r="C93" s="26" t="s">
        <v>220</v>
      </c>
      <c r="D93" s="26" t="s">
        <v>221</v>
      </c>
      <c r="E93" s="26" t="s">
        <v>222</v>
      </c>
      <c r="F93" s="26" t="s">
        <v>11</v>
      </c>
      <c r="G93" s="26" t="s">
        <v>12</v>
      </c>
      <c r="H93" s="26" t="s">
        <v>372</v>
      </c>
      <c r="I93" s="26">
        <v>0</v>
      </c>
      <c r="J93" s="26"/>
      <c r="K93" s="26"/>
      <c r="L93" s="26"/>
      <c r="M93" s="26"/>
      <c r="N93" s="27">
        <v>0</v>
      </c>
      <c r="O93" s="28">
        <v>0</v>
      </c>
      <c r="P93" s="27">
        <v>0</v>
      </c>
      <c r="Q93" s="28">
        <v>0</v>
      </c>
      <c r="R93" s="27">
        <v>0</v>
      </c>
      <c r="S93" s="28">
        <v>0</v>
      </c>
    </row>
    <row r="94" spans="1:19" x14ac:dyDescent="0.25">
      <c r="A94" s="26" t="s">
        <v>13</v>
      </c>
      <c r="B94" s="26" t="s">
        <v>7</v>
      </c>
      <c r="C94" s="26" t="s">
        <v>220</v>
      </c>
      <c r="D94" s="26" t="s">
        <v>221</v>
      </c>
      <c r="E94" s="26" t="s">
        <v>228</v>
      </c>
      <c r="F94" s="26" t="s">
        <v>11</v>
      </c>
      <c r="G94" s="26" t="s">
        <v>12</v>
      </c>
      <c r="H94" s="26" t="s">
        <v>372</v>
      </c>
      <c r="I94" s="26">
        <v>0</v>
      </c>
      <c r="J94" s="26"/>
      <c r="K94" s="26"/>
      <c r="L94" s="26"/>
      <c r="M94" s="26"/>
      <c r="N94" s="27">
        <v>0</v>
      </c>
      <c r="O94" s="28">
        <v>0</v>
      </c>
      <c r="P94" s="27">
        <v>0</v>
      </c>
      <c r="Q94" s="28">
        <v>0</v>
      </c>
      <c r="R94" s="27">
        <v>0</v>
      </c>
      <c r="S94" s="28">
        <v>0</v>
      </c>
    </row>
    <row r="95" spans="1:19" x14ac:dyDescent="0.25">
      <c r="A95" s="26" t="s">
        <v>13</v>
      </c>
      <c r="B95" s="26" t="s">
        <v>7</v>
      </c>
      <c r="C95" s="26" t="s">
        <v>220</v>
      </c>
      <c r="D95" s="26" t="s">
        <v>221</v>
      </c>
      <c r="E95" s="26" t="s">
        <v>229</v>
      </c>
      <c r="F95" s="26" t="s">
        <v>11</v>
      </c>
      <c r="G95" s="26" t="s">
        <v>12</v>
      </c>
      <c r="H95" s="26" t="s">
        <v>372</v>
      </c>
      <c r="I95" s="26">
        <v>0</v>
      </c>
      <c r="J95" s="26"/>
      <c r="K95" s="26"/>
      <c r="L95" s="26"/>
      <c r="M95" s="26"/>
      <c r="N95" s="27">
        <v>0</v>
      </c>
      <c r="O95" s="28">
        <v>0</v>
      </c>
      <c r="P95" s="27">
        <v>0</v>
      </c>
      <c r="Q95" s="28">
        <v>0</v>
      </c>
      <c r="R95" s="27">
        <v>0</v>
      </c>
      <c r="S95" s="28">
        <v>0</v>
      </c>
    </row>
    <row r="96" spans="1:19" x14ac:dyDescent="0.25">
      <c r="A96" s="26" t="s">
        <v>13</v>
      </c>
      <c r="B96" s="26" t="s">
        <v>7</v>
      </c>
      <c r="C96" s="26" t="s">
        <v>220</v>
      </c>
      <c r="D96" s="26" t="s">
        <v>221</v>
      </c>
      <c r="E96" s="26" t="s">
        <v>230</v>
      </c>
      <c r="F96" s="26" t="s">
        <v>11</v>
      </c>
      <c r="G96" s="26" t="s">
        <v>12</v>
      </c>
      <c r="H96" s="26" t="s">
        <v>372</v>
      </c>
      <c r="I96" s="26">
        <v>0</v>
      </c>
      <c r="J96" s="26"/>
      <c r="K96" s="26"/>
      <c r="L96" s="26"/>
      <c r="M96" s="26"/>
      <c r="N96" s="27">
        <v>0</v>
      </c>
      <c r="O96" s="28">
        <v>0</v>
      </c>
      <c r="P96" s="27">
        <v>0</v>
      </c>
      <c r="Q96" s="28">
        <v>0</v>
      </c>
      <c r="R96" s="27">
        <v>0</v>
      </c>
      <c r="S96" s="28">
        <v>0</v>
      </c>
    </row>
    <row r="97" spans="1:19" x14ac:dyDescent="0.25">
      <c r="A97" s="26" t="s">
        <v>13</v>
      </c>
      <c r="B97" s="26" t="s">
        <v>7</v>
      </c>
      <c r="C97" s="26" t="s">
        <v>220</v>
      </c>
      <c r="D97" s="26" t="s">
        <v>221</v>
      </c>
      <c r="E97" s="26" t="s">
        <v>231</v>
      </c>
      <c r="F97" s="26" t="s">
        <v>11</v>
      </c>
      <c r="G97" s="26" t="s">
        <v>12</v>
      </c>
      <c r="H97" s="26" t="s">
        <v>372</v>
      </c>
      <c r="I97" s="26">
        <v>0</v>
      </c>
      <c r="J97" s="26"/>
      <c r="K97" s="26"/>
      <c r="L97" s="26"/>
      <c r="M97" s="26"/>
      <c r="N97" s="27">
        <v>0</v>
      </c>
      <c r="O97" s="28">
        <v>0</v>
      </c>
      <c r="P97" s="27">
        <v>0</v>
      </c>
      <c r="Q97" s="28">
        <v>0</v>
      </c>
      <c r="R97" s="27">
        <v>0</v>
      </c>
      <c r="S97" s="28">
        <v>0</v>
      </c>
    </row>
    <row r="98" spans="1:19" x14ac:dyDescent="0.25">
      <c r="A98" s="26" t="s">
        <v>13</v>
      </c>
      <c r="B98" s="26" t="s">
        <v>7</v>
      </c>
      <c r="C98" s="26" t="s">
        <v>220</v>
      </c>
      <c r="D98" s="26" t="s">
        <v>221</v>
      </c>
      <c r="E98" s="26" t="s">
        <v>232</v>
      </c>
      <c r="F98" s="26" t="s">
        <v>11</v>
      </c>
      <c r="G98" s="26" t="s">
        <v>12</v>
      </c>
      <c r="H98" s="26" t="s">
        <v>372</v>
      </c>
      <c r="I98" s="26">
        <v>0</v>
      </c>
      <c r="J98" s="26"/>
      <c r="K98" s="26"/>
      <c r="L98" s="26"/>
      <c r="M98" s="26"/>
      <c r="N98" s="27">
        <v>0</v>
      </c>
      <c r="O98" s="28">
        <v>0</v>
      </c>
      <c r="P98" s="27">
        <v>0</v>
      </c>
      <c r="Q98" s="28">
        <v>0</v>
      </c>
      <c r="R98" s="27">
        <v>0</v>
      </c>
      <c r="S98" s="28">
        <v>0</v>
      </c>
    </row>
    <row r="99" spans="1:19" x14ac:dyDescent="0.25">
      <c r="A99" s="26" t="s">
        <v>13</v>
      </c>
      <c r="B99" s="26" t="s">
        <v>7</v>
      </c>
      <c r="C99" s="26" t="s">
        <v>220</v>
      </c>
      <c r="D99" s="26" t="s">
        <v>221</v>
      </c>
      <c r="E99" s="26" t="s">
        <v>233</v>
      </c>
      <c r="F99" s="26" t="s">
        <v>11</v>
      </c>
      <c r="G99" s="26" t="s">
        <v>12</v>
      </c>
      <c r="H99" s="26" t="s">
        <v>372</v>
      </c>
      <c r="I99" s="26">
        <v>0</v>
      </c>
      <c r="J99" s="26"/>
      <c r="K99" s="26"/>
      <c r="L99" s="26"/>
      <c r="M99" s="26"/>
      <c r="N99" s="27">
        <v>0</v>
      </c>
      <c r="O99" s="28">
        <v>0</v>
      </c>
      <c r="P99" s="27">
        <v>0</v>
      </c>
      <c r="Q99" s="28">
        <v>0</v>
      </c>
      <c r="R99" s="27">
        <v>0</v>
      </c>
      <c r="S99" s="28">
        <v>0</v>
      </c>
    </row>
    <row r="100" spans="1:19" x14ac:dyDescent="0.25">
      <c r="A100" s="26" t="s">
        <v>13</v>
      </c>
      <c r="B100" s="26" t="s">
        <v>7</v>
      </c>
      <c r="C100" s="26" t="s">
        <v>220</v>
      </c>
      <c r="D100" s="26" t="s">
        <v>221</v>
      </c>
      <c r="E100" s="26" t="s">
        <v>234</v>
      </c>
      <c r="F100" s="26" t="s">
        <v>11</v>
      </c>
      <c r="G100" s="26" t="s">
        <v>12</v>
      </c>
      <c r="H100" s="26" t="s">
        <v>372</v>
      </c>
      <c r="I100" s="26">
        <v>0</v>
      </c>
      <c r="J100" s="26"/>
      <c r="K100" s="26"/>
      <c r="L100" s="26"/>
      <c r="M100" s="26"/>
      <c r="N100" s="27">
        <v>0</v>
      </c>
      <c r="O100" s="28">
        <v>0</v>
      </c>
      <c r="P100" s="27">
        <v>0</v>
      </c>
      <c r="Q100" s="28">
        <v>0</v>
      </c>
      <c r="R100" s="27">
        <v>0</v>
      </c>
      <c r="S100" s="28">
        <v>0</v>
      </c>
    </row>
    <row r="101" spans="1:19" x14ac:dyDescent="0.25">
      <c r="A101" s="26" t="s">
        <v>13</v>
      </c>
      <c r="B101" s="26" t="s">
        <v>7</v>
      </c>
      <c r="C101" s="26" t="s">
        <v>220</v>
      </c>
      <c r="D101" s="26" t="s">
        <v>221</v>
      </c>
      <c r="E101" s="26" t="s">
        <v>235</v>
      </c>
      <c r="F101" s="26" t="s">
        <v>11</v>
      </c>
      <c r="G101" s="26" t="s">
        <v>12</v>
      </c>
      <c r="H101" s="26" t="s">
        <v>372</v>
      </c>
      <c r="I101" s="26">
        <v>0</v>
      </c>
      <c r="J101" s="26"/>
      <c r="K101" s="26"/>
      <c r="L101" s="26"/>
      <c r="M101" s="26"/>
      <c r="N101" s="27">
        <v>0</v>
      </c>
      <c r="O101" s="28">
        <v>0</v>
      </c>
      <c r="P101" s="27">
        <v>0</v>
      </c>
      <c r="Q101" s="28">
        <v>0</v>
      </c>
      <c r="R101" s="27">
        <v>0</v>
      </c>
      <c r="S101" s="28">
        <v>0</v>
      </c>
    </row>
    <row r="102" spans="1:19" x14ac:dyDescent="0.25">
      <c r="A102" s="26" t="s">
        <v>13</v>
      </c>
      <c r="B102" s="26" t="s">
        <v>7</v>
      </c>
      <c r="C102" s="26" t="s">
        <v>220</v>
      </c>
      <c r="D102" s="26" t="s">
        <v>221</v>
      </c>
      <c r="E102" s="26" t="s">
        <v>236</v>
      </c>
      <c r="F102" s="26" t="s">
        <v>11</v>
      </c>
      <c r="G102" s="26" t="s">
        <v>12</v>
      </c>
      <c r="H102" s="26" t="s">
        <v>372</v>
      </c>
      <c r="I102" s="26">
        <v>0</v>
      </c>
      <c r="J102" s="26"/>
      <c r="K102" s="26"/>
      <c r="L102" s="26"/>
      <c r="M102" s="26"/>
      <c r="N102" s="27">
        <v>0</v>
      </c>
      <c r="O102" s="28">
        <v>0</v>
      </c>
      <c r="P102" s="27">
        <v>0</v>
      </c>
      <c r="Q102" s="28">
        <v>0</v>
      </c>
      <c r="R102" s="27">
        <v>0</v>
      </c>
      <c r="S102" s="28">
        <v>0</v>
      </c>
    </row>
    <row r="103" spans="1:19" x14ac:dyDescent="0.25">
      <c r="A103" s="26" t="s">
        <v>13</v>
      </c>
      <c r="B103" s="26" t="s">
        <v>7</v>
      </c>
      <c r="C103" s="26" t="s">
        <v>220</v>
      </c>
      <c r="D103" s="26" t="s">
        <v>221</v>
      </c>
      <c r="E103" s="26" t="s">
        <v>237</v>
      </c>
      <c r="F103" s="26" t="s">
        <v>11</v>
      </c>
      <c r="G103" s="26" t="s">
        <v>12</v>
      </c>
      <c r="H103" s="26" t="s">
        <v>372</v>
      </c>
      <c r="I103" s="26">
        <v>0</v>
      </c>
      <c r="J103" s="26"/>
      <c r="K103" s="26"/>
      <c r="L103" s="26"/>
      <c r="M103" s="26"/>
      <c r="N103" s="27">
        <v>0</v>
      </c>
      <c r="O103" s="28">
        <v>0</v>
      </c>
      <c r="P103" s="27">
        <v>0</v>
      </c>
      <c r="Q103" s="28">
        <v>0</v>
      </c>
      <c r="R103" s="27">
        <v>0</v>
      </c>
      <c r="S103" s="28">
        <v>0</v>
      </c>
    </row>
    <row r="104" spans="1:19" x14ac:dyDescent="0.25">
      <c r="A104" s="26" t="s">
        <v>13</v>
      </c>
      <c r="B104" s="26" t="s">
        <v>7</v>
      </c>
      <c r="C104" s="26" t="s">
        <v>220</v>
      </c>
      <c r="D104" s="26" t="s">
        <v>221</v>
      </c>
      <c r="E104" s="26" t="s">
        <v>238</v>
      </c>
      <c r="F104" s="26" t="s">
        <v>11</v>
      </c>
      <c r="G104" s="26" t="s">
        <v>12</v>
      </c>
      <c r="H104" s="26" t="s">
        <v>372</v>
      </c>
      <c r="I104" s="26">
        <v>0</v>
      </c>
      <c r="J104" s="26"/>
      <c r="K104" s="26"/>
      <c r="L104" s="26"/>
      <c r="M104" s="26"/>
      <c r="N104" s="27">
        <v>0</v>
      </c>
      <c r="O104" s="28">
        <v>0</v>
      </c>
      <c r="P104" s="27">
        <v>0</v>
      </c>
      <c r="Q104" s="28">
        <v>0</v>
      </c>
      <c r="R104" s="27">
        <v>0</v>
      </c>
      <c r="S104" s="28">
        <v>0</v>
      </c>
    </row>
    <row r="105" spans="1:19" x14ac:dyDescent="0.25">
      <c r="A105" s="26" t="s">
        <v>13</v>
      </c>
      <c r="B105" s="26" t="s">
        <v>7</v>
      </c>
      <c r="C105" s="26" t="s">
        <v>220</v>
      </c>
      <c r="D105" s="26" t="s">
        <v>221</v>
      </c>
      <c r="E105" s="26" t="s">
        <v>239</v>
      </c>
      <c r="F105" s="26" t="s">
        <v>11</v>
      </c>
      <c r="G105" s="26" t="s">
        <v>12</v>
      </c>
      <c r="H105" s="26" t="s">
        <v>372</v>
      </c>
      <c r="I105" s="26">
        <v>0</v>
      </c>
      <c r="J105" s="26"/>
      <c r="K105" s="26"/>
      <c r="L105" s="26"/>
      <c r="M105" s="26"/>
      <c r="N105" s="27">
        <v>0</v>
      </c>
      <c r="O105" s="28">
        <v>0</v>
      </c>
      <c r="P105" s="27">
        <v>0</v>
      </c>
      <c r="Q105" s="28">
        <v>0</v>
      </c>
      <c r="R105" s="27">
        <v>0</v>
      </c>
      <c r="S105" s="28">
        <v>0</v>
      </c>
    </row>
    <row r="106" spans="1:19" x14ac:dyDescent="0.25">
      <c r="A106" s="26" t="s">
        <v>13</v>
      </c>
      <c r="B106" s="26" t="s">
        <v>7</v>
      </c>
      <c r="C106" s="26" t="s">
        <v>220</v>
      </c>
      <c r="D106" s="26" t="s">
        <v>221</v>
      </c>
      <c r="E106" s="26" t="s">
        <v>240</v>
      </c>
      <c r="F106" s="26" t="s">
        <v>11</v>
      </c>
      <c r="G106" s="26" t="s">
        <v>12</v>
      </c>
      <c r="H106" s="26" t="s">
        <v>372</v>
      </c>
      <c r="I106" s="26">
        <v>0</v>
      </c>
      <c r="J106" s="26"/>
      <c r="K106" s="26"/>
      <c r="L106" s="26"/>
      <c r="M106" s="26"/>
      <c r="N106" s="27">
        <v>0</v>
      </c>
      <c r="O106" s="28">
        <v>0</v>
      </c>
      <c r="P106" s="27">
        <v>0</v>
      </c>
      <c r="Q106" s="28">
        <v>0</v>
      </c>
      <c r="R106" s="27">
        <v>0</v>
      </c>
      <c r="S106" s="28">
        <v>0</v>
      </c>
    </row>
    <row r="107" spans="1:19" x14ac:dyDescent="0.25">
      <c r="A107" s="26" t="s">
        <v>13</v>
      </c>
      <c r="B107" s="26" t="s">
        <v>7</v>
      </c>
      <c r="C107" s="26" t="s">
        <v>220</v>
      </c>
      <c r="D107" s="26" t="s">
        <v>221</v>
      </c>
      <c r="E107" s="26" t="s">
        <v>241</v>
      </c>
      <c r="F107" s="26" t="s">
        <v>11</v>
      </c>
      <c r="G107" s="26" t="s">
        <v>12</v>
      </c>
      <c r="H107" s="26" t="s">
        <v>372</v>
      </c>
      <c r="I107" s="26">
        <v>0</v>
      </c>
      <c r="J107" s="26"/>
      <c r="K107" s="26"/>
      <c r="L107" s="26"/>
      <c r="M107" s="26"/>
      <c r="N107" s="27">
        <v>0</v>
      </c>
      <c r="O107" s="28">
        <v>0</v>
      </c>
      <c r="P107" s="27">
        <v>0</v>
      </c>
      <c r="Q107" s="28">
        <v>0</v>
      </c>
      <c r="R107" s="27">
        <v>0</v>
      </c>
      <c r="S107" s="28">
        <v>0</v>
      </c>
    </row>
    <row r="108" spans="1:19" x14ac:dyDescent="0.25">
      <c r="A108" s="26" t="s">
        <v>13</v>
      </c>
      <c r="B108" s="26" t="s">
        <v>7</v>
      </c>
      <c r="C108" s="26" t="s">
        <v>220</v>
      </c>
      <c r="D108" s="26" t="s">
        <v>242</v>
      </c>
      <c r="E108" s="26" t="s">
        <v>243</v>
      </c>
      <c r="F108" s="26" t="s">
        <v>11</v>
      </c>
      <c r="G108" s="26" t="s">
        <v>12</v>
      </c>
      <c r="H108" s="26" t="s">
        <v>373</v>
      </c>
      <c r="I108" s="26">
        <v>0</v>
      </c>
      <c r="J108" s="26"/>
      <c r="K108" s="26"/>
      <c r="L108" s="26"/>
      <c r="M108" s="26"/>
      <c r="N108" s="27">
        <v>0</v>
      </c>
      <c r="O108" s="28">
        <v>0</v>
      </c>
      <c r="P108" s="27">
        <v>0</v>
      </c>
      <c r="Q108" s="28">
        <v>0</v>
      </c>
      <c r="R108" s="27">
        <v>0</v>
      </c>
      <c r="S108" s="28">
        <v>0</v>
      </c>
    </row>
    <row r="109" spans="1:19" x14ac:dyDescent="0.25">
      <c r="A109" s="26" t="s">
        <v>13</v>
      </c>
      <c r="B109" s="26" t="s">
        <v>7</v>
      </c>
      <c r="C109" s="26" t="s">
        <v>8</v>
      </c>
      <c r="D109" s="26" t="s">
        <v>9</v>
      </c>
      <c r="E109" s="26" t="s">
        <v>10</v>
      </c>
      <c r="F109" s="26" t="s">
        <v>15</v>
      </c>
      <c r="G109" s="26" t="s">
        <v>16</v>
      </c>
      <c r="H109" s="26" t="s">
        <v>374</v>
      </c>
      <c r="I109" s="26">
        <v>3.3830000000000002E-3</v>
      </c>
      <c r="J109" s="26"/>
      <c r="K109" s="26"/>
      <c r="L109" s="26"/>
      <c r="M109" s="26"/>
      <c r="N109" s="27">
        <v>50208</v>
      </c>
      <c r="O109" s="28">
        <v>169.85366400000001</v>
      </c>
      <c r="P109" s="27">
        <v>36416</v>
      </c>
      <c r="Q109" s="28">
        <v>123.195328</v>
      </c>
      <c r="R109" s="27">
        <v>86624</v>
      </c>
      <c r="S109" s="28">
        <v>293.048992</v>
      </c>
    </row>
    <row r="110" spans="1:19" x14ac:dyDescent="0.25">
      <c r="A110" s="26" t="s">
        <v>13</v>
      </c>
      <c r="B110" s="26" t="s">
        <v>7</v>
      </c>
      <c r="C110" s="26" t="s">
        <v>8</v>
      </c>
      <c r="D110" s="26" t="s">
        <v>9</v>
      </c>
      <c r="E110" s="26" t="s">
        <v>10</v>
      </c>
      <c r="F110" s="26" t="s">
        <v>15</v>
      </c>
      <c r="G110" s="26" t="s">
        <v>17</v>
      </c>
      <c r="H110" s="26" t="s">
        <v>375</v>
      </c>
      <c r="I110" s="26">
        <v>0</v>
      </c>
      <c r="J110" s="26"/>
      <c r="K110" s="26"/>
      <c r="L110" s="26"/>
      <c r="M110" s="26"/>
      <c r="N110" s="27">
        <v>0</v>
      </c>
      <c r="O110" s="28">
        <v>0</v>
      </c>
      <c r="P110" s="27">
        <v>0</v>
      </c>
      <c r="Q110" s="28">
        <v>0</v>
      </c>
      <c r="R110" s="27">
        <v>0</v>
      </c>
      <c r="S110" s="28">
        <v>0</v>
      </c>
    </row>
    <row r="111" spans="1:19" x14ac:dyDescent="0.25">
      <c r="A111" s="26" t="s">
        <v>13</v>
      </c>
      <c r="B111" s="26" t="s">
        <v>7</v>
      </c>
      <c r="C111" s="26" t="s">
        <v>8</v>
      </c>
      <c r="D111" s="26" t="s">
        <v>9</v>
      </c>
      <c r="E111" s="26" t="s">
        <v>10</v>
      </c>
      <c r="F111" s="26" t="s">
        <v>15</v>
      </c>
      <c r="G111" s="26" t="s">
        <v>18</v>
      </c>
      <c r="H111" s="26" t="s">
        <v>376</v>
      </c>
      <c r="I111" s="26">
        <v>0</v>
      </c>
      <c r="J111" s="26"/>
      <c r="K111" s="26"/>
      <c r="L111" s="26"/>
      <c r="M111" s="26"/>
      <c r="N111" s="27">
        <v>0</v>
      </c>
      <c r="O111" s="28">
        <v>0</v>
      </c>
      <c r="P111" s="27">
        <v>0</v>
      </c>
      <c r="Q111" s="28">
        <v>0</v>
      </c>
      <c r="R111" s="27">
        <v>0</v>
      </c>
      <c r="S111" s="28">
        <v>0</v>
      </c>
    </row>
    <row r="112" spans="1:19" x14ac:dyDescent="0.25">
      <c r="A112" s="26" t="s">
        <v>13</v>
      </c>
      <c r="B112" s="26" t="s">
        <v>7</v>
      </c>
      <c r="C112" s="26" t="s">
        <v>8</v>
      </c>
      <c r="D112" s="26" t="s">
        <v>9</v>
      </c>
      <c r="E112" s="26" t="s">
        <v>10</v>
      </c>
      <c r="F112" s="26" t="s">
        <v>15</v>
      </c>
      <c r="G112" s="26" t="s">
        <v>19</v>
      </c>
      <c r="H112" s="26" t="s">
        <v>377</v>
      </c>
      <c r="I112" s="26">
        <v>0</v>
      </c>
      <c r="J112" s="26"/>
      <c r="K112" s="26"/>
      <c r="L112" s="26"/>
      <c r="M112" s="26"/>
      <c r="N112" s="27">
        <v>0</v>
      </c>
      <c r="O112" s="28">
        <v>0</v>
      </c>
      <c r="P112" s="27">
        <v>0</v>
      </c>
      <c r="Q112" s="28">
        <v>0</v>
      </c>
      <c r="R112" s="27">
        <v>0</v>
      </c>
      <c r="S112" s="28">
        <v>0</v>
      </c>
    </row>
    <row r="113" spans="1:19" x14ac:dyDescent="0.25">
      <c r="A113" s="26" t="s">
        <v>13</v>
      </c>
      <c r="B113" s="26" t="s">
        <v>7</v>
      </c>
      <c r="C113" s="26" t="s">
        <v>8</v>
      </c>
      <c r="D113" s="26" t="s">
        <v>9</v>
      </c>
      <c r="E113" s="26" t="s">
        <v>10</v>
      </c>
      <c r="F113" s="26" t="s">
        <v>15</v>
      </c>
      <c r="G113" s="26" t="s">
        <v>20</v>
      </c>
      <c r="H113" s="26" t="s">
        <v>378</v>
      </c>
      <c r="I113" s="26">
        <v>3.6419999999999998E-3</v>
      </c>
      <c r="J113" s="26"/>
      <c r="K113" s="26"/>
      <c r="L113" s="26"/>
      <c r="M113" s="26"/>
      <c r="N113" s="27">
        <v>50210</v>
      </c>
      <c r="O113" s="28">
        <v>182.86481999999998</v>
      </c>
      <c r="P113" s="27">
        <v>88434</v>
      </c>
      <c r="Q113" s="28">
        <v>322.07662799999997</v>
      </c>
      <c r="R113" s="27">
        <v>138644</v>
      </c>
      <c r="S113" s="28">
        <v>504.94144799999992</v>
      </c>
    </row>
    <row r="114" spans="1:19" x14ac:dyDescent="0.25">
      <c r="A114" s="26" t="s">
        <v>13</v>
      </c>
      <c r="B114" s="26" t="s">
        <v>7</v>
      </c>
      <c r="C114" s="26" t="s">
        <v>8</v>
      </c>
      <c r="D114" s="26" t="s">
        <v>28</v>
      </c>
      <c r="E114" s="26" t="s">
        <v>29</v>
      </c>
      <c r="F114" s="26" t="s">
        <v>15</v>
      </c>
      <c r="G114" s="26" t="s">
        <v>16</v>
      </c>
      <c r="H114" s="26" t="s">
        <v>379</v>
      </c>
      <c r="I114" s="26">
        <v>6.7699999999999998E-4</v>
      </c>
      <c r="J114" s="26"/>
      <c r="K114" s="26"/>
      <c r="L114" s="26"/>
      <c r="M114" s="26"/>
      <c r="N114" s="27">
        <v>422517</v>
      </c>
      <c r="O114" s="28">
        <v>286.04400900000002</v>
      </c>
      <c r="P114" s="27">
        <v>278623</v>
      </c>
      <c r="Q114" s="28">
        <v>188.627771</v>
      </c>
      <c r="R114" s="27">
        <v>701140</v>
      </c>
      <c r="S114" s="28">
        <v>474.67178000000001</v>
      </c>
    </row>
    <row r="115" spans="1:19" x14ac:dyDescent="0.25">
      <c r="A115" s="26" t="s">
        <v>13</v>
      </c>
      <c r="B115" s="26" t="s">
        <v>7</v>
      </c>
      <c r="C115" s="26" t="s">
        <v>8</v>
      </c>
      <c r="D115" s="26" t="s">
        <v>28</v>
      </c>
      <c r="E115" s="26" t="s">
        <v>29</v>
      </c>
      <c r="F115" s="26" t="s">
        <v>15</v>
      </c>
      <c r="G115" s="26" t="s">
        <v>17</v>
      </c>
      <c r="H115" s="26" t="s">
        <v>380</v>
      </c>
      <c r="I115" s="26">
        <v>0</v>
      </c>
      <c r="J115" s="26"/>
      <c r="K115" s="26"/>
      <c r="L115" s="26"/>
      <c r="M115" s="26"/>
      <c r="N115" s="27">
        <v>0</v>
      </c>
      <c r="O115" s="28">
        <v>0</v>
      </c>
      <c r="P115" s="27">
        <v>0</v>
      </c>
      <c r="Q115" s="28">
        <v>0</v>
      </c>
      <c r="R115" s="27">
        <v>0</v>
      </c>
      <c r="S115" s="28">
        <v>0</v>
      </c>
    </row>
    <row r="116" spans="1:19" x14ac:dyDescent="0.25">
      <c r="A116" s="26" t="s">
        <v>13</v>
      </c>
      <c r="B116" s="26" t="s">
        <v>7</v>
      </c>
      <c r="C116" s="26" t="s">
        <v>8</v>
      </c>
      <c r="D116" s="26" t="s">
        <v>28</v>
      </c>
      <c r="E116" s="26" t="s">
        <v>29</v>
      </c>
      <c r="F116" s="26" t="s">
        <v>15</v>
      </c>
      <c r="G116" s="26" t="s">
        <v>18</v>
      </c>
      <c r="H116" s="26" t="s">
        <v>381</v>
      </c>
      <c r="I116" s="26">
        <v>0</v>
      </c>
      <c r="J116" s="26"/>
      <c r="K116" s="26"/>
      <c r="L116" s="26"/>
      <c r="M116" s="26"/>
      <c r="N116" s="27">
        <v>0</v>
      </c>
      <c r="O116" s="28">
        <v>0</v>
      </c>
      <c r="P116" s="27">
        <v>0</v>
      </c>
      <c r="Q116" s="28">
        <v>0</v>
      </c>
      <c r="R116" s="27">
        <v>0</v>
      </c>
      <c r="S116" s="28">
        <v>0</v>
      </c>
    </row>
    <row r="117" spans="1:19" x14ac:dyDescent="0.25">
      <c r="A117" s="26" t="s">
        <v>13</v>
      </c>
      <c r="B117" s="26" t="s">
        <v>7</v>
      </c>
      <c r="C117" s="26" t="s">
        <v>8</v>
      </c>
      <c r="D117" s="26" t="s">
        <v>28</v>
      </c>
      <c r="E117" s="26" t="s">
        <v>29</v>
      </c>
      <c r="F117" s="26" t="s">
        <v>15</v>
      </c>
      <c r="G117" s="26" t="s">
        <v>19</v>
      </c>
      <c r="H117" s="26" t="s">
        <v>382</v>
      </c>
      <c r="I117" s="26">
        <v>0</v>
      </c>
      <c r="J117" s="26"/>
      <c r="K117" s="26"/>
      <c r="L117" s="26"/>
      <c r="M117" s="26"/>
      <c r="N117" s="27">
        <v>0</v>
      </c>
      <c r="O117" s="28">
        <v>0</v>
      </c>
      <c r="P117" s="27">
        <v>0</v>
      </c>
      <c r="Q117" s="28">
        <v>0</v>
      </c>
      <c r="R117" s="27">
        <v>0</v>
      </c>
      <c r="S117" s="28">
        <v>0</v>
      </c>
    </row>
    <row r="118" spans="1:19" x14ac:dyDescent="0.25">
      <c r="A118" s="26" t="s">
        <v>13</v>
      </c>
      <c r="B118" s="26" t="s">
        <v>7</v>
      </c>
      <c r="C118" s="26" t="s">
        <v>8</v>
      </c>
      <c r="D118" s="26" t="s">
        <v>28</v>
      </c>
      <c r="E118" s="26" t="s">
        <v>29</v>
      </c>
      <c r="F118" s="26" t="s">
        <v>15</v>
      </c>
      <c r="G118" s="26" t="s">
        <v>20</v>
      </c>
      <c r="H118" s="26" t="s">
        <v>383</v>
      </c>
      <c r="I118" s="26">
        <v>2.47E-3</v>
      </c>
      <c r="J118" s="26"/>
      <c r="K118" s="26"/>
      <c r="L118" s="26"/>
      <c r="M118" s="26"/>
      <c r="N118" s="27">
        <v>422532</v>
      </c>
      <c r="O118" s="28">
        <v>1043.6540399999999</v>
      </c>
      <c r="P118" s="27">
        <v>498880</v>
      </c>
      <c r="Q118" s="28">
        <v>1232.2336</v>
      </c>
      <c r="R118" s="27">
        <v>921412</v>
      </c>
      <c r="S118" s="28">
        <v>2275.8876399999999</v>
      </c>
    </row>
    <row r="119" spans="1:19" x14ac:dyDescent="0.25">
      <c r="A119" s="26" t="s">
        <v>13</v>
      </c>
      <c r="B119" s="26" t="s">
        <v>7</v>
      </c>
      <c r="C119" s="26" t="s">
        <v>8</v>
      </c>
      <c r="D119" s="26" t="s">
        <v>30</v>
      </c>
      <c r="E119" s="26" t="s">
        <v>31</v>
      </c>
      <c r="F119" s="26" t="s">
        <v>15</v>
      </c>
      <c r="G119" s="26" t="s">
        <v>16</v>
      </c>
      <c r="H119" s="26" t="s">
        <v>384</v>
      </c>
      <c r="I119" s="26">
        <v>3.5399999999999999E-4</v>
      </c>
      <c r="J119" s="26"/>
      <c r="K119" s="26"/>
      <c r="L119" s="26"/>
      <c r="M119" s="26"/>
      <c r="N119" s="27">
        <v>157178</v>
      </c>
      <c r="O119" s="28">
        <v>55.641011999999996</v>
      </c>
      <c r="P119" s="27">
        <v>1114332</v>
      </c>
      <c r="Q119" s="28">
        <v>394.47352799999999</v>
      </c>
      <c r="R119" s="27">
        <v>1271510</v>
      </c>
      <c r="S119" s="28">
        <v>450.11453999999998</v>
      </c>
    </row>
    <row r="120" spans="1:19" x14ac:dyDescent="0.25">
      <c r="A120" s="26" t="s">
        <v>13</v>
      </c>
      <c r="B120" s="26" t="s">
        <v>7</v>
      </c>
      <c r="C120" s="26" t="s">
        <v>8</v>
      </c>
      <c r="D120" s="26" t="s">
        <v>30</v>
      </c>
      <c r="E120" s="26" t="s">
        <v>31</v>
      </c>
      <c r="F120" s="26" t="s">
        <v>15</v>
      </c>
      <c r="G120" s="26" t="s">
        <v>17</v>
      </c>
      <c r="H120" s="26" t="s">
        <v>385</v>
      </c>
      <c r="I120" s="26">
        <v>0</v>
      </c>
      <c r="J120" s="26"/>
      <c r="K120" s="26"/>
      <c r="L120" s="26"/>
      <c r="M120" s="26"/>
      <c r="N120" s="27">
        <v>0</v>
      </c>
      <c r="O120" s="28">
        <v>0</v>
      </c>
      <c r="P120" s="27">
        <v>0</v>
      </c>
      <c r="Q120" s="28">
        <v>0</v>
      </c>
      <c r="R120" s="27">
        <v>0</v>
      </c>
      <c r="S120" s="28">
        <v>0</v>
      </c>
    </row>
    <row r="121" spans="1:19" x14ac:dyDescent="0.25">
      <c r="A121" s="26" t="s">
        <v>13</v>
      </c>
      <c r="B121" s="26" t="s">
        <v>7</v>
      </c>
      <c r="C121" s="26" t="s">
        <v>8</v>
      </c>
      <c r="D121" s="26" t="s">
        <v>30</v>
      </c>
      <c r="E121" s="26" t="s">
        <v>31</v>
      </c>
      <c r="F121" s="26" t="s">
        <v>15</v>
      </c>
      <c r="G121" s="26" t="s">
        <v>18</v>
      </c>
      <c r="H121" s="26" t="s">
        <v>386</v>
      </c>
      <c r="I121" s="26">
        <v>0</v>
      </c>
      <c r="J121" s="26"/>
      <c r="K121" s="26"/>
      <c r="L121" s="26"/>
      <c r="M121" s="26"/>
      <c r="N121" s="27">
        <v>0</v>
      </c>
      <c r="O121" s="28">
        <v>0</v>
      </c>
      <c r="P121" s="27">
        <v>0</v>
      </c>
      <c r="Q121" s="28">
        <v>0</v>
      </c>
      <c r="R121" s="27">
        <v>0</v>
      </c>
      <c r="S121" s="28">
        <v>0</v>
      </c>
    </row>
    <row r="122" spans="1:19" x14ac:dyDescent="0.25">
      <c r="A122" s="26" t="s">
        <v>13</v>
      </c>
      <c r="B122" s="26" t="s">
        <v>7</v>
      </c>
      <c r="C122" s="26" t="s">
        <v>8</v>
      </c>
      <c r="D122" s="26" t="s">
        <v>30</v>
      </c>
      <c r="E122" s="26" t="s">
        <v>31</v>
      </c>
      <c r="F122" s="26" t="s">
        <v>15</v>
      </c>
      <c r="G122" s="26" t="s">
        <v>19</v>
      </c>
      <c r="H122" s="26" t="s">
        <v>387</v>
      </c>
      <c r="I122" s="26">
        <v>0</v>
      </c>
      <c r="J122" s="26"/>
      <c r="K122" s="26"/>
      <c r="L122" s="26"/>
      <c r="M122" s="26"/>
      <c r="N122" s="27">
        <v>0</v>
      </c>
      <c r="O122" s="28">
        <v>0</v>
      </c>
      <c r="P122" s="27">
        <v>0</v>
      </c>
      <c r="Q122" s="28">
        <v>0</v>
      </c>
      <c r="R122" s="27">
        <v>0</v>
      </c>
      <c r="S122" s="28">
        <v>0</v>
      </c>
    </row>
    <row r="123" spans="1:19" x14ac:dyDescent="0.25">
      <c r="A123" s="26" t="s">
        <v>13</v>
      </c>
      <c r="B123" s="26" t="s">
        <v>7</v>
      </c>
      <c r="C123" s="26" t="s">
        <v>8</v>
      </c>
      <c r="D123" s="26" t="s">
        <v>30</v>
      </c>
      <c r="E123" s="26" t="s">
        <v>31</v>
      </c>
      <c r="F123" s="26" t="s">
        <v>15</v>
      </c>
      <c r="G123" s="26" t="s">
        <v>20</v>
      </c>
      <c r="H123" s="26" t="s">
        <v>388</v>
      </c>
      <c r="I123" s="26">
        <v>1.304E-3</v>
      </c>
      <c r="J123" s="26"/>
      <c r="K123" s="26"/>
      <c r="L123" s="26"/>
      <c r="M123" s="26"/>
      <c r="N123" s="27">
        <v>917977</v>
      </c>
      <c r="O123" s="28">
        <v>1197.0420080000001</v>
      </c>
      <c r="P123" s="27">
        <v>1354552</v>
      </c>
      <c r="Q123" s="28">
        <v>1766.335808</v>
      </c>
      <c r="R123" s="27">
        <v>2272529</v>
      </c>
      <c r="S123" s="28">
        <v>2963.3778160000002</v>
      </c>
    </row>
    <row r="124" spans="1:19" x14ac:dyDescent="0.25">
      <c r="A124" s="26" t="s">
        <v>13</v>
      </c>
      <c r="B124" s="26" t="s">
        <v>7</v>
      </c>
      <c r="C124" s="26" t="s">
        <v>8</v>
      </c>
      <c r="D124" s="26" t="s">
        <v>35</v>
      </c>
      <c r="E124" s="26" t="s">
        <v>36</v>
      </c>
      <c r="F124" s="26" t="s">
        <v>15</v>
      </c>
      <c r="G124" s="26" t="s">
        <v>16</v>
      </c>
      <c r="H124" s="26" t="s">
        <v>389</v>
      </c>
      <c r="I124" s="26">
        <v>1.016E-3</v>
      </c>
      <c r="J124" s="26"/>
      <c r="K124" s="26"/>
      <c r="L124" s="26"/>
      <c r="M124" s="26"/>
      <c r="N124" s="27">
        <v>94859</v>
      </c>
      <c r="O124" s="28">
        <v>96.376744000000002</v>
      </c>
      <c r="P124" s="27">
        <v>646653</v>
      </c>
      <c r="Q124" s="28">
        <v>656.99944800000003</v>
      </c>
      <c r="R124" s="27">
        <v>741512</v>
      </c>
      <c r="S124" s="28">
        <v>753.37619200000006</v>
      </c>
    </row>
    <row r="125" spans="1:19" x14ac:dyDescent="0.25">
      <c r="A125" s="26" t="s">
        <v>13</v>
      </c>
      <c r="B125" s="26" t="s">
        <v>7</v>
      </c>
      <c r="C125" s="26" t="s">
        <v>8</v>
      </c>
      <c r="D125" s="26" t="s">
        <v>35</v>
      </c>
      <c r="E125" s="26" t="s">
        <v>36</v>
      </c>
      <c r="F125" s="26" t="s">
        <v>15</v>
      </c>
      <c r="G125" s="26" t="s">
        <v>17</v>
      </c>
      <c r="H125" s="26" t="s">
        <v>390</v>
      </c>
      <c r="I125" s="26">
        <v>0</v>
      </c>
      <c r="J125" s="26"/>
      <c r="K125" s="26"/>
      <c r="L125" s="26"/>
      <c r="M125" s="26"/>
      <c r="N125" s="27">
        <v>0</v>
      </c>
      <c r="O125" s="28">
        <v>0</v>
      </c>
      <c r="P125" s="27">
        <v>0</v>
      </c>
      <c r="Q125" s="28">
        <v>0</v>
      </c>
      <c r="R125" s="27">
        <v>0</v>
      </c>
      <c r="S125" s="28">
        <v>0</v>
      </c>
    </row>
    <row r="126" spans="1:19" x14ac:dyDescent="0.25">
      <c r="A126" s="26" t="s">
        <v>13</v>
      </c>
      <c r="B126" s="26" t="s">
        <v>7</v>
      </c>
      <c r="C126" s="26" t="s">
        <v>8</v>
      </c>
      <c r="D126" s="26" t="s">
        <v>35</v>
      </c>
      <c r="E126" s="26" t="s">
        <v>36</v>
      </c>
      <c r="F126" s="26" t="s">
        <v>15</v>
      </c>
      <c r="G126" s="26" t="s">
        <v>18</v>
      </c>
      <c r="H126" s="26" t="s">
        <v>391</v>
      </c>
      <c r="I126" s="26">
        <v>0</v>
      </c>
      <c r="J126" s="26"/>
      <c r="K126" s="26"/>
      <c r="L126" s="26"/>
      <c r="M126" s="26"/>
      <c r="N126" s="27">
        <v>0</v>
      </c>
      <c r="O126" s="28">
        <v>0</v>
      </c>
      <c r="P126" s="27">
        <v>0</v>
      </c>
      <c r="Q126" s="28">
        <v>0</v>
      </c>
      <c r="R126" s="27">
        <v>0</v>
      </c>
      <c r="S126" s="28">
        <v>0</v>
      </c>
    </row>
    <row r="127" spans="1:19" x14ac:dyDescent="0.25">
      <c r="A127" s="26" t="s">
        <v>13</v>
      </c>
      <c r="B127" s="26" t="s">
        <v>7</v>
      </c>
      <c r="C127" s="26" t="s">
        <v>8</v>
      </c>
      <c r="D127" s="26" t="s">
        <v>35</v>
      </c>
      <c r="E127" s="26" t="s">
        <v>36</v>
      </c>
      <c r="F127" s="26" t="s">
        <v>15</v>
      </c>
      <c r="G127" s="26" t="s">
        <v>19</v>
      </c>
      <c r="H127" s="26" t="s">
        <v>392</v>
      </c>
      <c r="I127" s="26">
        <v>0</v>
      </c>
      <c r="J127" s="26"/>
      <c r="K127" s="26"/>
      <c r="L127" s="26"/>
      <c r="M127" s="26"/>
      <c r="N127" s="27">
        <v>0</v>
      </c>
      <c r="O127" s="28">
        <v>0</v>
      </c>
      <c r="P127" s="27">
        <v>0</v>
      </c>
      <c r="Q127" s="28">
        <v>0</v>
      </c>
      <c r="R127" s="27">
        <v>0</v>
      </c>
      <c r="S127" s="28">
        <v>0</v>
      </c>
    </row>
    <row r="128" spans="1:19" x14ac:dyDescent="0.25">
      <c r="A128" s="26" t="s">
        <v>13</v>
      </c>
      <c r="B128" s="26" t="s">
        <v>7</v>
      </c>
      <c r="C128" s="26" t="s">
        <v>8</v>
      </c>
      <c r="D128" s="26" t="s">
        <v>35</v>
      </c>
      <c r="E128" s="26" t="s">
        <v>36</v>
      </c>
      <c r="F128" s="26" t="s">
        <v>15</v>
      </c>
      <c r="G128" s="26" t="s">
        <v>20</v>
      </c>
      <c r="H128" s="26" t="s">
        <v>393</v>
      </c>
      <c r="I128" s="26">
        <v>3.349E-3</v>
      </c>
      <c r="J128" s="26"/>
      <c r="K128" s="26"/>
      <c r="L128" s="26"/>
      <c r="M128" s="26"/>
      <c r="N128" s="27">
        <v>784326</v>
      </c>
      <c r="O128" s="28">
        <v>2626.707774</v>
      </c>
      <c r="P128" s="27">
        <v>1052620</v>
      </c>
      <c r="Q128" s="28">
        <v>3525.2243800000001</v>
      </c>
      <c r="R128" s="27">
        <v>1836946</v>
      </c>
      <c r="S128" s="28">
        <v>6151.9321540000001</v>
      </c>
    </row>
    <row r="129" spans="1:19" x14ac:dyDescent="0.25">
      <c r="A129" s="26" t="s">
        <v>13</v>
      </c>
      <c r="B129" s="26" t="s">
        <v>7</v>
      </c>
      <c r="C129" s="26" t="s">
        <v>8</v>
      </c>
      <c r="D129" s="26" t="s">
        <v>37</v>
      </c>
      <c r="E129" s="26" t="s">
        <v>38</v>
      </c>
      <c r="F129" s="26" t="s">
        <v>15</v>
      </c>
      <c r="G129" s="26" t="s">
        <v>16</v>
      </c>
      <c r="H129" s="26" t="s">
        <v>394</v>
      </c>
      <c r="I129" s="26">
        <v>3.1500000000000001E-4</v>
      </c>
      <c r="J129" s="26"/>
      <c r="K129" s="26"/>
      <c r="L129" s="26"/>
      <c r="M129" s="26"/>
      <c r="N129" s="27">
        <v>282008</v>
      </c>
      <c r="O129" s="28">
        <v>88.832520000000017</v>
      </c>
      <c r="P129" s="27">
        <v>701444</v>
      </c>
      <c r="Q129" s="28">
        <v>220.95486</v>
      </c>
      <c r="R129" s="27">
        <v>983452</v>
      </c>
      <c r="S129" s="28">
        <v>309.78738000000004</v>
      </c>
    </row>
    <row r="130" spans="1:19" x14ac:dyDescent="0.25">
      <c r="A130" s="26" t="s">
        <v>13</v>
      </c>
      <c r="B130" s="26" t="s">
        <v>7</v>
      </c>
      <c r="C130" s="26" t="s">
        <v>8</v>
      </c>
      <c r="D130" s="26" t="s">
        <v>37</v>
      </c>
      <c r="E130" s="26" t="s">
        <v>38</v>
      </c>
      <c r="F130" s="26" t="s">
        <v>15</v>
      </c>
      <c r="G130" s="26" t="s">
        <v>17</v>
      </c>
      <c r="H130" s="26" t="s">
        <v>395</v>
      </c>
      <c r="I130" s="26">
        <v>0</v>
      </c>
      <c r="J130" s="26"/>
      <c r="K130" s="26"/>
      <c r="L130" s="26"/>
      <c r="M130" s="26"/>
      <c r="N130" s="27">
        <v>0</v>
      </c>
      <c r="O130" s="28">
        <v>0</v>
      </c>
      <c r="P130" s="27">
        <v>0</v>
      </c>
      <c r="Q130" s="28">
        <v>0</v>
      </c>
      <c r="R130" s="27">
        <v>0</v>
      </c>
      <c r="S130" s="28">
        <v>0</v>
      </c>
    </row>
    <row r="131" spans="1:19" x14ac:dyDescent="0.25">
      <c r="A131" s="26" t="s">
        <v>13</v>
      </c>
      <c r="B131" s="26" t="s">
        <v>7</v>
      </c>
      <c r="C131" s="26" t="s">
        <v>8</v>
      </c>
      <c r="D131" s="26" t="s">
        <v>37</v>
      </c>
      <c r="E131" s="26" t="s">
        <v>38</v>
      </c>
      <c r="F131" s="26" t="s">
        <v>15</v>
      </c>
      <c r="G131" s="26" t="s">
        <v>18</v>
      </c>
      <c r="H131" s="26" t="s">
        <v>396</v>
      </c>
      <c r="I131" s="26">
        <v>0</v>
      </c>
      <c r="J131" s="26"/>
      <c r="K131" s="26"/>
      <c r="L131" s="26"/>
      <c r="M131" s="26"/>
      <c r="N131" s="27">
        <v>0</v>
      </c>
      <c r="O131" s="28">
        <v>0</v>
      </c>
      <c r="P131" s="27">
        <v>0</v>
      </c>
      <c r="Q131" s="28">
        <v>0</v>
      </c>
      <c r="R131" s="27">
        <v>0</v>
      </c>
      <c r="S131" s="28">
        <v>0</v>
      </c>
    </row>
    <row r="132" spans="1:19" x14ac:dyDescent="0.25">
      <c r="A132" s="26" t="s">
        <v>13</v>
      </c>
      <c r="B132" s="26" t="s">
        <v>7</v>
      </c>
      <c r="C132" s="26" t="s">
        <v>8</v>
      </c>
      <c r="D132" s="26" t="s">
        <v>37</v>
      </c>
      <c r="E132" s="26" t="s">
        <v>38</v>
      </c>
      <c r="F132" s="26" t="s">
        <v>15</v>
      </c>
      <c r="G132" s="26" t="s">
        <v>19</v>
      </c>
      <c r="H132" s="26" t="s">
        <v>397</v>
      </c>
      <c r="I132" s="26">
        <v>0</v>
      </c>
      <c r="J132" s="26"/>
      <c r="K132" s="26"/>
      <c r="L132" s="26"/>
      <c r="M132" s="26"/>
      <c r="N132" s="27">
        <v>0</v>
      </c>
      <c r="O132" s="28">
        <v>0</v>
      </c>
      <c r="P132" s="27">
        <v>0</v>
      </c>
      <c r="Q132" s="28">
        <v>0</v>
      </c>
      <c r="R132" s="27">
        <v>0</v>
      </c>
      <c r="S132" s="28">
        <v>0</v>
      </c>
    </row>
    <row r="133" spans="1:19" x14ac:dyDescent="0.25">
      <c r="A133" s="26" t="s">
        <v>13</v>
      </c>
      <c r="B133" s="26" t="s">
        <v>7</v>
      </c>
      <c r="C133" s="26" t="s">
        <v>8</v>
      </c>
      <c r="D133" s="26" t="s">
        <v>37</v>
      </c>
      <c r="E133" s="26" t="s">
        <v>38</v>
      </c>
      <c r="F133" s="26" t="s">
        <v>15</v>
      </c>
      <c r="G133" s="26" t="s">
        <v>20</v>
      </c>
      <c r="H133" s="26" t="s">
        <v>398</v>
      </c>
      <c r="I133" s="26">
        <v>9.0300000000000005E-4</v>
      </c>
      <c r="J133" s="26"/>
      <c r="K133" s="26"/>
      <c r="L133" s="26"/>
      <c r="M133" s="26"/>
      <c r="N133" s="27">
        <v>893575</v>
      </c>
      <c r="O133" s="28">
        <v>806.89822500000014</v>
      </c>
      <c r="P133" s="27">
        <v>1434192</v>
      </c>
      <c r="Q133" s="28">
        <v>1295.0753760000002</v>
      </c>
      <c r="R133" s="27">
        <v>2327767</v>
      </c>
      <c r="S133" s="28">
        <v>2101.9736010000001</v>
      </c>
    </row>
    <row r="134" spans="1:19" x14ac:dyDescent="0.25">
      <c r="A134" s="26" t="s">
        <v>13</v>
      </c>
      <c r="B134" s="26" t="s">
        <v>7</v>
      </c>
      <c r="C134" s="26" t="s">
        <v>8</v>
      </c>
      <c r="D134" s="26" t="s">
        <v>39</v>
      </c>
      <c r="E134" s="26" t="s">
        <v>40</v>
      </c>
      <c r="F134" s="26" t="s">
        <v>15</v>
      </c>
      <c r="G134" s="26" t="s">
        <v>16</v>
      </c>
      <c r="H134" s="26" t="s">
        <v>399</v>
      </c>
      <c r="I134" s="26">
        <v>2.7399999999999999E-4</v>
      </c>
      <c r="J134" s="26"/>
      <c r="K134" s="26"/>
      <c r="L134" s="26"/>
      <c r="M134" s="26"/>
      <c r="N134" s="27">
        <v>2242</v>
      </c>
      <c r="O134" s="28">
        <v>0.61430799999999997</v>
      </c>
      <c r="P134" s="27">
        <v>145473</v>
      </c>
      <c r="Q134" s="28">
        <v>39.859602000000002</v>
      </c>
      <c r="R134" s="27">
        <v>147715</v>
      </c>
      <c r="S134" s="28">
        <v>40.473910000000004</v>
      </c>
    </row>
    <row r="135" spans="1:19" x14ac:dyDescent="0.25">
      <c r="A135" s="26" t="s">
        <v>13</v>
      </c>
      <c r="B135" s="26" t="s">
        <v>7</v>
      </c>
      <c r="C135" s="26" t="s">
        <v>8</v>
      </c>
      <c r="D135" s="26" t="s">
        <v>39</v>
      </c>
      <c r="E135" s="26" t="s">
        <v>40</v>
      </c>
      <c r="F135" s="26" t="s">
        <v>15</v>
      </c>
      <c r="G135" s="26" t="s">
        <v>17</v>
      </c>
      <c r="H135" s="26" t="s">
        <v>400</v>
      </c>
      <c r="I135" s="26">
        <v>0</v>
      </c>
      <c r="J135" s="26"/>
      <c r="K135" s="26"/>
      <c r="L135" s="26"/>
      <c r="M135" s="26"/>
      <c r="N135" s="27">
        <v>0</v>
      </c>
      <c r="O135" s="28">
        <v>0</v>
      </c>
      <c r="P135" s="27">
        <v>0</v>
      </c>
      <c r="Q135" s="28">
        <v>0</v>
      </c>
      <c r="R135" s="27">
        <v>0</v>
      </c>
      <c r="S135" s="28">
        <v>0</v>
      </c>
    </row>
    <row r="136" spans="1:19" x14ac:dyDescent="0.25">
      <c r="A136" s="26" t="s">
        <v>13</v>
      </c>
      <c r="B136" s="26" t="s">
        <v>7</v>
      </c>
      <c r="C136" s="26" t="s">
        <v>8</v>
      </c>
      <c r="D136" s="26" t="s">
        <v>39</v>
      </c>
      <c r="E136" s="26" t="s">
        <v>40</v>
      </c>
      <c r="F136" s="26" t="s">
        <v>15</v>
      </c>
      <c r="G136" s="26" t="s">
        <v>18</v>
      </c>
      <c r="H136" s="26" t="s">
        <v>401</v>
      </c>
      <c r="I136" s="26">
        <v>0</v>
      </c>
      <c r="J136" s="26"/>
      <c r="K136" s="26"/>
      <c r="L136" s="26"/>
      <c r="M136" s="26"/>
      <c r="N136" s="27">
        <v>0</v>
      </c>
      <c r="O136" s="28">
        <v>0</v>
      </c>
      <c r="P136" s="27">
        <v>0</v>
      </c>
      <c r="Q136" s="28">
        <v>0</v>
      </c>
      <c r="R136" s="27">
        <v>0</v>
      </c>
      <c r="S136" s="28">
        <v>0</v>
      </c>
    </row>
    <row r="137" spans="1:19" x14ac:dyDescent="0.25">
      <c r="A137" s="26" t="s">
        <v>13</v>
      </c>
      <c r="B137" s="26" t="s">
        <v>7</v>
      </c>
      <c r="C137" s="26" t="s">
        <v>8</v>
      </c>
      <c r="D137" s="26" t="s">
        <v>39</v>
      </c>
      <c r="E137" s="26" t="s">
        <v>40</v>
      </c>
      <c r="F137" s="26" t="s">
        <v>15</v>
      </c>
      <c r="G137" s="26" t="s">
        <v>19</v>
      </c>
      <c r="H137" s="26" t="s">
        <v>402</v>
      </c>
      <c r="I137" s="26">
        <v>0</v>
      </c>
      <c r="J137" s="26"/>
      <c r="K137" s="26"/>
      <c r="L137" s="26"/>
      <c r="M137" s="26"/>
      <c r="N137" s="27">
        <v>0</v>
      </c>
      <c r="O137" s="28">
        <v>0</v>
      </c>
      <c r="P137" s="27">
        <v>0</v>
      </c>
      <c r="Q137" s="28">
        <v>0</v>
      </c>
      <c r="R137" s="27">
        <v>0</v>
      </c>
      <c r="S137" s="28">
        <v>0</v>
      </c>
    </row>
    <row r="138" spans="1:19" x14ac:dyDescent="0.25">
      <c r="A138" s="26" t="s">
        <v>13</v>
      </c>
      <c r="B138" s="26" t="s">
        <v>7</v>
      </c>
      <c r="C138" s="26" t="s">
        <v>8</v>
      </c>
      <c r="D138" s="26" t="s">
        <v>39</v>
      </c>
      <c r="E138" s="26" t="s">
        <v>40</v>
      </c>
      <c r="F138" s="26" t="s">
        <v>15</v>
      </c>
      <c r="G138" s="26" t="s">
        <v>20</v>
      </c>
      <c r="H138" s="26" t="s">
        <v>403</v>
      </c>
      <c r="I138" s="26">
        <v>1.6900000000000001E-3</v>
      </c>
      <c r="J138" s="26"/>
      <c r="K138" s="26"/>
      <c r="L138" s="26"/>
      <c r="M138" s="26"/>
      <c r="N138" s="27">
        <v>54805</v>
      </c>
      <c r="O138" s="28">
        <v>92.620450000000005</v>
      </c>
      <c r="P138" s="27">
        <v>146158</v>
      </c>
      <c r="Q138" s="28">
        <v>247.00702000000001</v>
      </c>
      <c r="R138" s="27">
        <v>200963</v>
      </c>
      <c r="S138" s="28">
        <v>339.62747000000002</v>
      </c>
    </row>
    <row r="139" spans="1:19" x14ac:dyDescent="0.25">
      <c r="A139" s="26" t="s">
        <v>13</v>
      </c>
      <c r="B139" s="26" t="s">
        <v>7</v>
      </c>
      <c r="C139" s="26" t="s">
        <v>8</v>
      </c>
      <c r="D139" s="26" t="s">
        <v>41</v>
      </c>
      <c r="E139" s="26" t="s">
        <v>42</v>
      </c>
      <c r="F139" s="26" t="s">
        <v>15</v>
      </c>
      <c r="G139" s="26" t="s">
        <v>16</v>
      </c>
      <c r="H139" s="26" t="s">
        <v>404</v>
      </c>
      <c r="I139" s="26">
        <v>4.4900000000000002E-4</v>
      </c>
      <c r="J139" s="26"/>
      <c r="K139" s="26"/>
      <c r="L139" s="26"/>
      <c r="M139" s="26"/>
      <c r="N139" s="27">
        <v>1736490</v>
      </c>
      <c r="O139" s="28">
        <v>779.68401000000006</v>
      </c>
      <c r="P139" s="27">
        <v>2898263</v>
      </c>
      <c r="Q139" s="28">
        <v>1301.3200870000001</v>
      </c>
      <c r="R139" s="27">
        <v>4634753</v>
      </c>
      <c r="S139" s="28">
        <v>2081.004097</v>
      </c>
    </row>
    <row r="140" spans="1:19" x14ac:dyDescent="0.25">
      <c r="A140" s="26" t="s">
        <v>13</v>
      </c>
      <c r="B140" s="26" t="s">
        <v>7</v>
      </c>
      <c r="C140" s="26" t="s">
        <v>8</v>
      </c>
      <c r="D140" s="26" t="s">
        <v>41</v>
      </c>
      <c r="E140" s="26" t="s">
        <v>42</v>
      </c>
      <c r="F140" s="26" t="s">
        <v>15</v>
      </c>
      <c r="G140" s="26" t="s">
        <v>17</v>
      </c>
      <c r="H140" s="26" t="s">
        <v>405</v>
      </c>
      <c r="I140" s="26">
        <v>0</v>
      </c>
      <c r="J140" s="26"/>
      <c r="K140" s="26"/>
      <c r="L140" s="26"/>
      <c r="M140" s="26"/>
      <c r="N140" s="27">
        <v>0</v>
      </c>
      <c r="O140" s="28">
        <v>0</v>
      </c>
      <c r="P140" s="27">
        <v>0</v>
      </c>
      <c r="Q140" s="28">
        <v>0</v>
      </c>
      <c r="R140" s="27">
        <v>0</v>
      </c>
      <c r="S140" s="28">
        <v>0</v>
      </c>
    </row>
    <row r="141" spans="1:19" x14ac:dyDescent="0.25">
      <c r="A141" s="26" t="s">
        <v>13</v>
      </c>
      <c r="B141" s="26" t="s">
        <v>7</v>
      </c>
      <c r="C141" s="26" t="s">
        <v>8</v>
      </c>
      <c r="D141" s="26" t="s">
        <v>41</v>
      </c>
      <c r="E141" s="26" t="s">
        <v>42</v>
      </c>
      <c r="F141" s="26" t="s">
        <v>15</v>
      </c>
      <c r="G141" s="26" t="s">
        <v>18</v>
      </c>
      <c r="H141" s="26" t="s">
        <v>406</v>
      </c>
      <c r="I141" s="26">
        <v>0</v>
      </c>
      <c r="J141" s="26"/>
      <c r="K141" s="26"/>
      <c r="L141" s="26"/>
      <c r="M141" s="26"/>
      <c r="N141" s="27">
        <v>0</v>
      </c>
      <c r="O141" s="28">
        <v>0</v>
      </c>
      <c r="P141" s="27">
        <v>0</v>
      </c>
      <c r="Q141" s="28">
        <v>0</v>
      </c>
      <c r="R141" s="27">
        <v>0</v>
      </c>
      <c r="S141" s="28">
        <v>0</v>
      </c>
    </row>
    <row r="142" spans="1:19" x14ac:dyDescent="0.25">
      <c r="A142" s="26" t="s">
        <v>13</v>
      </c>
      <c r="B142" s="26" t="s">
        <v>7</v>
      </c>
      <c r="C142" s="26" t="s">
        <v>8</v>
      </c>
      <c r="D142" s="26" t="s">
        <v>41</v>
      </c>
      <c r="E142" s="26" t="s">
        <v>42</v>
      </c>
      <c r="F142" s="26" t="s">
        <v>15</v>
      </c>
      <c r="G142" s="26" t="s">
        <v>19</v>
      </c>
      <c r="H142" s="26" t="s">
        <v>407</v>
      </c>
      <c r="I142" s="26">
        <v>0</v>
      </c>
      <c r="J142" s="26"/>
      <c r="K142" s="26"/>
      <c r="L142" s="26"/>
      <c r="M142" s="26"/>
      <c r="N142" s="27">
        <v>0</v>
      </c>
      <c r="O142" s="28">
        <v>0</v>
      </c>
      <c r="P142" s="27">
        <v>0</v>
      </c>
      <c r="Q142" s="28">
        <v>0</v>
      </c>
      <c r="R142" s="27">
        <v>0</v>
      </c>
      <c r="S142" s="28">
        <v>0</v>
      </c>
    </row>
    <row r="143" spans="1:19" x14ac:dyDescent="0.25">
      <c r="A143" s="26" t="s">
        <v>13</v>
      </c>
      <c r="B143" s="26" t="s">
        <v>7</v>
      </c>
      <c r="C143" s="26" t="s">
        <v>8</v>
      </c>
      <c r="D143" s="26" t="s">
        <v>41</v>
      </c>
      <c r="E143" s="26" t="s">
        <v>42</v>
      </c>
      <c r="F143" s="26" t="s">
        <v>15</v>
      </c>
      <c r="G143" s="26" t="s">
        <v>20</v>
      </c>
      <c r="H143" s="26" t="s">
        <v>408</v>
      </c>
      <c r="I143" s="26">
        <v>1.696E-3</v>
      </c>
      <c r="J143" s="26"/>
      <c r="K143" s="26"/>
      <c r="L143" s="26"/>
      <c r="M143" s="26"/>
      <c r="N143" s="27">
        <v>3609652</v>
      </c>
      <c r="O143" s="28">
        <v>6121.9697919999999</v>
      </c>
      <c r="P143" s="27">
        <v>4151405</v>
      </c>
      <c r="Q143" s="28">
        <v>7040.7828800000007</v>
      </c>
      <c r="R143" s="27">
        <v>7761057</v>
      </c>
      <c r="S143" s="28">
        <v>13162.752672000001</v>
      </c>
    </row>
    <row r="144" spans="1:19" x14ac:dyDescent="0.25">
      <c r="A144" s="26" t="s">
        <v>13</v>
      </c>
      <c r="B144" s="26" t="s">
        <v>7</v>
      </c>
      <c r="C144" s="26" t="s">
        <v>8</v>
      </c>
      <c r="D144" s="26" t="s">
        <v>43</v>
      </c>
      <c r="E144" s="26" t="s">
        <v>44</v>
      </c>
      <c r="F144" s="26" t="s">
        <v>15</v>
      </c>
      <c r="G144" s="26" t="s">
        <v>16</v>
      </c>
      <c r="H144" s="26" t="s">
        <v>409</v>
      </c>
      <c r="I144" s="26">
        <v>1.307E-3</v>
      </c>
      <c r="J144" s="26"/>
      <c r="K144" s="26"/>
      <c r="L144" s="26"/>
      <c r="M144" s="26"/>
      <c r="N144" s="27">
        <v>155154</v>
      </c>
      <c r="O144" s="28">
        <v>202.78627800000001</v>
      </c>
      <c r="P144" s="27">
        <v>148621</v>
      </c>
      <c r="Q144" s="28">
        <v>194.247647</v>
      </c>
      <c r="R144" s="27">
        <v>303775</v>
      </c>
      <c r="S144" s="28">
        <v>397.03392500000001</v>
      </c>
    </row>
    <row r="145" spans="1:19" x14ac:dyDescent="0.25">
      <c r="A145" s="26" t="s">
        <v>13</v>
      </c>
      <c r="B145" s="26" t="s">
        <v>7</v>
      </c>
      <c r="C145" s="26" t="s">
        <v>8</v>
      </c>
      <c r="D145" s="26" t="s">
        <v>43</v>
      </c>
      <c r="E145" s="26" t="s">
        <v>44</v>
      </c>
      <c r="F145" s="26" t="s">
        <v>15</v>
      </c>
      <c r="G145" s="26" t="s">
        <v>17</v>
      </c>
      <c r="H145" s="26" t="s">
        <v>410</v>
      </c>
      <c r="I145" s="26">
        <v>0</v>
      </c>
      <c r="J145" s="26"/>
      <c r="K145" s="26"/>
      <c r="L145" s="26"/>
      <c r="M145" s="26"/>
      <c r="N145" s="27">
        <v>0</v>
      </c>
      <c r="O145" s="28">
        <v>0</v>
      </c>
      <c r="P145" s="27">
        <v>0</v>
      </c>
      <c r="Q145" s="28">
        <v>0</v>
      </c>
      <c r="R145" s="27">
        <v>0</v>
      </c>
      <c r="S145" s="28">
        <v>0</v>
      </c>
    </row>
    <row r="146" spans="1:19" x14ac:dyDescent="0.25">
      <c r="A146" s="26" t="s">
        <v>13</v>
      </c>
      <c r="B146" s="26" t="s">
        <v>7</v>
      </c>
      <c r="C146" s="26" t="s">
        <v>8</v>
      </c>
      <c r="D146" s="26" t="s">
        <v>43</v>
      </c>
      <c r="E146" s="26" t="s">
        <v>44</v>
      </c>
      <c r="F146" s="26" t="s">
        <v>15</v>
      </c>
      <c r="G146" s="26" t="s">
        <v>18</v>
      </c>
      <c r="H146" s="26" t="s">
        <v>411</v>
      </c>
      <c r="I146" s="26">
        <v>0</v>
      </c>
      <c r="J146" s="26"/>
      <c r="K146" s="26"/>
      <c r="L146" s="26"/>
      <c r="M146" s="26"/>
      <c r="N146" s="27">
        <v>0</v>
      </c>
      <c r="O146" s="28">
        <v>0</v>
      </c>
      <c r="P146" s="27">
        <v>0</v>
      </c>
      <c r="Q146" s="28">
        <v>0</v>
      </c>
      <c r="R146" s="27">
        <v>0</v>
      </c>
      <c r="S146" s="28">
        <v>0</v>
      </c>
    </row>
    <row r="147" spans="1:19" x14ac:dyDescent="0.25">
      <c r="A147" s="26" t="s">
        <v>13</v>
      </c>
      <c r="B147" s="26" t="s">
        <v>7</v>
      </c>
      <c r="C147" s="26" t="s">
        <v>8</v>
      </c>
      <c r="D147" s="26" t="s">
        <v>43</v>
      </c>
      <c r="E147" s="26" t="s">
        <v>44</v>
      </c>
      <c r="F147" s="26" t="s">
        <v>15</v>
      </c>
      <c r="G147" s="26" t="s">
        <v>19</v>
      </c>
      <c r="H147" s="26" t="s">
        <v>412</v>
      </c>
      <c r="I147" s="26">
        <v>0</v>
      </c>
      <c r="J147" s="26"/>
      <c r="K147" s="26"/>
      <c r="L147" s="26"/>
      <c r="M147" s="26"/>
      <c r="N147" s="27">
        <v>0</v>
      </c>
      <c r="O147" s="28">
        <v>0</v>
      </c>
      <c r="P147" s="27">
        <v>0</v>
      </c>
      <c r="Q147" s="28">
        <v>0</v>
      </c>
      <c r="R147" s="27">
        <v>0</v>
      </c>
      <c r="S147" s="28">
        <v>0</v>
      </c>
    </row>
    <row r="148" spans="1:19" x14ac:dyDescent="0.25">
      <c r="A148" s="26" t="s">
        <v>13</v>
      </c>
      <c r="B148" s="26" t="s">
        <v>7</v>
      </c>
      <c r="C148" s="26" t="s">
        <v>8</v>
      </c>
      <c r="D148" s="26" t="s">
        <v>43</v>
      </c>
      <c r="E148" s="26" t="s">
        <v>44</v>
      </c>
      <c r="F148" s="26" t="s">
        <v>15</v>
      </c>
      <c r="G148" s="26" t="s">
        <v>20</v>
      </c>
      <c r="H148" s="26" t="s">
        <v>413</v>
      </c>
      <c r="I148" s="26">
        <v>4.2079999999999999E-3</v>
      </c>
      <c r="J148" s="26"/>
      <c r="K148" s="26"/>
      <c r="L148" s="26"/>
      <c r="M148" s="26"/>
      <c r="N148" s="27">
        <v>155163</v>
      </c>
      <c r="O148" s="28">
        <v>652.92590399999995</v>
      </c>
      <c r="P148" s="27">
        <v>148636</v>
      </c>
      <c r="Q148" s="28">
        <v>625.46028799999999</v>
      </c>
      <c r="R148" s="27">
        <v>303799</v>
      </c>
      <c r="S148" s="28">
        <v>1278.3861919999999</v>
      </c>
    </row>
    <row r="149" spans="1:19" x14ac:dyDescent="0.25">
      <c r="A149" s="26" t="s">
        <v>13</v>
      </c>
      <c r="B149" s="26" t="s">
        <v>7</v>
      </c>
      <c r="C149" s="26" t="s">
        <v>8</v>
      </c>
      <c r="D149" s="26" t="s">
        <v>45</v>
      </c>
      <c r="E149" s="26" t="s">
        <v>46</v>
      </c>
      <c r="F149" s="26" t="s">
        <v>15</v>
      </c>
      <c r="G149" s="26" t="s">
        <v>16</v>
      </c>
      <c r="H149" s="26" t="s">
        <v>414</v>
      </c>
      <c r="I149" s="26">
        <v>1.536E-3</v>
      </c>
      <c r="J149" s="26"/>
      <c r="K149" s="26"/>
      <c r="L149" s="26"/>
      <c r="M149" s="26"/>
      <c r="N149" s="27">
        <v>68594</v>
      </c>
      <c r="O149" s="28">
        <v>105.360384</v>
      </c>
      <c r="P149" s="27">
        <v>100069</v>
      </c>
      <c r="Q149" s="28">
        <v>153.705984</v>
      </c>
      <c r="R149" s="27">
        <v>168663</v>
      </c>
      <c r="S149" s="28">
        <v>259.06636800000001</v>
      </c>
    </row>
    <row r="150" spans="1:19" x14ac:dyDescent="0.25">
      <c r="A150" s="26" t="s">
        <v>13</v>
      </c>
      <c r="B150" s="26" t="s">
        <v>7</v>
      </c>
      <c r="C150" s="26" t="s">
        <v>8</v>
      </c>
      <c r="D150" s="26" t="s">
        <v>45</v>
      </c>
      <c r="E150" s="26" t="s">
        <v>46</v>
      </c>
      <c r="F150" s="26" t="s">
        <v>15</v>
      </c>
      <c r="G150" s="26" t="s">
        <v>17</v>
      </c>
      <c r="H150" s="26" t="s">
        <v>415</v>
      </c>
      <c r="I150" s="26">
        <v>0</v>
      </c>
      <c r="J150" s="26"/>
      <c r="K150" s="26"/>
      <c r="L150" s="26"/>
      <c r="M150" s="26"/>
      <c r="N150" s="27">
        <v>0</v>
      </c>
      <c r="O150" s="28">
        <v>0</v>
      </c>
      <c r="P150" s="27">
        <v>0</v>
      </c>
      <c r="Q150" s="28">
        <v>0</v>
      </c>
      <c r="R150" s="27">
        <v>0</v>
      </c>
      <c r="S150" s="28">
        <v>0</v>
      </c>
    </row>
    <row r="151" spans="1:19" x14ac:dyDescent="0.25">
      <c r="A151" s="26" t="s">
        <v>13</v>
      </c>
      <c r="B151" s="26" t="s">
        <v>7</v>
      </c>
      <c r="C151" s="26" t="s">
        <v>8</v>
      </c>
      <c r="D151" s="26" t="s">
        <v>45</v>
      </c>
      <c r="E151" s="26" t="s">
        <v>46</v>
      </c>
      <c r="F151" s="26" t="s">
        <v>15</v>
      </c>
      <c r="G151" s="26" t="s">
        <v>18</v>
      </c>
      <c r="H151" s="26" t="s">
        <v>416</v>
      </c>
      <c r="I151" s="26">
        <v>0</v>
      </c>
      <c r="J151" s="26"/>
      <c r="K151" s="26"/>
      <c r="L151" s="26"/>
      <c r="M151" s="26"/>
      <c r="N151" s="27">
        <v>0</v>
      </c>
      <c r="O151" s="28">
        <v>0</v>
      </c>
      <c r="P151" s="27">
        <v>0</v>
      </c>
      <c r="Q151" s="28">
        <v>0</v>
      </c>
      <c r="R151" s="27">
        <v>0</v>
      </c>
      <c r="S151" s="28">
        <v>0</v>
      </c>
    </row>
    <row r="152" spans="1:19" x14ac:dyDescent="0.25">
      <c r="A152" s="26" t="s">
        <v>13</v>
      </c>
      <c r="B152" s="26" t="s">
        <v>7</v>
      </c>
      <c r="C152" s="26" t="s">
        <v>8</v>
      </c>
      <c r="D152" s="26" t="s">
        <v>45</v>
      </c>
      <c r="E152" s="26" t="s">
        <v>46</v>
      </c>
      <c r="F152" s="26" t="s">
        <v>15</v>
      </c>
      <c r="G152" s="26" t="s">
        <v>19</v>
      </c>
      <c r="H152" s="26" t="s">
        <v>417</v>
      </c>
      <c r="I152" s="26">
        <v>0</v>
      </c>
      <c r="J152" s="26"/>
      <c r="K152" s="26"/>
      <c r="L152" s="26"/>
      <c r="M152" s="26"/>
      <c r="N152" s="27">
        <v>0</v>
      </c>
      <c r="O152" s="28">
        <v>0</v>
      </c>
      <c r="P152" s="27">
        <v>0</v>
      </c>
      <c r="Q152" s="28">
        <v>0</v>
      </c>
      <c r="R152" s="27">
        <v>0</v>
      </c>
      <c r="S152" s="28">
        <v>0</v>
      </c>
    </row>
    <row r="153" spans="1:19" x14ac:dyDescent="0.25">
      <c r="A153" s="26" t="s">
        <v>13</v>
      </c>
      <c r="B153" s="26" t="s">
        <v>7</v>
      </c>
      <c r="C153" s="26" t="s">
        <v>8</v>
      </c>
      <c r="D153" s="26" t="s">
        <v>45</v>
      </c>
      <c r="E153" s="26" t="s">
        <v>46</v>
      </c>
      <c r="F153" s="26" t="s">
        <v>15</v>
      </c>
      <c r="G153" s="26" t="s">
        <v>20</v>
      </c>
      <c r="H153" s="26" t="s">
        <v>418</v>
      </c>
      <c r="I153" s="26">
        <v>3.7499999999999999E-3</v>
      </c>
      <c r="J153" s="26"/>
      <c r="K153" s="26"/>
      <c r="L153" s="26"/>
      <c r="M153" s="26"/>
      <c r="N153" s="27">
        <v>68627</v>
      </c>
      <c r="O153" s="28">
        <v>257.35124999999999</v>
      </c>
      <c r="P153" s="27">
        <v>139989</v>
      </c>
      <c r="Q153" s="28">
        <v>524.95875000000001</v>
      </c>
      <c r="R153" s="27">
        <v>208616</v>
      </c>
      <c r="S153" s="28">
        <v>782.31</v>
      </c>
    </row>
    <row r="154" spans="1:19" x14ac:dyDescent="0.25">
      <c r="A154" s="26" t="s">
        <v>13</v>
      </c>
      <c r="B154" s="26" t="s">
        <v>7</v>
      </c>
      <c r="C154" s="26" t="s">
        <v>8</v>
      </c>
      <c r="D154" s="26" t="s">
        <v>47</v>
      </c>
      <c r="E154" s="26" t="s">
        <v>48</v>
      </c>
      <c r="F154" s="26" t="s">
        <v>15</v>
      </c>
      <c r="G154" s="26" t="s">
        <v>16</v>
      </c>
      <c r="H154" s="26" t="s">
        <v>419</v>
      </c>
      <c r="I154" s="26">
        <v>1.6949999999999999E-3</v>
      </c>
      <c r="J154" s="26"/>
      <c r="K154" s="26"/>
      <c r="L154" s="26"/>
      <c r="M154" s="26"/>
      <c r="N154" s="27">
        <v>713130</v>
      </c>
      <c r="O154" s="28">
        <v>1208.7553499999999</v>
      </c>
      <c r="P154" s="27">
        <v>1206479</v>
      </c>
      <c r="Q154" s="28">
        <v>2044.9819049999999</v>
      </c>
      <c r="R154" s="27">
        <v>1919609</v>
      </c>
      <c r="S154" s="28">
        <v>3253.737255</v>
      </c>
    </row>
    <row r="155" spans="1:19" x14ac:dyDescent="0.25">
      <c r="A155" s="26" t="s">
        <v>13</v>
      </c>
      <c r="B155" s="26" t="s">
        <v>7</v>
      </c>
      <c r="C155" s="26" t="s">
        <v>8</v>
      </c>
      <c r="D155" s="26" t="s">
        <v>47</v>
      </c>
      <c r="E155" s="26" t="s">
        <v>48</v>
      </c>
      <c r="F155" s="26" t="s">
        <v>15</v>
      </c>
      <c r="G155" s="26" t="s">
        <v>17</v>
      </c>
      <c r="H155" s="26" t="s">
        <v>420</v>
      </c>
      <c r="I155" s="26">
        <v>0</v>
      </c>
      <c r="J155" s="26"/>
      <c r="K155" s="26"/>
      <c r="L155" s="26"/>
      <c r="M155" s="26"/>
      <c r="N155" s="27">
        <v>0</v>
      </c>
      <c r="O155" s="28">
        <v>0</v>
      </c>
      <c r="P155" s="27">
        <v>0</v>
      </c>
      <c r="Q155" s="28">
        <v>0</v>
      </c>
      <c r="R155" s="27">
        <v>0</v>
      </c>
      <c r="S155" s="28">
        <v>0</v>
      </c>
    </row>
    <row r="156" spans="1:19" x14ac:dyDescent="0.25">
      <c r="A156" s="26" t="s">
        <v>13</v>
      </c>
      <c r="B156" s="26" t="s">
        <v>7</v>
      </c>
      <c r="C156" s="26" t="s">
        <v>8</v>
      </c>
      <c r="D156" s="26" t="s">
        <v>47</v>
      </c>
      <c r="E156" s="26" t="s">
        <v>48</v>
      </c>
      <c r="F156" s="26" t="s">
        <v>15</v>
      </c>
      <c r="G156" s="26" t="s">
        <v>18</v>
      </c>
      <c r="H156" s="26" t="s">
        <v>421</v>
      </c>
      <c r="I156" s="26">
        <v>0</v>
      </c>
      <c r="J156" s="26"/>
      <c r="K156" s="26"/>
      <c r="L156" s="26"/>
      <c r="M156" s="26"/>
      <c r="N156" s="27">
        <v>0</v>
      </c>
      <c r="O156" s="28">
        <v>0</v>
      </c>
      <c r="P156" s="27">
        <v>0</v>
      </c>
      <c r="Q156" s="28">
        <v>0</v>
      </c>
      <c r="R156" s="27">
        <v>0</v>
      </c>
      <c r="S156" s="28">
        <v>0</v>
      </c>
    </row>
    <row r="157" spans="1:19" x14ac:dyDescent="0.25">
      <c r="A157" s="26" t="s">
        <v>13</v>
      </c>
      <c r="B157" s="26" t="s">
        <v>7</v>
      </c>
      <c r="C157" s="26" t="s">
        <v>8</v>
      </c>
      <c r="D157" s="26" t="s">
        <v>47</v>
      </c>
      <c r="E157" s="26" t="s">
        <v>48</v>
      </c>
      <c r="F157" s="26" t="s">
        <v>15</v>
      </c>
      <c r="G157" s="26" t="s">
        <v>19</v>
      </c>
      <c r="H157" s="26" t="s">
        <v>422</v>
      </c>
      <c r="I157" s="26">
        <v>0</v>
      </c>
      <c r="J157" s="26"/>
      <c r="K157" s="26"/>
      <c r="L157" s="26"/>
      <c r="M157" s="26"/>
      <c r="N157" s="27">
        <v>0</v>
      </c>
      <c r="O157" s="28">
        <v>0</v>
      </c>
      <c r="P157" s="27">
        <v>0</v>
      </c>
      <c r="Q157" s="28">
        <v>0</v>
      </c>
      <c r="R157" s="27">
        <v>0</v>
      </c>
      <c r="S157" s="28">
        <v>0</v>
      </c>
    </row>
    <row r="158" spans="1:19" x14ac:dyDescent="0.25">
      <c r="A158" s="26" t="s">
        <v>13</v>
      </c>
      <c r="B158" s="26" t="s">
        <v>7</v>
      </c>
      <c r="C158" s="26" t="s">
        <v>8</v>
      </c>
      <c r="D158" s="26" t="s">
        <v>47</v>
      </c>
      <c r="E158" s="26" t="s">
        <v>48</v>
      </c>
      <c r="F158" s="26" t="s">
        <v>15</v>
      </c>
      <c r="G158" s="26" t="s">
        <v>20</v>
      </c>
      <c r="H158" s="26" t="s">
        <v>423</v>
      </c>
      <c r="I158" s="26">
        <v>5.1732000000000002E-3</v>
      </c>
      <c r="J158" s="26"/>
      <c r="K158" s="26"/>
      <c r="L158" s="26"/>
      <c r="M158" s="26"/>
      <c r="N158" s="27">
        <v>807349</v>
      </c>
      <c r="O158" s="28">
        <v>4176.5778467999999</v>
      </c>
      <c r="P158" s="27">
        <v>1560881</v>
      </c>
      <c r="Q158" s="28">
        <v>8074.7495892000006</v>
      </c>
      <c r="R158" s="27">
        <v>2368230</v>
      </c>
      <c r="S158" s="28">
        <v>12251.327436</v>
      </c>
    </row>
    <row r="159" spans="1:19" x14ac:dyDescent="0.25">
      <c r="A159" s="26" t="s">
        <v>13</v>
      </c>
      <c r="B159" s="26" t="s">
        <v>7</v>
      </c>
      <c r="C159" s="26" t="s">
        <v>8</v>
      </c>
      <c r="D159" s="26" t="s">
        <v>49</v>
      </c>
      <c r="E159" s="26" t="s">
        <v>50</v>
      </c>
      <c r="F159" s="26" t="s">
        <v>15</v>
      </c>
      <c r="G159" s="26" t="s">
        <v>16</v>
      </c>
      <c r="H159" s="26" t="s">
        <v>424</v>
      </c>
      <c r="I159" s="26">
        <v>1.7179999999999999E-3</v>
      </c>
      <c r="J159" s="26"/>
      <c r="K159" s="26"/>
      <c r="L159" s="26"/>
      <c r="M159" s="26"/>
      <c r="N159" s="27">
        <v>744</v>
      </c>
      <c r="O159" s="28">
        <v>1.278192</v>
      </c>
      <c r="P159" s="27">
        <v>2115</v>
      </c>
      <c r="Q159" s="28">
        <v>3.6335699999999997</v>
      </c>
      <c r="R159" s="27">
        <v>2859</v>
      </c>
      <c r="S159" s="28">
        <v>4.9117619999999995</v>
      </c>
    </row>
    <row r="160" spans="1:19" x14ac:dyDescent="0.25">
      <c r="A160" s="26" t="s">
        <v>13</v>
      </c>
      <c r="B160" s="26" t="s">
        <v>7</v>
      </c>
      <c r="C160" s="26" t="s">
        <v>8</v>
      </c>
      <c r="D160" s="26" t="s">
        <v>49</v>
      </c>
      <c r="E160" s="26" t="s">
        <v>50</v>
      </c>
      <c r="F160" s="26" t="s">
        <v>15</v>
      </c>
      <c r="G160" s="26" t="s">
        <v>17</v>
      </c>
      <c r="H160" s="26" t="s">
        <v>425</v>
      </c>
      <c r="I160" s="26">
        <v>0</v>
      </c>
      <c r="J160" s="26"/>
      <c r="K160" s="26"/>
      <c r="L160" s="26"/>
      <c r="M160" s="26"/>
      <c r="N160" s="27">
        <v>0</v>
      </c>
      <c r="O160" s="28">
        <v>0</v>
      </c>
      <c r="P160" s="27">
        <v>0</v>
      </c>
      <c r="Q160" s="28">
        <v>0</v>
      </c>
      <c r="R160" s="27">
        <v>0</v>
      </c>
      <c r="S160" s="28">
        <v>0</v>
      </c>
    </row>
    <row r="161" spans="1:19" x14ac:dyDescent="0.25">
      <c r="A161" s="26" t="s">
        <v>13</v>
      </c>
      <c r="B161" s="26" t="s">
        <v>7</v>
      </c>
      <c r="C161" s="26" t="s">
        <v>8</v>
      </c>
      <c r="D161" s="26" t="s">
        <v>49</v>
      </c>
      <c r="E161" s="26" t="s">
        <v>50</v>
      </c>
      <c r="F161" s="26" t="s">
        <v>15</v>
      </c>
      <c r="G161" s="26" t="s">
        <v>18</v>
      </c>
      <c r="H161" s="26" t="s">
        <v>426</v>
      </c>
      <c r="I161" s="26">
        <v>0</v>
      </c>
      <c r="J161" s="26"/>
      <c r="K161" s="26"/>
      <c r="L161" s="26"/>
      <c r="M161" s="26"/>
      <c r="N161" s="27">
        <v>0</v>
      </c>
      <c r="O161" s="28">
        <v>0</v>
      </c>
      <c r="P161" s="27">
        <v>0</v>
      </c>
      <c r="Q161" s="28">
        <v>0</v>
      </c>
      <c r="R161" s="27">
        <v>0</v>
      </c>
      <c r="S161" s="28">
        <v>0</v>
      </c>
    </row>
    <row r="162" spans="1:19" x14ac:dyDescent="0.25">
      <c r="A162" s="26" t="s">
        <v>13</v>
      </c>
      <c r="B162" s="26" t="s">
        <v>7</v>
      </c>
      <c r="C162" s="26" t="s">
        <v>8</v>
      </c>
      <c r="D162" s="26" t="s">
        <v>49</v>
      </c>
      <c r="E162" s="26" t="s">
        <v>50</v>
      </c>
      <c r="F162" s="26" t="s">
        <v>15</v>
      </c>
      <c r="G162" s="26" t="s">
        <v>19</v>
      </c>
      <c r="H162" s="26" t="s">
        <v>427</v>
      </c>
      <c r="I162" s="26">
        <v>0</v>
      </c>
      <c r="J162" s="26"/>
      <c r="K162" s="26"/>
      <c r="L162" s="26"/>
      <c r="M162" s="26"/>
      <c r="N162" s="27">
        <v>0</v>
      </c>
      <c r="O162" s="28">
        <v>0</v>
      </c>
      <c r="P162" s="27">
        <v>0</v>
      </c>
      <c r="Q162" s="28">
        <v>0</v>
      </c>
      <c r="R162" s="27">
        <v>0</v>
      </c>
      <c r="S162" s="28">
        <v>0</v>
      </c>
    </row>
    <row r="163" spans="1:19" x14ac:dyDescent="0.25">
      <c r="A163" s="26" t="s">
        <v>13</v>
      </c>
      <c r="B163" s="26" t="s">
        <v>7</v>
      </c>
      <c r="C163" s="26" t="s">
        <v>8</v>
      </c>
      <c r="D163" s="26" t="s">
        <v>49</v>
      </c>
      <c r="E163" s="26" t="s">
        <v>50</v>
      </c>
      <c r="F163" s="26" t="s">
        <v>15</v>
      </c>
      <c r="G163" s="26" t="s">
        <v>20</v>
      </c>
      <c r="H163" s="26" t="s">
        <v>428</v>
      </c>
      <c r="I163" s="26">
        <v>3.3930000000000002E-3</v>
      </c>
      <c r="J163" s="26"/>
      <c r="K163" s="26"/>
      <c r="L163" s="26"/>
      <c r="M163" s="26"/>
      <c r="N163" s="27">
        <v>4519182</v>
      </c>
      <c r="O163" s="28">
        <v>15333.584526000001</v>
      </c>
      <c r="P163" s="27">
        <v>4082050</v>
      </c>
      <c r="Q163" s="28">
        <v>13850.39565</v>
      </c>
      <c r="R163" s="27">
        <v>8601232</v>
      </c>
      <c r="S163" s="28">
        <v>29183.980176000001</v>
      </c>
    </row>
    <row r="164" spans="1:19" x14ac:dyDescent="0.25">
      <c r="A164" s="26" t="s">
        <v>13</v>
      </c>
      <c r="B164" s="26" t="s">
        <v>7</v>
      </c>
      <c r="C164" s="26" t="s">
        <v>8</v>
      </c>
      <c r="D164" s="26" t="s">
        <v>51</v>
      </c>
      <c r="E164" s="26" t="s">
        <v>52</v>
      </c>
      <c r="F164" s="26" t="s">
        <v>15</v>
      </c>
      <c r="G164" s="26" t="s">
        <v>16</v>
      </c>
      <c r="H164" s="26" t="s">
        <v>429</v>
      </c>
      <c r="I164" s="26">
        <v>6.2500000000000001E-4</v>
      </c>
      <c r="J164" s="26"/>
      <c r="K164" s="26"/>
      <c r="L164" s="26"/>
      <c r="M164" s="26"/>
      <c r="N164" s="27">
        <v>64939</v>
      </c>
      <c r="O164" s="28">
        <v>40.586874999999999</v>
      </c>
      <c r="P164" s="27">
        <v>500167</v>
      </c>
      <c r="Q164" s="28">
        <v>312.604375</v>
      </c>
      <c r="R164" s="27">
        <v>565106</v>
      </c>
      <c r="S164" s="28">
        <v>353.19125000000003</v>
      </c>
    </row>
    <row r="165" spans="1:19" x14ac:dyDescent="0.25">
      <c r="A165" s="26" t="s">
        <v>13</v>
      </c>
      <c r="B165" s="26" t="s">
        <v>7</v>
      </c>
      <c r="C165" s="26" t="s">
        <v>8</v>
      </c>
      <c r="D165" s="26" t="s">
        <v>51</v>
      </c>
      <c r="E165" s="26" t="s">
        <v>52</v>
      </c>
      <c r="F165" s="26" t="s">
        <v>15</v>
      </c>
      <c r="G165" s="26" t="s">
        <v>17</v>
      </c>
      <c r="H165" s="26" t="s">
        <v>430</v>
      </c>
      <c r="I165" s="26">
        <v>0</v>
      </c>
      <c r="J165" s="26"/>
      <c r="K165" s="26"/>
      <c r="L165" s="26"/>
      <c r="M165" s="26"/>
      <c r="N165" s="27">
        <v>0</v>
      </c>
      <c r="O165" s="28">
        <v>0</v>
      </c>
      <c r="P165" s="27">
        <v>0</v>
      </c>
      <c r="Q165" s="28">
        <v>0</v>
      </c>
      <c r="R165" s="27">
        <v>0</v>
      </c>
      <c r="S165" s="28">
        <v>0</v>
      </c>
    </row>
    <row r="166" spans="1:19" x14ac:dyDescent="0.25">
      <c r="A166" s="26" t="s">
        <v>13</v>
      </c>
      <c r="B166" s="26" t="s">
        <v>7</v>
      </c>
      <c r="C166" s="26" t="s">
        <v>8</v>
      </c>
      <c r="D166" s="26" t="s">
        <v>51</v>
      </c>
      <c r="E166" s="26" t="s">
        <v>52</v>
      </c>
      <c r="F166" s="26" t="s">
        <v>15</v>
      </c>
      <c r="G166" s="26" t="s">
        <v>18</v>
      </c>
      <c r="H166" s="26" t="s">
        <v>431</v>
      </c>
      <c r="I166" s="26">
        <v>0</v>
      </c>
      <c r="J166" s="26"/>
      <c r="K166" s="26"/>
      <c r="L166" s="26"/>
      <c r="M166" s="26"/>
      <c r="N166" s="27">
        <v>0</v>
      </c>
      <c r="O166" s="28">
        <v>0</v>
      </c>
      <c r="P166" s="27">
        <v>0</v>
      </c>
      <c r="Q166" s="28">
        <v>0</v>
      </c>
      <c r="R166" s="27">
        <v>0</v>
      </c>
      <c r="S166" s="28">
        <v>0</v>
      </c>
    </row>
    <row r="167" spans="1:19" x14ac:dyDescent="0.25">
      <c r="A167" s="26" t="s">
        <v>13</v>
      </c>
      <c r="B167" s="26" t="s">
        <v>7</v>
      </c>
      <c r="C167" s="26" t="s">
        <v>8</v>
      </c>
      <c r="D167" s="26" t="s">
        <v>51</v>
      </c>
      <c r="E167" s="26" t="s">
        <v>52</v>
      </c>
      <c r="F167" s="26" t="s">
        <v>15</v>
      </c>
      <c r="G167" s="26" t="s">
        <v>19</v>
      </c>
      <c r="H167" s="26" t="s">
        <v>432</v>
      </c>
      <c r="I167" s="26">
        <v>0</v>
      </c>
      <c r="J167" s="26"/>
      <c r="K167" s="26"/>
      <c r="L167" s="26"/>
      <c r="M167" s="26"/>
      <c r="N167" s="27">
        <v>0</v>
      </c>
      <c r="O167" s="28">
        <v>0</v>
      </c>
      <c r="P167" s="27">
        <v>0</v>
      </c>
      <c r="Q167" s="28">
        <v>0</v>
      </c>
      <c r="R167" s="27">
        <v>0</v>
      </c>
      <c r="S167" s="28">
        <v>0</v>
      </c>
    </row>
    <row r="168" spans="1:19" x14ac:dyDescent="0.25">
      <c r="A168" s="26" t="s">
        <v>13</v>
      </c>
      <c r="B168" s="26" t="s">
        <v>7</v>
      </c>
      <c r="C168" s="26" t="s">
        <v>8</v>
      </c>
      <c r="D168" s="26" t="s">
        <v>51</v>
      </c>
      <c r="E168" s="26" t="s">
        <v>52</v>
      </c>
      <c r="F168" s="26" t="s">
        <v>15</v>
      </c>
      <c r="G168" s="26" t="s">
        <v>20</v>
      </c>
      <c r="H168" s="26" t="s">
        <v>433</v>
      </c>
      <c r="I168" s="26">
        <v>1.8879999999999999E-3</v>
      </c>
      <c r="J168" s="26"/>
      <c r="K168" s="26"/>
      <c r="L168" s="26"/>
      <c r="M168" s="26"/>
      <c r="N168" s="27">
        <v>179685</v>
      </c>
      <c r="O168" s="28">
        <v>339.24527999999998</v>
      </c>
      <c r="P168" s="27">
        <v>504002</v>
      </c>
      <c r="Q168" s="28">
        <v>951.55577599999992</v>
      </c>
      <c r="R168" s="27">
        <v>683687</v>
      </c>
      <c r="S168" s="28">
        <v>1290.8010559999998</v>
      </c>
    </row>
    <row r="169" spans="1:19" x14ac:dyDescent="0.25">
      <c r="A169" s="26" t="s">
        <v>13</v>
      </c>
      <c r="B169" s="26" t="s">
        <v>7</v>
      </c>
      <c r="C169" s="26" t="s">
        <v>8</v>
      </c>
      <c r="D169" s="26" t="s">
        <v>53</v>
      </c>
      <c r="E169" s="26" t="s">
        <v>54</v>
      </c>
      <c r="F169" s="26" t="s">
        <v>15</v>
      </c>
      <c r="G169" s="26" t="s">
        <v>16</v>
      </c>
      <c r="H169" s="26" t="s">
        <v>434</v>
      </c>
      <c r="I169" s="26">
        <v>1.109E-3</v>
      </c>
      <c r="J169" s="26"/>
      <c r="K169" s="26"/>
      <c r="L169" s="26"/>
      <c r="M169" s="26"/>
      <c r="N169" s="27">
        <v>71792</v>
      </c>
      <c r="O169" s="28">
        <v>79.617328000000001</v>
      </c>
      <c r="P169" s="27">
        <v>87614</v>
      </c>
      <c r="Q169" s="28">
        <v>97.163926000000004</v>
      </c>
      <c r="R169" s="27">
        <v>159406</v>
      </c>
      <c r="S169" s="28">
        <v>176.78125399999999</v>
      </c>
    </row>
    <row r="170" spans="1:19" x14ac:dyDescent="0.25">
      <c r="A170" s="26" t="s">
        <v>13</v>
      </c>
      <c r="B170" s="26" t="s">
        <v>7</v>
      </c>
      <c r="C170" s="26" t="s">
        <v>8</v>
      </c>
      <c r="D170" s="26" t="s">
        <v>53</v>
      </c>
      <c r="E170" s="26" t="s">
        <v>54</v>
      </c>
      <c r="F170" s="26" t="s">
        <v>15</v>
      </c>
      <c r="G170" s="26" t="s">
        <v>17</v>
      </c>
      <c r="H170" s="26" t="s">
        <v>435</v>
      </c>
      <c r="I170" s="26">
        <v>0</v>
      </c>
      <c r="J170" s="26"/>
      <c r="K170" s="26"/>
      <c r="L170" s="26"/>
      <c r="M170" s="26"/>
      <c r="N170" s="27">
        <v>0</v>
      </c>
      <c r="O170" s="28">
        <v>0</v>
      </c>
      <c r="P170" s="27">
        <v>0</v>
      </c>
      <c r="Q170" s="28">
        <v>0</v>
      </c>
      <c r="R170" s="27">
        <v>0</v>
      </c>
      <c r="S170" s="28">
        <v>0</v>
      </c>
    </row>
    <row r="171" spans="1:19" x14ac:dyDescent="0.25">
      <c r="A171" s="26" t="s">
        <v>13</v>
      </c>
      <c r="B171" s="26" t="s">
        <v>7</v>
      </c>
      <c r="C171" s="26" t="s">
        <v>8</v>
      </c>
      <c r="D171" s="26" t="s">
        <v>53</v>
      </c>
      <c r="E171" s="26" t="s">
        <v>54</v>
      </c>
      <c r="F171" s="26" t="s">
        <v>15</v>
      </c>
      <c r="G171" s="26" t="s">
        <v>18</v>
      </c>
      <c r="H171" s="26" t="s">
        <v>436</v>
      </c>
      <c r="I171" s="26">
        <v>0</v>
      </c>
      <c r="J171" s="26"/>
      <c r="K171" s="26"/>
      <c r="L171" s="26"/>
      <c r="M171" s="26"/>
      <c r="N171" s="27">
        <v>0</v>
      </c>
      <c r="O171" s="28">
        <v>0</v>
      </c>
      <c r="P171" s="27">
        <v>0</v>
      </c>
      <c r="Q171" s="28">
        <v>0</v>
      </c>
      <c r="R171" s="27">
        <v>0</v>
      </c>
      <c r="S171" s="28">
        <v>0</v>
      </c>
    </row>
    <row r="172" spans="1:19" x14ac:dyDescent="0.25">
      <c r="A172" s="26" t="s">
        <v>13</v>
      </c>
      <c r="B172" s="26" t="s">
        <v>7</v>
      </c>
      <c r="C172" s="26" t="s">
        <v>8</v>
      </c>
      <c r="D172" s="26" t="s">
        <v>53</v>
      </c>
      <c r="E172" s="26" t="s">
        <v>54</v>
      </c>
      <c r="F172" s="26" t="s">
        <v>15</v>
      </c>
      <c r="G172" s="26" t="s">
        <v>19</v>
      </c>
      <c r="H172" s="26" t="s">
        <v>437</v>
      </c>
      <c r="I172" s="26">
        <v>0</v>
      </c>
      <c r="J172" s="26"/>
      <c r="K172" s="26"/>
      <c r="L172" s="26"/>
      <c r="M172" s="26"/>
      <c r="N172" s="27">
        <v>0</v>
      </c>
      <c r="O172" s="28">
        <v>0</v>
      </c>
      <c r="P172" s="27">
        <v>0</v>
      </c>
      <c r="Q172" s="28">
        <v>0</v>
      </c>
      <c r="R172" s="27">
        <v>0</v>
      </c>
      <c r="S172" s="28">
        <v>0</v>
      </c>
    </row>
    <row r="173" spans="1:19" x14ac:dyDescent="0.25">
      <c r="A173" s="26" t="s">
        <v>13</v>
      </c>
      <c r="B173" s="26" t="s">
        <v>7</v>
      </c>
      <c r="C173" s="26" t="s">
        <v>8</v>
      </c>
      <c r="D173" s="26" t="s">
        <v>53</v>
      </c>
      <c r="E173" s="26" t="s">
        <v>54</v>
      </c>
      <c r="F173" s="26" t="s">
        <v>15</v>
      </c>
      <c r="G173" s="26" t="s">
        <v>20</v>
      </c>
      <c r="H173" s="26" t="s">
        <v>438</v>
      </c>
      <c r="I173" s="26">
        <v>4.13E-3</v>
      </c>
      <c r="J173" s="26"/>
      <c r="K173" s="26"/>
      <c r="L173" s="26"/>
      <c r="M173" s="26"/>
      <c r="N173" s="27">
        <v>112846</v>
      </c>
      <c r="O173" s="28">
        <v>466.05398000000002</v>
      </c>
      <c r="P173" s="27">
        <v>88316</v>
      </c>
      <c r="Q173" s="28">
        <v>364.74507999999997</v>
      </c>
      <c r="R173" s="27">
        <v>201162</v>
      </c>
      <c r="S173" s="28">
        <v>830.79906000000005</v>
      </c>
    </row>
    <row r="174" spans="1:19" x14ac:dyDescent="0.25">
      <c r="A174" s="26" t="s">
        <v>13</v>
      </c>
      <c r="B174" s="26" t="s">
        <v>7</v>
      </c>
      <c r="C174" s="26" t="s">
        <v>8</v>
      </c>
      <c r="D174" s="26" t="s">
        <v>55</v>
      </c>
      <c r="E174" s="26" t="s">
        <v>56</v>
      </c>
      <c r="F174" s="26" t="s">
        <v>15</v>
      </c>
      <c r="G174" s="26" t="s">
        <v>16</v>
      </c>
      <c r="H174" s="26" t="s">
        <v>439</v>
      </c>
      <c r="I174" s="26">
        <v>0</v>
      </c>
      <c r="J174" s="26"/>
      <c r="K174" s="26"/>
      <c r="L174" s="26"/>
      <c r="M174" s="26"/>
      <c r="N174" s="27">
        <v>0</v>
      </c>
      <c r="O174" s="28">
        <v>0</v>
      </c>
      <c r="P174" s="27">
        <v>0</v>
      </c>
      <c r="Q174" s="28">
        <v>0</v>
      </c>
      <c r="R174" s="27">
        <v>0</v>
      </c>
      <c r="S174" s="28">
        <v>0</v>
      </c>
    </row>
    <row r="175" spans="1:19" x14ac:dyDescent="0.25">
      <c r="A175" s="26" t="s">
        <v>13</v>
      </c>
      <c r="B175" s="26" t="s">
        <v>7</v>
      </c>
      <c r="C175" s="26" t="s">
        <v>8</v>
      </c>
      <c r="D175" s="26" t="s">
        <v>55</v>
      </c>
      <c r="E175" s="26" t="s">
        <v>56</v>
      </c>
      <c r="F175" s="26" t="s">
        <v>15</v>
      </c>
      <c r="G175" s="26" t="s">
        <v>17</v>
      </c>
      <c r="H175" s="26" t="s">
        <v>440</v>
      </c>
      <c r="I175" s="26">
        <v>2.7028000000000002E-4</v>
      </c>
      <c r="J175" s="26"/>
      <c r="K175" s="26"/>
      <c r="L175" s="26"/>
      <c r="M175" s="26"/>
      <c r="N175" s="27">
        <v>7683</v>
      </c>
      <c r="O175" s="28">
        <v>2.0765612400000002</v>
      </c>
      <c r="P175" s="27">
        <v>5829</v>
      </c>
      <c r="Q175" s="28">
        <v>1.5754621200000001</v>
      </c>
      <c r="R175" s="27">
        <v>13512</v>
      </c>
      <c r="S175" s="28">
        <v>3.6520233600000003</v>
      </c>
    </row>
    <row r="176" spans="1:19" x14ac:dyDescent="0.25">
      <c r="A176" s="26" t="s">
        <v>13</v>
      </c>
      <c r="B176" s="26" t="s">
        <v>7</v>
      </c>
      <c r="C176" s="26" t="s">
        <v>8</v>
      </c>
      <c r="D176" s="26" t="s">
        <v>55</v>
      </c>
      <c r="E176" s="26" t="s">
        <v>56</v>
      </c>
      <c r="F176" s="26" t="s">
        <v>15</v>
      </c>
      <c r="G176" s="26" t="s">
        <v>18</v>
      </c>
      <c r="H176" s="26" t="s">
        <v>441</v>
      </c>
      <c r="I176" s="26">
        <v>0</v>
      </c>
      <c r="J176" s="26"/>
      <c r="K176" s="26"/>
      <c r="L176" s="26"/>
      <c r="M176" s="26"/>
      <c r="N176" s="27">
        <v>0</v>
      </c>
      <c r="O176" s="28">
        <v>0</v>
      </c>
      <c r="P176" s="27">
        <v>0</v>
      </c>
      <c r="Q176" s="28">
        <v>0</v>
      </c>
      <c r="R176" s="27">
        <v>0</v>
      </c>
      <c r="S176" s="28">
        <v>0</v>
      </c>
    </row>
    <row r="177" spans="1:19" x14ac:dyDescent="0.25">
      <c r="A177" s="26" t="s">
        <v>13</v>
      </c>
      <c r="B177" s="26" t="s">
        <v>7</v>
      </c>
      <c r="C177" s="26" t="s">
        <v>8</v>
      </c>
      <c r="D177" s="26" t="s">
        <v>55</v>
      </c>
      <c r="E177" s="26" t="s">
        <v>56</v>
      </c>
      <c r="F177" s="26" t="s">
        <v>15</v>
      </c>
      <c r="G177" s="26" t="s">
        <v>19</v>
      </c>
      <c r="H177" s="26" t="s">
        <v>442</v>
      </c>
      <c r="I177" s="26">
        <v>0</v>
      </c>
      <c r="J177" s="26"/>
      <c r="K177" s="26"/>
      <c r="L177" s="26"/>
      <c r="M177" s="26"/>
      <c r="N177" s="27">
        <v>0</v>
      </c>
      <c r="O177" s="28">
        <v>0</v>
      </c>
      <c r="P177" s="27">
        <v>0</v>
      </c>
      <c r="Q177" s="28">
        <v>0</v>
      </c>
      <c r="R177" s="27">
        <v>0</v>
      </c>
      <c r="S177" s="28">
        <v>0</v>
      </c>
    </row>
    <row r="178" spans="1:19" x14ac:dyDescent="0.25">
      <c r="A178" s="26" t="s">
        <v>13</v>
      </c>
      <c r="B178" s="26" t="s">
        <v>7</v>
      </c>
      <c r="C178" s="26" t="s">
        <v>8</v>
      </c>
      <c r="D178" s="26" t="s">
        <v>55</v>
      </c>
      <c r="E178" s="26" t="s">
        <v>56</v>
      </c>
      <c r="F178" s="26" t="s">
        <v>15</v>
      </c>
      <c r="G178" s="26" t="s">
        <v>20</v>
      </c>
      <c r="H178" s="26" t="s">
        <v>443</v>
      </c>
      <c r="I178" s="26">
        <v>1.2657E-2</v>
      </c>
      <c r="J178" s="26"/>
      <c r="K178" s="26"/>
      <c r="L178" s="26"/>
      <c r="M178" s="26"/>
      <c r="N178" s="27">
        <v>8065</v>
      </c>
      <c r="O178" s="28">
        <v>102.078705</v>
      </c>
      <c r="P178" s="27">
        <v>6002</v>
      </c>
      <c r="Q178" s="28">
        <v>75.967314000000002</v>
      </c>
      <c r="R178" s="27">
        <v>14067</v>
      </c>
      <c r="S178" s="28">
        <v>178.046019</v>
      </c>
    </row>
    <row r="179" spans="1:19" x14ac:dyDescent="0.25">
      <c r="A179" s="26" t="s">
        <v>13</v>
      </c>
      <c r="B179" s="26" t="s">
        <v>7</v>
      </c>
      <c r="C179" s="26" t="s">
        <v>8</v>
      </c>
      <c r="D179" s="26" t="s">
        <v>57</v>
      </c>
      <c r="E179" s="26" t="s">
        <v>58</v>
      </c>
      <c r="F179" s="26" t="s">
        <v>15</v>
      </c>
      <c r="G179" s="26" t="s">
        <v>16</v>
      </c>
      <c r="H179" s="26" t="s">
        <v>444</v>
      </c>
      <c r="I179" s="26">
        <v>5.3999999999999998E-5</v>
      </c>
      <c r="J179" s="26"/>
      <c r="K179" s="26"/>
      <c r="L179" s="26"/>
      <c r="M179" s="26"/>
      <c r="N179" s="27">
        <v>4649</v>
      </c>
      <c r="O179" s="28">
        <v>0.25104599999999999</v>
      </c>
      <c r="P179" s="27">
        <v>215952</v>
      </c>
      <c r="Q179" s="28">
        <v>11.661408</v>
      </c>
      <c r="R179" s="27">
        <v>220601</v>
      </c>
      <c r="S179" s="28">
        <v>11.912454</v>
      </c>
    </row>
    <row r="180" spans="1:19" x14ac:dyDescent="0.25">
      <c r="A180" s="26" t="s">
        <v>13</v>
      </c>
      <c r="B180" s="26" t="s">
        <v>7</v>
      </c>
      <c r="C180" s="26" t="s">
        <v>8</v>
      </c>
      <c r="D180" s="26" t="s">
        <v>57</v>
      </c>
      <c r="E180" s="26" t="s">
        <v>58</v>
      </c>
      <c r="F180" s="26" t="s">
        <v>15</v>
      </c>
      <c r="G180" s="26" t="s">
        <v>17</v>
      </c>
      <c r="H180" s="26" t="s">
        <v>445</v>
      </c>
      <c r="I180" s="26">
        <v>0</v>
      </c>
      <c r="J180" s="26"/>
      <c r="K180" s="26"/>
      <c r="L180" s="26"/>
      <c r="M180" s="26"/>
      <c r="N180" s="27">
        <v>0</v>
      </c>
      <c r="O180" s="28">
        <v>0</v>
      </c>
      <c r="P180" s="27">
        <v>0</v>
      </c>
      <c r="Q180" s="28">
        <v>0</v>
      </c>
      <c r="R180" s="27">
        <v>0</v>
      </c>
      <c r="S180" s="28">
        <v>0</v>
      </c>
    </row>
    <row r="181" spans="1:19" x14ac:dyDescent="0.25">
      <c r="A181" s="26" t="s">
        <v>13</v>
      </c>
      <c r="B181" s="26" t="s">
        <v>7</v>
      </c>
      <c r="C181" s="26" t="s">
        <v>8</v>
      </c>
      <c r="D181" s="26" t="s">
        <v>57</v>
      </c>
      <c r="E181" s="26" t="s">
        <v>58</v>
      </c>
      <c r="F181" s="26" t="s">
        <v>15</v>
      </c>
      <c r="G181" s="26" t="s">
        <v>18</v>
      </c>
      <c r="H181" s="26" t="s">
        <v>446</v>
      </c>
      <c r="I181" s="26">
        <v>0</v>
      </c>
      <c r="J181" s="26"/>
      <c r="K181" s="26"/>
      <c r="L181" s="26"/>
      <c r="M181" s="26"/>
      <c r="N181" s="27">
        <v>0</v>
      </c>
      <c r="O181" s="28">
        <v>0</v>
      </c>
      <c r="P181" s="27">
        <v>0</v>
      </c>
      <c r="Q181" s="28">
        <v>0</v>
      </c>
      <c r="R181" s="27">
        <v>0</v>
      </c>
      <c r="S181" s="28">
        <v>0</v>
      </c>
    </row>
    <row r="182" spans="1:19" x14ac:dyDescent="0.25">
      <c r="A182" s="26" t="s">
        <v>13</v>
      </c>
      <c r="B182" s="26" t="s">
        <v>7</v>
      </c>
      <c r="C182" s="26" t="s">
        <v>8</v>
      </c>
      <c r="D182" s="26" t="s">
        <v>57</v>
      </c>
      <c r="E182" s="26" t="s">
        <v>58</v>
      </c>
      <c r="F182" s="26" t="s">
        <v>15</v>
      </c>
      <c r="G182" s="26" t="s">
        <v>19</v>
      </c>
      <c r="H182" s="26" t="s">
        <v>447</v>
      </c>
      <c r="I182" s="26">
        <v>0</v>
      </c>
      <c r="J182" s="26"/>
      <c r="K182" s="26"/>
      <c r="L182" s="26"/>
      <c r="M182" s="26"/>
      <c r="N182" s="27">
        <v>0</v>
      </c>
      <c r="O182" s="28">
        <v>0</v>
      </c>
      <c r="P182" s="27">
        <v>0</v>
      </c>
      <c r="Q182" s="28">
        <v>0</v>
      </c>
      <c r="R182" s="27">
        <v>0</v>
      </c>
      <c r="S182" s="28">
        <v>0</v>
      </c>
    </row>
    <row r="183" spans="1:19" x14ac:dyDescent="0.25">
      <c r="A183" s="26" t="s">
        <v>13</v>
      </c>
      <c r="B183" s="26" t="s">
        <v>7</v>
      </c>
      <c r="C183" s="26" t="s">
        <v>8</v>
      </c>
      <c r="D183" s="26" t="s">
        <v>57</v>
      </c>
      <c r="E183" s="26" t="s">
        <v>58</v>
      </c>
      <c r="F183" s="26" t="s">
        <v>15</v>
      </c>
      <c r="G183" s="26" t="s">
        <v>20</v>
      </c>
      <c r="H183" s="26" t="s">
        <v>448</v>
      </c>
      <c r="I183" s="26">
        <v>1.5699999999999999E-4</v>
      </c>
      <c r="J183" s="26"/>
      <c r="K183" s="26"/>
      <c r="L183" s="26"/>
      <c r="M183" s="26"/>
      <c r="N183" s="27">
        <v>127814</v>
      </c>
      <c r="O183" s="28">
        <v>20.066797999999999</v>
      </c>
      <c r="P183" s="27">
        <v>463757</v>
      </c>
      <c r="Q183" s="28">
        <v>72.809849</v>
      </c>
      <c r="R183" s="27">
        <v>591571</v>
      </c>
      <c r="S183" s="28">
        <v>92.876646999999991</v>
      </c>
    </row>
    <row r="184" spans="1:19" x14ac:dyDescent="0.25">
      <c r="A184" s="26" t="s">
        <v>13</v>
      </c>
      <c r="B184" s="26" t="s">
        <v>7</v>
      </c>
      <c r="C184" s="26" t="s">
        <v>8</v>
      </c>
      <c r="D184" s="26" t="s">
        <v>59</v>
      </c>
      <c r="E184" s="26" t="s">
        <v>60</v>
      </c>
      <c r="F184" s="26" t="s">
        <v>15</v>
      </c>
      <c r="G184" s="26" t="s">
        <v>16</v>
      </c>
      <c r="H184" s="26" t="s">
        <v>449</v>
      </c>
      <c r="I184" s="26">
        <v>9.3599999999999998E-4</v>
      </c>
      <c r="J184" s="26"/>
      <c r="K184" s="26"/>
      <c r="L184" s="26"/>
      <c r="M184" s="26"/>
      <c r="N184" s="27">
        <v>295125</v>
      </c>
      <c r="O184" s="28">
        <v>276.23700000000002</v>
      </c>
      <c r="P184" s="27">
        <v>252292</v>
      </c>
      <c r="Q184" s="28">
        <v>236.14531199999999</v>
      </c>
      <c r="R184" s="27">
        <v>547417</v>
      </c>
      <c r="S184" s="28">
        <v>512.38231199999996</v>
      </c>
    </row>
    <row r="185" spans="1:19" x14ac:dyDescent="0.25">
      <c r="A185" s="26" t="s">
        <v>13</v>
      </c>
      <c r="B185" s="26" t="s">
        <v>7</v>
      </c>
      <c r="C185" s="26" t="s">
        <v>8</v>
      </c>
      <c r="D185" s="26" t="s">
        <v>59</v>
      </c>
      <c r="E185" s="26" t="s">
        <v>60</v>
      </c>
      <c r="F185" s="26" t="s">
        <v>15</v>
      </c>
      <c r="G185" s="26" t="s">
        <v>17</v>
      </c>
      <c r="H185" s="26" t="s">
        <v>450</v>
      </c>
      <c r="I185" s="26">
        <v>0</v>
      </c>
      <c r="J185" s="26"/>
      <c r="K185" s="26"/>
      <c r="L185" s="26"/>
      <c r="M185" s="26"/>
      <c r="N185" s="27">
        <v>0</v>
      </c>
      <c r="O185" s="28">
        <v>0</v>
      </c>
      <c r="P185" s="27">
        <v>0</v>
      </c>
      <c r="Q185" s="28">
        <v>0</v>
      </c>
      <c r="R185" s="27">
        <v>0</v>
      </c>
      <c r="S185" s="28">
        <v>0</v>
      </c>
    </row>
    <row r="186" spans="1:19" x14ac:dyDescent="0.25">
      <c r="A186" s="26" t="s">
        <v>13</v>
      </c>
      <c r="B186" s="26" t="s">
        <v>7</v>
      </c>
      <c r="C186" s="26" t="s">
        <v>8</v>
      </c>
      <c r="D186" s="26" t="s">
        <v>59</v>
      </c>
      <c r="E186" s="26" t="s">
        <v>60</v>
      </c>
      <c r="F186" s="26" t="s">
        <v>15</v>
      </c>
      <c r="G186" s="26" t="s">
        <v>18</v>
      </c>
      <c r="H186" s="26" t="s">
        <v>451</v>
      </c>
      <c r="I186" s="26">
        <v>0</v>
      </c>
      <c r="J186" s="26"/>
      <c r="K186" s="26"/>
      <c r="L186" s="26"/>
      <c r="M186" s="26"/>
      <c r="N186" s="27">
        <v>0</v>
      </c>
      <c r="O186" s="28">
        <v>0</v>
      </c>
      <c r="P186" s="27">
        <v>0</v>
      </c>
      <c r="Q186" s="28">
        <v>0</v>
      </c>
      <c r="R186" s="27">
        <v>0</v>
      </c>
      <c r="S186" s="28">
        <v>0</v>
      </c>
    </row>
    <row r="187" spans="1:19" x14ac:dyDescent="0.25">
      <c r="A187" s="26" t="s">
        <v>13</v>
      </c>
      <c r="B187" s="26" t="s">
        <v>7</v>
      </c>
      <c r="C187" s="26" t="s">
        <v>8</v>
      </c>
      <c r="D187" s="26" t="s">
        <v>59</v>
      </c>
      <c r="E187" s="26" t="s">
        <v>60</v>
      </c>
      <c r="F187" s="26" t="s">
        <v>15</v>
      </c>
      <c r="G187" s="26" t="s">
        <v>19</v>
      </c>
      <c r="H187" s="26" t="s">
        <v>452</v>
      </c>
      <c r="I187" s="26">
        <v>0</v>
      </c>
      <c r="J187" s="26"/>
      <c r="K187" s="26"/>
      <c r="L187" s="26"/>
      <c r="M187" s="26"/>
      <c r="N187" s="27">
        <v>0</v>
      </c>
      <c r="O187" s="28">
        <v>0</v>
      </c>
      <c r="P187" s="27">
        <v>0</v>
      </c>
      <c r="Q187" s="28">
        <v>0</v>
      </c>
      <c r="R187" s="27">
        <v>0</v>
      </c>
      <c r="S187" s="28">
        <v>0</v>
      </c>
    </row>
    <row r="188" spans="1:19" x14ac:dyDescent="0.25">
      <c r="A188" s="26" t="s">
        <v>13</v>
      </c>
      <c r="B188" s="26" t="s">
        <v>7</v>
      </c>
      <c r="C188" s="26" t="s">
        <v>8</v>
      </c>
      <c r="D188" s="26" t="s">
        <v>59</v>
      </c>
      <c r="E188" s="26" t="s">
        <v>60</v>
      </c>
      <c r="F188" s="26" t="s">
        <v>15</v>
      </c>
      <c r="G188" s="26" t="s">
        <v>20</v>
      </c>
      <c r="H188" s="26" t="s">
        <v>453</v>
      </c>
      <c r="I188" s="26">
        <v>4.2459999999999998E-3</v>
      </c>
      <c r="J188" s="26"/>
      <c r="K188" s="26"/>
      <c r="L188" s="26"/>
      <c r="M188" s="26"/>
      <c r="N188" s="27">
        <v>295156</v>
      </c>
      <c r="O188" s="28">
        <v>1253.2323759999999</v>
      </c>
      <c r="P188" s="27">
        <v>307597</v>
      </c>
      <c r="Q188" s="28">
        <v>1306.0568619999999</v>
      </c>
      <c r="R188" s="27">
        <v>602753</v>
      </c>
      <c r="S188" s="28">
        <v>2559.2892379999998</v>
      </c>
    </row>
    <row r="189" spans="1:19" x14ac:dyDescent="0.25">
      <c r="A189" s="26" t="s">
        <v>13</v>
      </c>
      <c r="B189" s="26" t="s">
        <v>7</v>
      </c>
      <c r="C189" s="26" t="s">
        <v>8</v>
      </c>
      <c r="D189" s="26" t="s">
        <v>61</v>
      </c>
      <c r="E189" s="26" t="s">
        <v>62</v>
      </c>
      <c r="F189" s="26" t="s">
        <v>15</v>
      </c>
      <c r="G189" s="26" t="s">
        <v>16</v>
      </c>
      <c r="H189" s="26" t="s">
        <v>454</v>
      </c>
      <c r="I189" s="26">
        <v>2.8499999999999999E-4</v>
      </c>
      <c r="J189" s="26"/>
      <c r="K189" s="26"/>
      <c r="L189" s="26"/>
      <c r="M189" s="26"/>
      <c r="N189" s="27">
        <v>2620</v>
      </c>
      <c r="O189" s="28">
        <v>0.74669999999999992</v>
      </c>
      <c r="P189" s="27">
        <v>93833</v>
      </c>
      <c r="Q189" s="28">
        <v>26.742404999999998</v>
      </c>
      <c r="R189" s="27">
        <v>96453</v>
      </c>
      <c r="S189" s="28">
        <v>27.489104999999999</v>
      </c>
    </row>
    <row r="190" spans="1:19" x14ac:dyDescent="0.25">
      <c r="A190" s="26" t="s">
        <v>13</v>
      </c>
      <c r="B190" s="26" t="s">
        <v>7</v>
      </c>
      <c r="C190" s="26" t="s">
        <v>8</v>
      </c>
      <c r="D190" s="26" t="s">
        <v>61</v>
      </c>
      <c r="E190" s="26" t="s">
        <v>62</v>
      </c>
      <c r="F190" s="26" t="s">
        <v>15</v>
      </c>
      <c r="G190" s="26" t="s">
        <v>17</v>
      </c>
      <c r="H190" s="26" t="s">
        <v>455</v>
      </c>
      <c r="I190" s="26">
        <v>0</v>
      </c>
      <c r="J190" s="26"/>
      <c r="K190" s="26"/>
      <c r="L190" s="26"/>
      <c r="M190" s="26"/>
      <c r="N190" s="27">
        <v>0</v>
      </c>
      <c r="O190" s="28">
        <v>0</v>
      </c>
      <c r="P190" s="27">
        <v>0</v>
      </c>
      <c r="Q190" s="28">
        <v>0</v>
      </c>
      <c r="R190" s="27">
        <v>0</v>
      </c>
      <c r="S190" s="28">
        <v>0</v>
      </c>
    </row>
    <row r="191" spans="1:19" x14ac:dyDescent="0.25">
      <c r="A191" s="26" t="s">
        <v>13</v>
      </c>
      <c r="B191" s="26" t="s">
        <v>7</v>
      </c>
      <c r="C191" s="26" t="s">
        <v>8</v>
      </c>
      <c r="D191" s="26" t="s">
        <v>61</v>
      </c>
      <c r="E191" s="26" t="s">
        <v>62</v>
      </c>
      <c r="F191" s="26" t="s">
        <v>15</v>
      </c>
      <c r="G191" s="26" t="s">
        <v>18</v>
      </c>
      <c r="H191" s="26" t="s">
        <v>456</v>
      </c>
      <c r="I191" s="26">
        <v>0</v>
      </c>
      <c r="J191" s="26"/>
      <c r="K191" s="26"/>
      <c r="L191" s="26"/>
      <c r="M191" s="26"/>
      <c r="N191" s="27">
        <v>0</v>
      </c>
      <c r="O191" s="28">
        <v>0</v>
      </c>
      <c r="P191" s="27">
        <v>0</v>
      </c>
      <c r="Q191" s="28">
        <v>0</v>
      </c>
      <c r="R191" s="27">
        <v>0</v>
      </c>
      <c r="S191" s="28">
        <v>0</v>
      </c>
    </row>
    <row r="192" spans="1:19" x14ac:dyDescent="0.25">
      <c r="A192" s="26" t="s">
        <v>13</v>
      </c>
      <c r="B192" s="26" t="s">
        <v>7</v>
      </c>
      <c r="C192" s="26" t="s">
        <v>8</v>
      </c>
      <c r="D192" s="26" t="s">
        <v>61</v>
      </c>
      <c r="E192" s="26" t="s">
        <v>62</v>
      </c>
      <c r="F192" s="26" t="s">
        <v>15</v>
      </c>
      <c r="G192" s="26" t="s">
        <v>19</v>
      </c>
      <c r="H192" s="26" t="s">
        <v>457</v>
      </c>
      <c r="I192" s="26">
        <v>0</v>
      </c>
      <c r="J192" s="26"/>
      <c r="K192" s="26"/>
      <c r="L192" s="26"/>
      <c r="M192" s="26"/>
      <c r="N192" s="27">
        <v>0</v>
      </c>
      <c r="O192" s="28">
        <v>0</v>
      </c>
      <c r="P192" s="27">
        <v>0</v>
      </c>
      <c r="Q192" s="28">
        <v>0</v>
      </c>
      <c r="R192" s="27">
        <v>0</v>
      </c>
      <c r="S192" s="28">
        <v>0</v>
      </c>
    </row>
    <row r="193" spans="1:19" x14ac:dyDescent="0.25">
      <c r="A193" s="26" t="s">
        <v>13</v>
      </c>
      <c r="B193" s="26" t="s">
        <v>7</v>
      </c>
      <c r="C193" s="26" t="s">
        <v>8</v>
      </c>
      <c r="D193" s="26" t="s">
        <v>61</v>
      </c>
      <c r="E193" s="26" t="s">
        <v>62</v>
      </c>
      <c r="F193" s="26" t="s">
        <v>15</v>
      </c>
      <c r="G193" s="26" t="s">
        <v>20</v>
      </c>
      <c r="H193" s="26" t="s">
        <v>458</v>
      </c>
      <c r="I193" s="26">
        <v>1.2780000000000001E-3</v>
      </c>
      <c r="J193" s="26"/>
      <c r="K193" s="26"/>
      <c r="L193" s="26"/>
      <c r="M193" s="26"/>
      <c r="N193" s="27">
        <v>25353</v>
      </c>
      <c r="O193" s="28">
        <v>32.401133999999999</v>
      </c>
      <c r="P193" s="27">
        <v>93955</v>
      </c>
      <c r="Q193" s="28">
        <v>120.07449000000001</v>
      </c>
      <c r="R193" s="27">
        <v>119308</v>
      </c>
      <c r="S193" s="28">
        <v>152.47562400000001</v>
      </c>
    </row>
    <row r="194" spans="1:19" x14ac:dyDescent="0.25">
      <c r="A194" s="26" t="s">
        <v>13</v>
      </c>
      <c r="B194" s="26" t="s">
        <v>7</v>
      </c>
      <c r="C194" s="26" t="s">
        <v>8</v>
      </c>
      <c r="D194" s="26" t="s">
        <v>63</v>
      </c>
      <c r="E194" s="26" t="s">
        <v>64</v>
      </c>
      <c r="F194" s="26" t="s">
        <v>15</v>
      </c>
      <c r="G194" s="26" t="s">
        <v>16</v>
      </c>
      <c r="H194" s="26" t="s">
        <v>459</v>
      </c>
      <c r="I194" s="26">
        <v>9.2599999999999996E-4</v>
      </c>
      <c r="J194" s="26"/>
      <c r="K194" s="26"/>
      <c r="L194" s="26"/>
      <c r="M194" s="26"/>
      <c r="N194" s="27">
        <v>871047</v>
      </c>
      <c r="O194" s="28">
        <v>806.58952199999999</v>
      </c>
      <c r="P194" s="27">
        <v>2275735</v>
      </c>
      <c r="Q194" s="28">
        <v>2107.33061</v>
      </c>
      <c r="R194" s="27">
        <v>3146782</v>
      </c>
      <c r="S194" s="28">
        <v>2913.9201319999997</v>
      </c>
    </row>
    <row r="195" spans="1:19" x14ac:dyDescent="0.25">
      <c r="A195" s="26" t="s">
        <v>13</v>
      </c>
      <c r="B195" s="26" t="s">
        <v>7</v>
      </c>
      <c r="C195" s="26" t="s">
        <v>8</v>
      </c>
      <c r="D195" s="26" t="s">
        <v>63</v>
      </c>
      <c r="E195" s="26" t="s">
        <v>64</v>
      </c>
      <c r="F195" s="26" t="s">
        <v>15</v>
      </c>
      <c r="G195" s="26" t="s">
        <v>17</v>
      </c>
      <c r="H195" s="26" t="s">
        <v>460</v>
      </c>
      <c r="I195" s="26">
        <v>0</v>
      </c>
      <c r="J195" s="26"/>
      <c r="K195" s="26"/>
      <c r="L195" s="26"/>
      <c r="M195" s="26"/>
      <c r="N195" s="27">
        <v>0</v>
      </c>
      <c r="O195" s="28">
        <v>0</v>
      </c>
      <c r="P195" s="27">
        <v>0</v>
      </c>
      <c r="Q195" s="28">
        <v>0</v>
      </c>
      <c r="R195" s="27">
        <v>0</v>
      </c>
      <c r="S195" s="28">
        <v>0</v>
      </c>
    </row>
    <row r="196" spans="1:19" x14ac:dyDescent="0.25">
      <c r="A196" s="26" t="s">
        <v>13</v>
      </c>
      <c r="B196" s="26" t="s">
        <v>7</v>
      </c>
      <c r="C196" s="26" t="s">
        <v>8</v>
      </c>
      <c r="D196" s="26" t="s">
        <v>63</v>
      </c>
      <c r="E196" s="26" t="s">
        <v>64</v>
      </c>
      <c r="F196" s="26" t="s">
        <v>15</v>
      </c>
      <c r="G196" s="26" t="s">
        <v>18</v>
      </c>
      <c r="H196" s="26" t="s">
        <v>461</v>
      </c>
      <c r="I196" s="26">
        <v>0</v>
      </c>
      <c r="J196" s="26"/>
      <c r="K196" s="26"/>
      <c r="L196" s="26"/>
      <c r="M196" s="26"/>
      <c r="N196" s="27">
        <v>0</v>
      </c>
      <c r="O196" s="28">
        <v>0</v>
      </c>
      <c r="P196" s="27">
        <v>0</v>
      </c>
      <c r="Q196" s="28">
        <v>0</v>
      </c>
      <c r="R196" s="27">
        <v>0</v>
      </c>
      <c r="S196" s="28">
        <v>0</v>
      </c>
    </row>
    <row r="197" spans="1:19" x14ac:dyDescent="0.25">
      <c r="A197" s="26" t="s">
        <v>13</v>
      </c>
      <c r="B197" s="26" t="s">
        <v>7</v>
      </c>
      <c r="C197" s="26" t="s">
        <v>8</v>
      </c>
      <c r="D197" s="26" t="s">
        <v>63</v>
      </c>
      <c r="E197" s="26" t="s">
        <v>64</v>
      </c>
      <c r="F197" s="26" t="s">
        <v>15</v>
      </c>
      <c r="G197" s="26" t="s">
        <v>19</v>
      </c>
      <c r="H197" s="26" t="s">
        <v>462</v>
      </c>
      <c r="I197" s="26">
        <v>0</v>
      </c>
      <c r="J197" s="26"/>
      <c r="K197" s="26"/>
      <c r="L197" s="26"/>
      <c r="M197" s="26"/>
      <c r="N197" s="27">
        <v>0</v>
      </c>
      <c r="O197" s="28">
        <v>0</v>
      </c>
      <c r="P197" s="27">
        <v>0</v>
      </c>
      <c r="Q197" s="28">
        <v>0</v>
      </c>
      <c r="R197" s="27">
        <v>0</v>
      </c>
      <c r="S197" s="28">
        <v>0</v>
      </c>
    </row>
    <row r="198" spans="1:19" x14ac:dyDescent="0.25">
      <c r="A198" s="26" t="s">
        <v>13</v>
      </c>
      <c r="B198" s="26" t="s">
        <v>7</v>
      </c>
      <c r="C198" s="26" t="s">
        <v>8</v>
      </c>
      <c r="D198" s="26" t="s">
        <v>63</v>
      </c>
      <c r="E198" s="26" t="s">
        <v>64</v>
      </c>
      <c r="F198" s="26" t="s">
        <v>15</v>
      </c>
      <c r="G198" s="26" t="s">
        <v>20</v>
      </c>
      <c r="H198" s="26" t="s">
        <v>463</v>
      </c>
      <c r="I198" s="26">
        <v>2.4789999999999999E-3</v>
      </c>
      <c r="J198" s="26"/>
      <c r="K198" s="26"/>
      <c r="L198" s="26"/>
      <c r="M198" s="26"/>
      <c r="N198" s="27">
        <v>3145340</v>
      </c>
      <c r="O198" s="28">
        <v>7797.2978599999997</v>
      </c>
      <c r="P198" s="27">
        <v>4935350</v>
      </c>
      <c r="Q198" s="28">
        <v>12234.73265</v>
      </c>
      <c r="R198" s="27">
        <v>8080690</v>
      </c>
      <c r="S198" s="28">
        <v>20032.030509999997</v>
      </c>
    </row>
    <row r="199" spans="1:19" x14ac:dyDescent="0.25">
      <c r="A199" s="26" t="s">
        <v>13</v>
      </c>
      <c r="B199" s="26" t="s">
        <v>7</v>
      </c>
      <c r="C199" s="26" t="s">
        <v>8</v>
      </c>
      <c r="D199" s="26" t="s">
        <v>65</v>
      </c>
      <c r="E199" s="26" t="s">
        <v>66</v>
      </c>
      <c r="F199" s="26" t="s">
        <v>15</v>
      </c>
      <c r="G199" s="26" t="s">
        <v>16</v>
      </c>
      <c r="H199" s="26" t="s">
        <v>464</v>
      </c>
      <c r="I199" s="26">
        <v>1.289E-3</v>
      </c>
      <c r="J199" s="26"/>
      <c r="K199" s="26"/>
      <c r="L199" s="26"/>
      <c r="M199" s="26"/>
      <c r="N199" s="27">
        <v>182161</v>
      </c>
      <c r="O199" s="28">
        <v>234.80552900000001</v>
      </c>
      <c r="P199" s="27">
        <v>835203</v>
      </c>
      <c r="Q199" s="28">
        <v>1076.576667</v>
      </c>
      <c r="R199" s="27">
        <v>1017364</v>
      </c>
      <c r="S199" s="28">
        <v>1311.382196</v>
      </c>
    </row>
    <row r="200" spans="1:19" x14ac:dyDescent="0.25">
      <c r="A200" s="26" t="s">
        <v>13</v>
      </c>
      <c r="B200" s="26" t="s">
        <v>7</v>
      </c>
      <c r="C200" s="26" t="s">
        <v>8</v>
      </c>
      <c r="D200" s="26" t="s">
        <v>65</v>
      </c>
      <c r="E200" s="26" t="s">
        <v>66</v>
      </c>
      <c r="F200" s="26" t="s">
        <v>15</v>
      </c>
      <c r="G200" s="26" t="s">
        <v>17</v>
      </c>
      <c r="H200" s="26" t="s">
        <v>465</v>
      </c>
      <c r="I200" s="26">
        <v>0</v>
      </c>
      <c r="J200" s="26"/>
      <c r="K200" s="26"/>
      <c r="L200" s="26"/>
      <c r="M200" s="26"/>
      <c r="N200" s="27">
        <v>0</v>
      </c>
      <c r="O200" s="28">
        <v>0</v>
      </c>
      <c r="P200" s="27">
        <v>0</v>
      </c>
      <c r="Q200" s="28">
        <v>0</v>
      </c>
      <c r="R200" s="27">
        <v>0</v>
      </c>
      <c r="S200" s="28">
        <v>0</v>
      </c>
    </row>
    <row r="201" spans="1:19" x14ac:dyDescent="0.25">
      <c r="A201" s="26" t="s">
        <v>13</v>
      </c>
      <c r="B201" s="26" t="s">
        <v>7</v>
      </c>
      <c r="C201" s="26" t="s">
        <v>8</v>
      </c>
      <c r="D201" s="26" t="s">
        <v>65</v>
      </c>
      <c r="E201" s="26" t="s">
        <v>66</v>
      </c>
      <c r="F201" s="26" t="s">
        <v>15</v>
      </c>
      <c r="G201" s="26" t="s">
        <v>18</v>
      </c>
      <c r="H201" s="26" t="s">
        <v>466</v>
      </c>
      <c r="I201" s="26">
        <v>0</v>
      </c>
      <c r="J201" s="26"/>
      <c r="K201" s="26"/>
      <c r="L201" s="26"/>
      <c r="M201" s="26"/>
      <c r="N201" s="27">
        <v>0</v>
      </c>
      <c r="O201" s="28">
        <v>0</v>
      </c>
      <c r="P201" s="27">
        <v>0</v>
      </c>
      <c r="Q201" s="28">
        <v>0</v>
      </c>
      <c r="R201" s="27">
        <v>0</v>
      </c>
      <c r="S201" s="28">
        <v>0</v>
      </c>
    </row>
    <row r="202" spans="1:19" x14ac:dyDescent="0.25">
      <c r="A202" s="26" t="s">
        <v>13</v>
      </c>
      <c r="B202" s="26" t="s">
        <v>7</v>
      </c>
      <c r="C202" s="26" t="s">
        <v>8</v>
      </c>
      <c r="D202" s="26" t="s">
        <v>65</v>
      </c>
      <c r="E202" s="26" t="s">
        <v>66</v>
      </c>
      <c r="F202" s="26" t="s">
        <v>15</v>
      </c>
      <c r="G202" s="26" t="s">
        <v>19</v>
      </c>
      <c r="H202" s="26" t="s">
        <v>467</v>
      </c>
      <c r="I202" s="26">
        <v>0</v>
      </c>
      <c r="J202" s="26"/>
      <c r="K202" s="26"/>
      <c r="L202" s="26"/>
      <c r="M202" s="26"/>
      <c r="N202" s="27">
        <v>0</v>
      </c>
      <c r="O202" s="28">
        <v>0</v>
      </c>
      <c r="P202" s="27">
        <v>0</v>
      </c>
      <c r="Q202" s="28">
        <v>0</v>
      </c>
      <c r="R202" s="27">
        <v>0</v>
      </c>
      <c r="S202" s="28">
        <v>0</v>
      </c>
    </row>
    <row r="203" spans="1:19" x14ac:dyDescent="0.25">
      <c r="A203" s="26" t="s">
        <v>13</v>
      </c>
      <c r="B203" s="26" t="s">
        <v>7</v>
      </c>
      <c r="C203" s="26" t="s">
        <v>8</v>
      </c>
      <c r="D203" s="26" t="s">
        <v>65</v>
      </c>
      <c r="E203" s="26" t="s">
        <v>66</v>
      </c>
      <c r="F203" s="26" t="s">
        <v>15</v>
      </c>
      <c r="G203" s="26" t="s">
        <v>20</v>
      </c>
      <c r="H203" s="26" t="s">
        <v>468</v>
      </c>
      <c r="I203" s="26">
        <v>3.5599999999999998E-3</v>
      </c>
      <c r="J203" s="26"/>
      <c r="K203" s="26"/>
      <c r="L203" s="26"/>
      <c r="M203" s="26"/>
      <c r="N203" s="27">
        <v>285138</v>
      </c>
      <c r="O203" s="28">
        <v>1015.09128</v>
      </c>
      <c r="P203" s="27">
        <v>877001</v>
      </c>
      <c r="Q203" s="28">
        <v>3122.12356</v>
      </c>
      <c r="R203" s="27">
        <v>1162139</v>
      </c>
      <c r="S203" s="28">
        <v>4137.2148399999996</v>
      </c>
    </row>
    <row r="204" spans="1:19" x14ac:dyDescent="0.25">
      <c r="A204" s="26" t="s">
        <v>13</v>
      </c>
      <c r="B204" s="26" t="s">
        <v>7</v>
      </c>
      <c r="C204" s="26" t="s">
        <v>8</v>
      </c>
      <c r="D204" s="26" t="s">
        <v>67</v>
      </c>
      <c r="E204" s="26" t="s">
        <v>68</v>
      </c>
      <c r="F204" s="26" t="s">
        <v>15</v>
      </c>
      <c r="G204" s="26" t="s">
        <v>16</v>
      </c>
      <c r="H204" s="26" t="s">
        <v>469</v>
      </c>
      <c r="I204" s="26">
        <v>1.727E-3</v>
      </c>
      <c r="J204" s="26"/>
      <c r="K204" s="26"/>
      <c r="L204" s="26"/>
      <c r="M204" s="26"/>
      <c r="N204" s="27">
        <v>1125251</v>
      </c>
      <c r="O204" s="28">
        <v>1943.308477</v>
      </c>
      <c r="P204" s="27">
        <v>1545118</v>
      </c>
      <c r="Q204" s="28">
        <v>2668.4187859999997</v>
      </c>
      <c r="R204" s="27">
        <v>2670369</v>
      </c>
      <c r="S204" s="28">
        <v>4611.7272629999998</v>
      </c>
    </row>
    <row r="205" spans="1:19" x14ac:dyDescent="0.25">
      <c r="A205" s="26" t="s">
        <v>13</v>
      </c>
      <c r="B205" s="26" t="s">
        <v>7</v>
      </c>
      <c r="C205" s="26" t="s">
        <v>8</v>
      </c>
      <c r="D205" s="26" t="s">
        <v>67</v>
      </c>
      <c r="E205" s="26" t="s">
        <v>68</v>
      </c>
      <c r="F205" s="26" t="s">
        <v>15</v>
      </c>
      <c r="G205" s="26" t="s">
        <v>17</v>
      </c>
      <c r="H205" s="26" t="s">
        <v>470</v>
      </c>
      <c r="I205" s="26">
        <v>0</v>
      </c>
      <c r="J205" s="26"/>
      <c r="K205" s="26"/>
      <c r="L205" s="26"/>
      <c r="M205" s="26"/>
      <c r="N205" s="27">
        <v>0</v>
      </c>
      <c r="O205" s="28">
        <v>0</v>
      </c>
      <c r="P205" s="27">
        <v>0</v>
      </c>
      <c r="Q205" s="28">
        <v>0</v>
      </c>
      <c r="R205" s="27">
        <v>0</v>
      </c>
      <c r="S205" s="28">
        <v>0</v>
      </c>
    </row>
    <row r="206" spans="1:19" x14ac:dyDescent="0.25">
      <c r="A206" s="26" t="s">
        <v>13</v>
      </c>
      <c r="B206" s="26" t="s">
        <v>7</v>
      </c>
      <c r="C206" s="26" t="s">
        <v>8</v>
      </c>
      <c r="D206" s="26" t="s">
        <v>67</v>
      </c>
      <c r="E206" s="26" t="s">
        <v>68</v>
      </c>
      <c r="F206" s="26" t="s">
        <v>15</v>
      </c>
      <c r="G206" s="26" t="s">
        <v>18</v>
      </c>
      <c r="H206" s="26" t="s">
        <v>471</v>
      </c>
      <c r="I206" s="26">
        <v>0</v>
      </c>
      <c r="J206" s="26"/>
      <c r="K206" s="26"/>
      <c r="L206" s="26"/>
      <c r="M206" s="26"/>
      <c r="N206" s="27">
        <v>0</v>
      </c>
      <c r="O206" s="28">
        <v>0</v>
      </c>
      <c r="P206" s="27">
        <v>0</v>
      </c>
      <c r="Q206" s="28">
        <v>0</v>
      </c>
      <c r="R206" s="27">
        <v>0</v>
      </c>
      <c r="S206" s="28">
        <v>0</v>
      </c>
    </row>
    <row r="207" spans="1:19" x14ac:dyDescent="0.25">
      <c r="A207" s="26" t="s">
        <v>13</v>
      </c>
      <c r="B207" s="26" t="s">
        <v>7</v>
      </c>
      <c r="C207" s="26" t="s">
        <v>8</v>
      </c>
      <c r="D207" s="26" t="s">
        <v>67</v>
      </c>
      <c r="E207" s="26" t="s">
        <v>68</v>
      </c>
      <c r="F207" s="26" t="s">
        <v>15</v>
      </c>
      <c r="G207" s="26" t="s">
        <v>19</v>
      </c>
      <c r="H207" s="26" t="s">
        <v>472</v>
      </c>
      <c r="I207" s="26">
        <v>0</v>
      </c>
      <c r="J207" s="26"/>
      <c r="K207" s="26"/>
      <c r="L207" s="26"/>
      <c r="M207" s="26"/>
      <c r="N207" s="27">
        <v>0</v>
      </c>
      <c r="O207" s="28">
        <v>0</v>
      </c>
      <c r="P207" s="27">
        <v>0</v>
      </c>
      <c r="Q207" s="28">
        <v>0</v>
      </c>
      <c r="R207" s="27">
        <v>0</v>
      </c>
      <c r="S207" s="28">
        <v>0</v>
      </c>
    </row>
    <row r="208" spans="1:19" x14ac:dyDescent="0.25">
      <c r="A208" s="26" t="s">
        <v>13</v>
      </c>
      <c r="B208" s="26" t="s">
        <v>7</v>
      </c>
      <c r="C208" s="26" t="s">
        <v>8</v>
      </c>
      <c r="D208" s="26" t="s">
        <v>67</v>
      </c>
      <c r="E208" s="26" t="s">
        <v>68</v>
      </c>
      <c r="F208" s="26" t="s">
        <v>15</v>
      </c>
      <c r="G208" s="26" t="s">
        <v>20</v>
      </c>
      <c r="H208" s="26" t="s">
        <v>473</v>
      </c>
      <c r="I208" s="26">
        <v>3.8440000000000002E-3</v>
      </c>
      <c r="J208" s="26"/>
      <c r="K208" s="26"/>
      <c r="L208" s="26"/>
      <c r="M208" s="26"/>
      <c r="N208" s="27">
        <v>2203624</v>
      </c>
      <c r="O208" s="28">
        <v>8470.7306559999997</v>
      </c>
      <c r="P208" s="27">
        <v>3555739</v>
      </c>
      <c r="Q208" s="28">
        <v>13668.260716000001</v>
      </c>
      <c r="R208" s="27">
        <v>5759363</v>
      </c>
      <c r="S208" s="28">
        <v>22138.991372000004</v>
      </c>
    </row>
    <row r="209" spans="1:19" x14ac:dyDescent="0.25">
      <c r="A209" s="26" t="s">
        <v>13</v>
      </c>
      <c r="B209" s="26" t="s">
        <v>7</v>
      </c>
      <c r="C209" s="26" t="s">
        <v>8</v>
      </c>
      <c r="D209" s="26" t="s">
        <v>69</v>
      </c>
      <c r="E209" s="26" t="s">
        <v>70</v>
      </c>
      <c r="F209" s="26" t="s">
        <v>15</v>
      </c>
      <c r="G209" s="26" t="s">
        <v>16</v>
      </c>
      <c r="H209" s="26" t="s">
        <v>474</v>
      </c>
      <c r="I209" s="26">
        <v>1.7179999999999999E-3</v>
      </c>
      <c r="J209" s="26"/>
      <c r="K209" s="26"/>
      <c r="L209" s="26"/>
      <c r="M209" s="26"/>
      <c r="N209" s="27">
        <v>409658</v>
      </c>
      <c r="O209" s="28">
        <v>703.79244399999993</v>
      </c>
      <c r="P209" s="27">
        <v>2789860</v>
      </c>
      <c r="Q209" s="28">
        <v>4792.97948</v>
      </c>
      <c r="R209" s="27">
        <v>3199518</v>
      </c>
      <c r="S209" s="28">
        <v>5496.7719240000006</v>
      </c>
    </row>
    <row r="210" spans="1:19" x14ac:dyDescent="0.25">
      <c r="A210" s="26" t="s">
        <v>13</v>
      </c>
      <c r="B210" s="26" t="s">
        <v>7</v>
      </c>
      <c r="C210" s="26" t="s">
        <v>8</v>
      </c>
      <c r="D210" s="26" t="s">
        <v>69</v>
      </c>
      <c r="E210" s="26" t="s">
        <v>70</v>
      </c>
      <c r="F210" s="26" t="s">
        <v>15</v>
      </c>
      <c r="G210" s="26" t="s">
        <v>17</v>
      </c>
      <c r="H210" s="26" t="s">
        <v>475</v>
      </c>
      <c r="I210" s="26">
        <v>0</v>
      </c>
      <c r="J210" s="26"/>
      <c r="K210" s="26"/>
      <c r="L210" s="26"/>
      <c r="M210" s="26"/>
      <c r="N210" s="27">
        <v>0</v>
      </c>
      <c r="O210" s="28">
        <v>0</v>
      </c>
      <c r="P210" s="27">
        <v>0</v>
      </c>
      <c r="Q210" s="28">
        <v>0</v>
      </c>
      <c r="R210" s="27">
        <v>0</v>
      </c>
      <c r="S210" s="28">
        <v>0</v>
      </c>
    </row>
    <row r="211" spans="1:19" x14ac:dyDescent="0.25">
      <c r="A211" s="26" t="s">
        <v>13</v>
      </c>
      <c r="B211" s="26" t="s">
        <v>7</v>
      </c>
      <c r="C211" s="26" t="s">
        <v>8</v>
      </c>
      <c r="D211" s="26" t="s">
        <v>69</v>
      </c>
      <c r="E211" s="26" t="s">
        <v>70</v>
      </c>
      <c r="F211" s="26" t="s">
        <v>15</v>
      </c>
      <c r="G211" s="26" t="s">
        <v>18</v>
      </c>
      <c r="H211" s="26" t="s">
        <v>476</v>
      </c>
      <c r="I211" s="26">
        <v>0</v>
      </c>
      <c r="J211" s="26"/>
      <c r="K211" s="26"/>
      <c r="L211" s="26"/>
      <c r="M211" s="26"/>
      <c r="N211" s="27">
        <v>0</v>
      </c>
      <c r="O211" s="28">
        <v>0</v>
      </c>
      <c r="P211" s="27">
        <v>0</v>
      </c>
      <c r="Q211" s="28">
        <v>0</v>
      </c>
      <c r="R211" s="27">
        <v>0</v>
      </c>
      <c r="S211" s="28">
        <v>0</v>
      </c>
    </row>
    <row r="212" spans="1:19" x14ac:dyDescent="0.25">
      <c r="A212" s="26" t="s">
        <v>13</v>
      </c>
      <c r="B212" s="26" t="s">
        <v>7</v>
      </c>
      <c r="C212" s="26" t="s">
        <v>8</v>
      </c>
      <c r="D212" s="26" t="s">
        <v>69</v>
      </c>
      <c r="E212" s="26" t="s">
        <v>70</v>
      </c>
      <c r="F212" s="26" t="s">
        <v>15</v>
      </c>
      <c r="G212" s="26" t="s">
        <v>19</v>
      </c>
      <c r="H212" s="26" t="s">
        <v>477</v>
      </c>
      <c r="I212" s="26">
        <v>0</v>
      </c>
      <c r="J212" s="26"/>
      <c r="K212" s="26"/>
      <c r="L212" s="26"/>
      <c r="M212" s="26"/>
      <c r="N212" s="27">
        <v>0</v>
      </c>
      <c r="O212" s="28">
        <v>0</v>
      </c>
      <c r="P212" s="27">
        <v>0</v>
      </c>
      <c r="Q212" s="28">
        <v>0</v>
      </c>
      <c r="R212" s="27">
        <v>0</v>
      </c>
      <c r="S212" s="28">
        <v>0</v>
      </c>
    </row>
    <row r="213" spans="1:19" x14ac:dyDescent="0.25">
      <c r="A213" s="26" t="s">
        <v>13</v>
      </c>
      <c r="B213" s="26" t="s">
        <v>7</v>
      </c>
      <c r="C213" s="26" t="s">
        <v>8</v>
      </c>
      <c r="D213" s="26" t="s">
        <v>69</v>
      </c>
      <c r="E213" s="26" t="s">
        <v>70</v>
      </c>
      <c r="F213" s="26" t="s">
        <v>15</v>
      </c>
      <c r="G213" s="26" t="s">
        <v>20</v>
      </c>
      <c r="H213" s="26" t="s">
        <v>478</v>
      </c>
      <c r="I213" s="26">
        <v>3.3930000000000002E-3</v>
      </c>
      <c r="J213" s="26"/>
      <c r="K213" s="26"/>
      <c r="L213" s="26"/>
      <c r="M213" s="26"/>
      <c r="N213" s="27">
        <v>2240926</v>
      </c>
      <c r="O213" s="28">
        <v>7603.4619180000009</v>
      </c>
      <c r="P213" s="27">
        <v>7306554</v>
      </c>
      <c r="Q213" s="28">
        <v>24791.137721999999</v>
      </c>
      <c r="R213" s="27">
        <v>9547480</v>
      </c>
      <c r="S213" s="28">
        <v>32394.59964</v>
      </c>
    </row>
    <row r="214" spans="1:19" x14ac:dyDescent="0.25">
      <c r="A214" s="26" t="s">
        <v>13</v>
      </c>
      <c r="B214" s="26" t="s">
        <v>7</v>
      </c>
      <c r="C214" s="26" t="s">
        <v>8</v>
      </c>
      <c r="D214" s="26" t="s">
        <v>71</v>
      </c>
      <c r="E214" s="26" t="s">
        <v>72</v>
      </c>
      <c r="F214" s="26" t="s">
        <v>15</v>
      </c>
      <c r="G214" s="26" t="s">
        <v>16</v>
      </c>
      <c r="H214" s="26" t="s">
        <v>479</v>
      </c>
      <c r="I214" s="26">
        <v>1.7179999999999999E-3</v>
      </c>
      <c r="J214" s="26"/>
      <c r="K214" s="26"/>
      <c r="L214" s="26"/>
      <c r="M214" s="26"/>
      <c r="N214" s="27">
        <v>242886</v>
      </c>
      <c r="O214" s="28">
        <v>417.27814799999999</v>
      </c>
      <c r="P214" s="27">
        <v>2763025</v>
      </c>
      <c r="Q214" s="28">
        <v>4746.8769499999999</v>
      </c>
      <c r="R214" s="27">
        <v>3005911</v>
      </c>
      <c r="S214" s="28">
        <v>5164.1550979999993</v>
      </c>
    </row>
    <row r="215" spans="1:19" x14ac:dyDescent="0.25">
      <c r="A215" s="26" t="s">
        <v>13</v>
      </c>
      <c r="B215" s="26" t="s">
        <v>7</v>
      </c>
      <c r="C215" s="26" t="s">
        <v>8</v>
      </c>
      <c r="D215" s="26" t="s">
        <v>71</v>
      </c>
      <c r="E215" s="26" t="s">
        <v>72</v>
      </c>
      <c r="F215" s="26" t="s">
        <v>15</v>
      </c>
      <c r="G215" s="26" t="s">
        <v>17</v>
      </c>
      <c r="H215" s="26" t="s">
        <v>480</v>
      </c>
      <c r="I215" s="26">
        <v>0</v>
      </c>
      <c r="J215" s="26"/>
      <c r="K215" s="26"/>
      <c r="L215" s="26"/>
      <c r="M215" s="26"/>
      <c r="N215" s="27">
        <v>0</v>
      </c>
      <c r="O215" s="28">
        <v>0</v>
      </c>
      <c r="P215" s="27">
        <v>0</v>
      </c>
      <c r="Q215" s="28">
        <v>0</v>
      </c>
      <c r="R215" s="27">
        <v>0</v>
      </c>
      <c r="S215" s="28">
        <v>0</v>
      </c>
    </row>
    <row r="216" spans="1:19" x14ac:dyDescent="0.25">
      <c r="A216" s="26" t="s">
        <v>13</v>
      </c>
      <c r="B216" s="26" t="s">
        <v>7</v>
      </c>
      <c r="C216" s="26" t="s">
        <v>8</v>
      </c>
      <c r="D216" s="26" t="s">
        <v>71</v>
      </c>
      <c r="E216" s="26" t="s">
        <v>72</v>
      </c>
      <c r="F216" s="26" t="s">
        <v>15</v>
      </c>
      <c r="G216" s="26" t="s">
        <v>18</v>
      </c>
      <c r="H216" s="26" t="s">
        <v>481</v>
      </c>
      <c r="I216" s="26">
        <v>0</v>
      </c>
      <c r="J216" s="26"/>
      <c r="K216" s="26"/>
      <c r="L216" s="26"/>
      <c r="M216" s="26"/>
      <c r="N216" s="27">
        <v>0</v>
      </c>
      <c r="O216" s="28">
        <v>0</v>
      </c>
      <c r="P216" s="27">
        <v>0</v>
      </c>
      <c r="Q216" s="28">
        <v>0</v>
      </c>
      <c r="R216" s="27">
        <v>0</v>
      </c>
      <c r="S216" s="28">
        <v>0</v>
      </c>
    </row>
    <row r="217" spans="1:19" x14ac:dyDescent="0.25">
      <c r="A217" s="26" t="s">
        <v>13</v>
      </c>
      <c r="B217" s="26" t="s">
        <v>7</v>
      </c>
      <c r="C217" s="26" t="s">
        <v>8</v>
      </c>
      <c r="D217" s="26" t="s">
        <v>71</v>
      </c>
      <c r="E217" s="26" t="s">
        <v>72</v>
      </c>
      <c r="F217" s="26" t="s">
        <v>15</v>
      </c>
      <c r="G217" s="26" t="s">
        <v>19</v>
      </c>
      <c r="H217" s="26" t="s">
        <v>482</v>
      </c>
      <c r="I217" s="26">
        <v>0</v>
      </c>
      <c r="J217" s="26"/>
      <c r="K217" s="26"/>
      <c r="L217" s="26"/>
      <c r="M217" s="26"/>
      <c r="N217" s="27">
        <v>0</v>
      </c>
      <c r="O217" s="28">
        <v>0</v>
      </c>
      <c r="P217" s="27">
        <v>0</v>
      </c>
      <c r="Q217" s="28">
        <v>0</v>
      </c>
      <c r="R217" s="27">
        <v>0</v>
      </c>
      <c r="S217" s="28">
        <v>0</v>
      </c>
    </row>
    <row r="218" spans="1:19" x14ac:dyDescent="0.25">
      <c r="A218" s="26" t="s">
        <v>13</v>
      </c>
      <c r="B218" s="26" t="s">
        <v>7</v>
      </c>
      <c r="C218" s="26" t="s">
        <v>8</v>
      </c>
      <c r="D218" s="26" t="s">
        <v>71</v>
      </c>
      <c r="E218" s="26" t="s">
        <v>72</v>
      </c>
      <c r="F218" s="26" t="s">
        <v>15</v>
      </c>
      <c r="G218" s="26" t="s">
        <v>20</v>
      </c>
      <c r="H218" s="26" t="s">
        <v>483</v>
      </c>
      <c r="I218" s="26">
        <v>3.3930000000000002E-3</v>
      </c>
      <c r="J218" s="26"/>
      <c r="K218" s="26"/>
      <c r="L218" s="26"/>
      <c r="M218" s="26"/>
      <c r="N218" s="27">
        <v>3435168</v>
      </c>
      <c r="O218" s="28">
        <v>11655.525024</v>
      </c>
      <c r="P218" s="27">
        <v>4899862</v>
      </c>
      <c r="Q218" s="28">
        <v>16625.231766000001</v>
      </c>
      <c r="R218" s="27">
        <v>8335030</v>
      </c>
      <c r="S218" s="28">
        <v>28280.756790000003</v>
      </c>
    </row>
    <row r="219" spans="1:19" x14ac:dyDescent="0.25">
      <c r="A219" s="26" t="s">
        <v>13</v>
      </c>
      <c r="B219" s="26" t="s">
        <v>7</v>
      </c>
      <c r="C219" s="26" t="s">
        <v>8</v>
      </c>
      <c r="D219" s="26" t="s">
        <v>73</v>
      </c>
      <c r="E219" s="26" t="s">
        <v>74</v>
      </c>
      <c r="F219" s="26" t="s">
        <v>15</v>
      </c>
      <c r="G219" s="26" t="s">
        <v>16</v>
      </c>
      <c r="H219" s="26" t="s">
        <v>484</v>
      </c>
      <c r="I219" s="26">
        <v>1.7179999999999999E-3</v>
      </c>
      <c r="J219" s="26"/>
      <c r="K219" s="26"/>
      <c r="L219" s="26"/>
      <c r="M219" s="26"/>
      <c r="N219" s="27">
        <v>443322</v>
      </c>
      <c r="O219" s="28">
        <v>761.62719600000003</v>
      </c>
      <c r="P219" s="27">
        <v>1021528</v>
      </c>
      <c r="Q219" s="28">
        <v>1754.9851039999999</v>
      </c>
      <c r="R219" s="27">
        <v>1464850</v>
      </c>
      <c r="S219" s="28">
        <v>2516.6122999999998</v>
      </c>
    </row>
    <row r="220" spans="1:19" x14ac:dyDescent="0.25">
      <c r="A220" s="26" t="s">
        <v>13</v>
      </c>
      <c r="B220" s="26" t="s">
        <v>7</v>
      </c>
      <c r="C220" s="26" t="s">
        <v>8</v>
      </c>
      <c r="D220" s="26" t="s">
        <v>73</v>
      </c>
      <c r="E220" s="26" t="s">
        <v>74</v>
      </c>
      <c r="F220" s="26" t="s">
        <v>15</v>
      </c>
      <c r="G220" s="26" t="s">
        <v>17</v>
      </c>
      <c r="H220" s="26" t="s">
        <v>485</v>
      </c>
      <c r="I220" s="26">
        <v>0</v>
      </c>
      <c r="J220" s="26"/>
      <c r="K220" s="26"/>
      <c r="L220" s="26"/>
      <c r="M220" s="26"/>
      <c r="N220" s="27">
        <v>0</v>
      </c>
      <c r="O220" s="28">
        <v>0</v>
      </c>
      <c r="P220" s="27">
        <v>0</v>
      </c>
      <c r="Q220" s="28">
        <v>0</v>
      </c>
      <c r="R220" s="27">
        <v>0</v>
      </c>
      <c r="S220" s="28">
        <v>0</v>
      </c>
    </row>
    <row r="221" spans="1:19" x14ac:dyDescent="0.25">
      <c r="A221" s="26" t="s">
        <v>13</v>
      </c>
      <c r="B221" s="26" t="s">
        <v>7</v>
      </c>
      <c r="C221" s="26" t="s">
        <v>8</v>
      </c>
      <c r="D221" s="26" t="s">
        <v>73</v>
      </c>
      <c r="E221" s="26" t="s">
        <v>74</v>
      </c>
      <c r="F221" s="26" t="s">
        <v>15</v>
      </c>
      <c r="G221" s="26" t="s">
        <v>18</v>
      </c>
      <c r="H221" s="26" t="s">
        <v>486</v>
      </c>
      <c r="I221" s="26">
        <v>0</v>
      </c>
      <c r="J221" s="26"/>
      <c r="K221" s="26"/>
      <c r="L221" s="26"/>
      <c r="M221" s="26"/>
      <c r="N221" s="27">
        <v>0</v>
      </c>
      <c r="O221" s="28">
        <v>0</v>
      </c>
      <c r="P221" s="27">
        <v>0</v>
      </c>
      <c r="Q221" s="28">
        <v>0</v>
      </c>
      <c r="R221" s="27">
        <v>0</v>
      </c>
      <c r="S221" s="28">
        <v>0</v>
      </c>
    </row>
    <row r="222" spans="1:19" x14ac:dyDescent="0.25">
      <c r="A222" s="26" t="s">
        <v>13</v>
      </c>
      <c r="B222" s="26" t="s">
        <v>7</v>
      </c>
      <c r="C222" s="26" t="s">
        <v>8</v>
      </c>
      <c r="D222" s="26" t="s">
        <v>73</v>
      </c>
      <c r="E222" s="26" t="s">
        <v>74</v>
      </c>
      <c r="F222" s="26" t="s">
        <v>15</v>
      </c>
      <c r="G222" s="26" t="s">
        <v>19</v>
      </c>
      <c r="H222" s="26" t="s">
        <v>487</v>
      </c>
      <c r="I222" s="26">
        <v>0</v>
      </c>
      <c r="J222" s="26"/>
      <c r="K222" s="26"/>
      <c r="L222" s="26"/>
      <c r="M222" s="26"/>
      <c r="N222" s="27">
        <v>0</v>
      </c>
      <c r="O222" s="28">
        <v>0</v>
      </c>
      <c r="P222" s="27">
        <v>0</v>
      </c>
      <c r="Q222" s="28">
        <v>0</v>
      </c>
      <c r="R222" s="27">
        <v>0</v>
      </c>
      <c r="S222" s="28">
        <v>0</v>
      </c>
    </row>
    <row r="223" spans="1:19" x14ac:dyDescent="0.25">
      <c r="A223" s="26" t="s">
        <v>13</v>
      </c>
      <c r="B223" s="26" t="s">
        <v>7</v>
      </c>
      <c r="C223" s="26" t="s">
        <v>8</v>
      </c>
      <c r="D223" s="26" t="s">
        <v>73</v>
      </c>
      <c r="E223" s="26" t="s">
        <v>74</v>
      </c>
      <c r="F223" s="26" t="s">
        <v>15</v>
      </c>
      <c r="G223" s="26" t="s">
        <v>20</v>
      </c>
      <c r="H223" s="26" t="s">
        <v>488</v>
      </c>
      <c r="I223" s="26">
        <v>3.3930000000000002E-3</v>
      </c>
      <c r="J223" s="26"/>
      <c r="K223" s="26"/>
      <c r="L223" s="26"/>
      <c r="M223" s="26"/>
      <c r="N223" s="27">
        <v>2424965</v>
      </c>
      <c r="O223" s="28">
        <v>8227.9062450000019</v>
      </c>
      <c r="P223" s="27">
        <v>5004293</v>
      </c>
      <c r="Q223" s="28">
        <v>16979.566148999998</v>
      </c>
      <c r="R223" s="27">
        <v>7429258</v>
      </c>
      <c r="S223" s="28">
        <v>25207.472394000004</v>
      </c>
    </row>
    <row r="224" spans="1:19" x14ac:dyDescent="0.25">
      <c r="A224" s="26" t="s">
        <v>13</v>
      </c>
      <c r="B224" s="26" t="s">
        <v>7</v>
      </c>
      <c r="C224" s="26" t="s">
        <v>8</v>
      </c>
      <c r="D224" s="26" t="s">
        <v>75</v>
      </c>
      <c r="E224" s="26" t="s">
        <v>76</v>
      </c>
      <c r="F224" s="26" t="s">
        <v>15</v>
      </c>
      <c r="G224" s="26" t="s">
        <v>16</v>
      </c>
      <c r="H224" s="26" t="s">
        <v>489</v>
      </c>
      <c r="I224" s="26">
        <v>1.6949999999999999E-3</v>
      </c>
      <c r="J224" s="26"/>
      <c r="K224" s="26"/>
      <c r="L224" s="26"/>
      <c r="M224" s="26"/>
      <c r="N224" s="27">
        <v>990961</v>
      </c>
      <c r="O224" s="28">
        <v>1679.678895</v>
      </c>
      <c r="P224" s="27">
        <v>2180352</v>
      </c>
      <c r="Q224" s="28">
        <v>3695.6966400000001</v>
      </c>
      <c r="R224" s="27">
        <v>3171313</v>
      </c>
      <c r="S224" s="28">
        <v>5375.3755350000001</v>
      </c>
    </row>
    <row r="225" spans="1:19" x14ac:dyDescent="0.25">
      <c r="A225" s="26" t="s">
        <v>13</v>
      </c>
      <c r="B225" s="26" t="s">
        <v>7</v>
      </c>
      <c r="C225" s="26" t="s">
        <v>8</v>
      </c>
      <c r="D225" s="26" t="s">
        <v>75</v>
      </c>
      <c r="E225" s="26" t="s">
        <v>76</v>
      </c>
      <c r="F225" s="26" t="s">
        <v>15</v>
      </c>
      <c r="G225" s="26" t="s">
        <v>17</v>
      </c>
      <c r="H225" s="26" t="s">
        <v>490</v>
      </c>
      <c r="I225" s="26">
        <v>0</v>
      </c>
      <c r="J225" s="26"/>
      <c r="K225" s="26"/>
      <c r="L225" s="26"/>
      <c r="M225" s="26"/>
      <c r="N225" s="27">
        <v>0</v>
      </c>
      <c r="O225" s="28">
        <v>0</v>
      </c>
      <c r="P225" s="27">
        <v>0</v>
      </c>
      <c r="Q225" s="28">
        <v>0</v>
      </c>
      <c r="R225" s="27">
        <v>0</v>
      </c>
      <c r="S225" s="28">
        <v>0</v>
      </c>
    </row>
    <row r="226" spans="1:19" x14ac:dyDescent="0.25">
      <c r="A226" s="26" t="s">
        <v>13</v>
      </c>
      <c r="B226" s="26" t="s">
        <v>7</v>
      </c>
      <c r="C226" s="26" t="s">
        <v>8</v>
      </c>
      <c r="D226" s="26" t="s">
        <v>75</v>
      </c>
      <c r="E226" s="26" t="s">
        <v>76</v>
      </c>
      <c r="F226" s="26" t="s">
        <v>15</v>
      </c>
      <c r="G226" s="26" t="s">
        <v>18</v>
      </c>
      <c r="H226" s="26" t="s">
        <v>491</v>
      </c>
      <c r="I226" s="26">
        <v>0</v>
      </c>
      <c r="J226" s="26"/>
      <c r="K226" s="26"/>
      <c r="L226" s="26"/>
      <c r="M226" s="26"/>
      <c r="N226" s="27">
        <v>0</v>
      </c>
      <c r="O226" s="28">
        <v>0</v>
      </c>
      <c r="P226" s="27">
        <v>0</v>
      </c>
      <c r="Q226" s="28">
        <v>0</v>
      </c>
      <c r="R226" s="27">
        <v>0</v>
      </c>
      <c r="S226" s="28">
        <v>0</v>
      </c>
    </row>
    <row r="227" spans="1:19" x14ac:dyDescent="0.25">
      <c r="A227" s="26" t="s">
        <v>13</v>
      </c>
      <c r="B227" s="26" t="s">
        <v>7</v>
      </c>
      <c r="C227" s="26" t="s">
        <v>8</v>
      </c>
      <c r="D227" s="26" t="s">
        <v>75</v>
      </c>
      <c r="E227" s="26" t="s">
        <v>76</v>
      </c>
      <c r="F227" s="26" t="s">
        <v>15</v>
      </c>
      <c r="G227" s="26" t="s">
        <v>19</v>
      </c>
      <c r="H227" s="26" t="s">
        <v>492</v>
      </c>
      <c r="I227" s="26">
        <v>0</v>
      </c>
      <c r="J227" s="26"/>
      <c r="K227" s="26"/>
      <c r="L227" s="26"/>
      <c r="M227" s="26"/>
      <c r="N227" s="27">
        <v>0</v>
      </c>
      <c r="O227" s="28">
        <v>0</v>
      </c>
      <c r="P227" s="27">
        <v>0</v>
      </c>
      <c r="Q227" s="28">
        <v>0</v>
      </c>
      <c r="R227" s="27">
        <v>0</v>
      </c>
      <c r="S227" s="28">
        <v>0</v>
      </c>
    </row>
    <row r="228" spans="1:19" x14ac:dyDescent="0.25">
      <c r="A228" s="26" t="s">
        <v>13</v>
      </c>
      <c r="B228" s="26" t="s">
        <v>7</v>
      </c>
      <c r="C228" s="26" t="s">
        <v>8</v>
      </c>
      <c r="D228" s="26" t="s">
        <v>75</v>
      </c>
      <c r="E228" s="26" t="s">
        <v>76</v>
      </c>
      <c r="F228" s="26" t="s">
        <v>15</v>
      </c>
      <c r="G228" s="26" t="s">
        <v>20</v>
      </c>
      <c r="H228" s="26" t="s">
        <v>493</v>
      </c>
      <c r="I228" s="26">
        <v>5.1732000000000002E-3</v>
      </c>
      <c r="J228" s="26"/>
      <c r="K228" s="26"/>
      <c r="L228" s="26"/>
      <c r="M228" s="26"/>
      <c r="N228" s="27">
        <v>1715318</v>
      </c>
      <c r="O228" s="28">
        <v>8873.6830775999988</v>
      </c>
      <c r="P228" s="27">
        <v>3823088</v>
      </c>
      <c r="Q228" s="28">
        <v>19777.598841600004</v>
      </c>
      <c r="R228" s="27">
        <v>5538406</v>
      </c>
      <c r="S228" s="28">
        <v>28651.281919200002</v>
      </c>
    </row>
    <row r="229" spans="1:19" x14ac:dyDescent="0.25">
      <c r="A229" s="26" t="s">
        <v>13</v>
      </c>
      <c r="B229" s="26" t="s">
        <v>7</v>
      </c>
      <c r="C229" s="26" t="s">
        <v>8</v>
      </c>
      <c r="D229" s="26" t="s">
        <v>77</v>
      </c>
      <c r="E229" s="26" t="s">
        <v>78</v>
      </c>
      <c r="F229" s="26" t="s">
        <v>15</v>
      </c>
      <c r="G229" s="26" t="s">
        <v>16</v>
      </c>
      <c r="H229" s="26" t="s">
        <v>494</v>
      </c>
      <c r="I229" s="26">
        <v>1.0150000000000001E-3</v>
      </c>
      <c r="J229" s="26"/>
      <c r="K229" s="26"/>
      <c r="L229" s="26"/>
      <c r="M229" s="26"/>
      <c r="N229" s="27">
        <v>7195</v>
      </c>
      <c r="O229" s="28">
        <v>7.3029250000000001</v>
      </c>
      <c r="P229" s="27">
        <v>138757</v>
      </c>
      <c r="Q229" s="28">
        <v>140.83835500000001</v>
      </c>
      <c r="R229" s="27">
        <v>145952</v>
      </c>
      <c r="S229" s="28">
        <v>148.14127999999999</v>
      </c>
    </row>
    <row r="230" spans="1:19" x14ac:dyDescent="0.25">
      <c r="A230" s="26" t="s">
        <v>13</v>
      </c>
      <c r="B230" s="26" t="s">
        <v>7</v>
      </c>
      <c r="C230" s="26" t="s">
        <v>8</v>
      </c>
      <c r="D230" s="26" t="s">
        <v>77</v>
      </c>
      <c r="E230" s="26" t="s">
        <v>78</v>
      </c>
      <c r="F230" s="26" t="s">
        <v>15</v>
      </c>
      <c r="G230" s="26" t="s">
        <v>17</v>
      </c>
      <c r="H230" s="26" t="s">
        <v>495</v>
      </c>
      <c r="I230" s="26">
        <v>0</v>
      </c>
      <c r="J230" s="26"/>
      <c r="K230" s="26"/>
      <c r="L230" s="26"/>
      <c r="M230" s="26"/>
      <c r="N230" s="27">
        <v>0</v>
      </c>
      <c r="O230" s="28">
        <v>0</v>
      </c>
      <c r="P230" s="27">
        <v>0</v>
      </c>
      <c r="Q230" s="28">
        <v>0</v>
      </c>
      <c r="R230" s="27">
        <v>0</v>
      </c>
      <c r="S230" s="28">
        <v>0</v>
      </c>
    </row>
    <row r="231" spans="1:19" x14ac:dyDescent="0.25">
      <c r="A231" s="26" t="s">
        <v>13</v>
      </c>
      <c r="B231" s="26" t="s">
        <v>7</v>
      </c>
      <c r="C231" s="26" t="s">
        <v>8</v>
      </c>
      <c r="D231" s="26" t="s">
        <v>77</v>
      </c>
      <c r="E231" s="26" t="s">
        <v>78</v>
      </c>
      <c r="F231" s="26" t="s">
        <v>15</v>
      </c>
      <c r="G231" s="26" t="s">
        <v>18</v>
      </c>
      <c r="H231" s="26" t="s">
        <v>496</v>
      </c>
      <c r="I231" s="26">
        <v>0</v>
      </c>
      <c r="J231" s="26"/>
      <c r="K231" s="26"/>
      <c r="L231" s="26"/>
      <c r="M231" s="26"/>
      <c r="N231" s="27">
        <v>0</v>
      </c>
      <c r="O231" s="28">
        <v>0</v>
      </c>
      <c r="P231" s="27">
        <v>0</v>
      </c>
      <c r="Q231" s="28">
        <v>0</v>
      </c>
      <c r="R231" s="27">
        <v>0</v>
      </c>
      <c r="S231" s="28">
        <v>0</v>
      </c>
    </row>
    <row r="232" spans="1:19" x14ac:dyDescent="0.25">
      <c r="A232" s="26" t="s">
        <v>13</v>
      </c>
      <c r="B232" s="26" t="s">
        <v>7</v>
      </c>
      <c r="C232" s="26" t="s">
        <v>8</v>
      </c>
      <c r="D232" s="26" t="s">
        <v>77</v>
      </c>
      <c r="E232" s="26" t="s">
        <v>78</v>
      </c>
      <c r="F232" s="26" t="s">
        <v>15</v>
      </c>
      <c r="G232" s="26" t="s">
        <v>19</v>
      </c>
      <c r="H232" s="26" t="s">
        <v>497</v>
      </c>
      <c r="I232" s="26">
        <v>0</v>
      </c>
      <c r="J232" s="26"/>
      <c r="K232" s="26"/>
      <c r="L232" s="26"/>
      <c r="M232" s="26"/>
      <c r="N232" s="27">
        <v>0</v>
      </c>
      <c r="O232" s="28">
        <v>0</v>
      </c>
      <c r="P232" s="27">
        <v>0</v>
      </c>
      <c r="Q232" s="28">
        <v>0</v>
      </c>
      <c r="R232" s="27">
        <v>0</v>
      </c>
      <c r="S232" s="28">
        <v>0</v>
      </c>
    </row>
    <row r="233" spans="1:19" x14ac:dyDescent="0.25">
      <c r="A233" s="26" t="s">
        <v>13</v>
      </c>
      <c r="B233" s="26" t="s">
        <v>7</v>
      </c>
      <c r="C233" s="26" t="s">
        <v>8</v>
      </c>
      <c r="D233" s="26" t="s">
        <v>77</v>
      </c>
      <c r="E233" s="26" t="s">
        <v>78</v>
      </c>
      <c r="F233" s="26" t="s">
        <v>15</v>
      </c>
      <c r="G233" s="26" t="s">
        <v>20</v>
      </c>
      <c r="H233" s="26" t="s">
        <v>498</v>
      </c>
      <c r="I233" s="26">
        <v>2.594E-3</v>
      </c>
      <c r="J233" s="26"/>
      <c r="K233" s="26"/>
      <c r="L233" s="26"/>
      <c r="M233" s="26"/>
      <c r="N233" s="27">
        <v>61387</v>
      </c>
      <c r="O233" s="28">
        <v>159.23787799999999</v>
      </c>
      <c r="P233" s="27">
        <v>140372</v>
      </c>
      <c r="Q233" s="28">
        <v>364.12496799999997</v>
      </c>
      <c r="R233" s="27">
        <v>201759</v>
      </c>
      <c r="S233" s="28">
        <v>523.36284599999999</v>
      </c>
    </row>
    <row r="234" spans="1:19" x14ac:dyDescent="0.25">
      <c r="A234" s="26" t="s">
        <v>13</v>
      </c>
      <c r="B234" s="26" t="s">
        <v>7</v>
      </c>
      <c r="C234" s="26" t="s">
        <v>8</v>
      </c>
      <c r="D234" s="26" t="s">
        <v>79</v>
      </c>
      <c r="E234" s="26" t="s">
        <v>80</v>
      </c>
      <c r="F234" s="26" t="s">
        <v>15</v>
      </c>
      <c r="G234" s="26" t="s">
        <v>16</v>
      </c>
      <c r="H234" s="26" t="s">
        <v>499</v>
      </c>
      <c r="I234" s="26">
        <v>6.8400000000000004E-4</v>
      </c>
      <c r="J234" s="26"/>
      <c r="K234" s="26"/>
      <c r="L234" s="26"/>
      <c r="M234" s="26"/>
      <c r="N234" s="27">
        <v>4106</v>
      </c>
      <c r="O234" s="28">
        <v>2.8085040000000001</v>
      </c>
      <c r="P234" s="27">
        <v>138583</v>
      </c>
      <c r="Q234" s="28">
        <v>94.790772000000004</v>
      </c>
      <c r="R234" s="27">
        <v>142689</v>
      </c>
      <c r="S234" s="28">
        <v>97.599276000000003</v>
      </c>
    </row>
    <row r="235" spans="1:19" x14ac:dyDescent="0.25">
      <c r="A235" s="26" t="s">
        <v>13</v>
      </c>
      <c r="B235" s="26" t="s">
        <v>7</v>
      </c>
      <c r="C235" s="26" t="s">
        <v>8</v>
      </c>
      <c r="D235" s="26" t="s">
        <v>79</v>
      </c>
      <c r="E235" s="26" t="s">
        <v>80</v>
      </c>
      <c r="F235" s="26" t="s">
        <v>15</v>
      </c>
      <c r="G235" s="26" t="s">
        <v>17</v>
      </c>
      <c r="H235" s="26" t="s">
        <v>500</v>
      </c>
      <c r="I235" s="26">
        <v>0</v>
      </c>
      <c r="J235" s="26"/>
      <c r="K235" s="26"/>
      <c r="L235" s="26"/>
      <c r="M235" s="26"/>
      <c r="N235" s="27">
        <v>0</v>
      </c>
      <c r="O235" s="28">
        <v>0</v>
      </c>
      <c r="P235" s="27">
        <v>0</v>
      </c>
      <c r="Q235" s="28">
        <v>0</v>
      </c>
      <c r="R235" s="27">
        <v>0</v>
      </c>
      <c r="S235" s="28">
        <v>0</v>
      </c>
    </row>
    <row r="236" spans="1:19" x14ac:dyDescent="0.25">
      <c r="A236" s="26" t="s">
        <v>13</v>
      </c>
      <c r="B236" s="26" t="s">
        <v>7</v>
      </c>
      <c r="C236" s="26" t="s">
        <v>8</v>
      </c>
      <c r="D236" s="26" t="s">
        <v>79</v>
      </c>
      <c r="E236" s="26" t="s">
        <v>80</v>
      </c>
      <c r="F236" s="26" t="s">
        <v>15</v>
      </c>
      <c r="G236" s="26" t="s">
        <v>18</v>
      </c>
      <c r="H236" s="26" t="s">
        <v>501</v>
      </c>
      <c r="I236" s="26">
        <v>0</v>
      </c>
      <c r="J236" s="26"/>
      <c r="K236" s="26"/>
      <c r="L236" s="26"/>
      <c r="M236" s="26"/>
      <c r="N236" s="27">
        <v>0</v>
      </c>
      <c r="O236" s="28">
        <v>0</v>
      </c>
      <c r="P236" s="27">
        <v>0</v>
      </c>
      <c r="Q236" s="28">
        <v>0</v>
      </c>
      <c r="R236" s="27">
        <v>0</v>
      </c>
      <c r="S236" s="28">
        <v>0</v>
      </c>
    </row>
    <row r="237" spans="1:19" x14ac:dyDescent="0.25">
      <c r="A237" s="26" t="s">
        <v>13</v>
      </c>
      <c r="B237" s="26" t="s">
        <v>7</v>
      </c>
      <c r="C237" s="26" t="s">
        <v>8</v>
      </c>
      <c r="D237" s="26" t="s">
        <v>79</v>
      </c>
      <c r="E237" s="26" t="s">
        <v>80</v>
      </c>
      <c r="F237" s="26" t="s">
        <v>15</v>
      </c>
      <c r="G237" s="26" t="s">
        <v>19</v>
      </c>
      <c r="H237" s="26" t="s">
        <v>502</v>
      </c>
      <c r="I237" s="26">
        <v>0</v>
      </c>
      <c r="J237" s="26"/>
      <c r="K237" s="26"/>
      <c r="L237" s="26"/>
      <c r="M237" s="26"/>
      <c r="N237" s="27">
        <v>0</v>
      </c>
      <c r="O237" s="28">
        <v>0</v>
      </c>
      <c r="P237" s="27">
        <v>0</v>
      </c>
      <c r="Q237" s="28">
        <v>0</v>
      </c>
      <c r="R237" s="27">
        <v>0</v>
      </c>
      <c r="S237" s="28">
        <v>0</v>
      </c>
    </row>
    <row r="238" spans="1:19" x14ac:dyDescent="0.25">
      <c r="A238" s="26" t="s">
        <v>13</v>
      </c>
      <c r="B238" s="26" t="s">
        <v>7</v>
      </c>
      <c r="C238" s="26" t="s">
        <v>8</v>
      </c>
      <c r="D238" s="26" t="s">
        <v>79</v>
      </c>
      <c r="E238" s="26" t="s">
        <v>80</v>
      </c>
      <c r="F238" s="26" t="s">
        <v>15</v>
      </c>
      <c r="G238" s="26" t="s">
        <v>20</v>
      </c>
      <c r="H238" s="26" t="s">
        <v>503</v>
      </c>
      <c r="I238" s="26">
        <v>2.2230000000000001E-3</v>
      </c>
      <c r="J238" s="26"/>
      <c r="K238" s="26"/>
      <c r="L238" s="26"/>
      <c r="M238" s="26"/>
      <c r="N238" s="27">
        <v>56067</v>
      </c>
      <c r="O238" s="28">
        <v>124.63694100000001</v>
      </c>
      <c r="P238" s="27">
        <v>219773</v>
      </c>
      <c r="Q238" s="28">
        <v>488.55537900000002</v>
      </c>
      <c r="R238" s="27">
        <v>275840</v>
      </c>
      <c r="S238" s="28">
        <v>613.19232</v>
      </c>
    </row>
    <row r="239" spans="1:19" x14ac:dyDescent="0.25">
      <c r="A239" s="26" t="s">
        <v>13</v>
      </c>
      <c r="B239" s="26" t="s">
        <v>7</v>
      </c>
      <c r="C239" s="26" t="s">
        <v>8</v>
      </c>
      <c r="D239" s="26" t="s">
        <v>81</v>
      </c>
      <c r="E239" s="26" t="s">
        <v>82</v>
      </c>
      <c r="F239" s="26" t="s">
        <v>15</v>
      </c>
      <c r="G239" s="26" t="s">
        <v>16</v>
      </c>
      <c r="H239" s="26" t="s">
        <v>504</v>
      </c>
      <c r="I239" s="26">
        <v>1.9970000000000001E-3</v>
      </c>
      <c r="J239" s="26"/>
      <c r="K239" s="26"/>
      <c r="L239" s="26"/>
      <c r="M239" s="26"/>
      <c r="N239" s="27">
        <v>92</v>
      </c>
      <c r="O239" s="28">
        <v>0.183724</v>
      </c>
      <c r="P239" s="27">
        <v>156</v>
      </c>
      <c r="Q239" s="28">
        <v>0.31153200000000003</v>
      </c>
      <c r="R239" s="27">
        <v>248</v>
      </c>
      <c r="S239" s="28">
        <v>0.49525600000000003</v>
      </c>
    </row>
    <row r="240" spans="1:19" x14ac:dyDescent="0.25">
      <c r="A240" s="26" t="s">
        <v>13</v>
      </c>
      <c r="B240" s="26" t="s">
        <v>7</v>
      </c>
      <c r="C240" s="26" t="s">
        <v>8</v>
      </c>
      <c r="D240" s="26" t="s">
        <v>81</v>
      </c>
      <c r="E240" s="26" t="s">
        <v>82</v>
      </c>
      <c r="F240" s="26" t="s">
        <v>15</v>
      </c>
      <c r="G240" s="26" t="s">
        <v>17</v>
      </c>
      <c r="H240" s="26" t="s">
        <v>505</v>
      </c>
      <c r="I240" s="26">
        <v>0</v>
      </c>
      <c r="J240" s="26"/>
      <c r="K240" s="26"/>
      <c r="L240" s="26"/>
      <c r="M240" s="26"/>
      <c r="N240" s="27">
        <v>0</v>
      </c>
      <c r="O240" s="28">
        <v>0</v>
      </c>
      <c r="P240" s="27">
        <v>0</v>
      </c>
      <c r="Q240" s="28">
        <v>0</v>
      </c>
      <c r="R240" s="27">
        <v>0</v>
      </c>
      <c r="S240" s="28">
        <v>0</v>
      </c>
    </row>
    <row r="241" spans="1:19" x14ac:dyDescent="0.25">
      <c r="A241" s="26" t="s">
        <v>13</v>
      </c>
      <c r="B241" s="26" t="s">
        <v>7</v>
      </c>
      <c r="C241" s="26" t="s">
        <v>8</v>
      </c>
      <c r="D241" s="26" t="s">
        <v>81</v>
      </c>
      <c r="E241" s="26" t="s">
        <v>82</v>
      </c>
      <c r="F241" s="26" t="s">
        <v>15</v>
      </c>
      <c r="G241" s="26" t="s">
        <v>18</v>
      </c>
      <c r="H241" s="26" t="s">
        <v>506</v>
      </c>
      <c r="I241" s="26">
        <v>0</v>
      </c>
      <c r="J241" s="26"/>
      <c r="K241" s="26"/>
      <c r="L241" s="26"/>
      <c r="M241" s="26"/>
      <c r="N241" s="27">
        <v>0</v>
      </c>
      <c r="O241" s="28">
        <v>0</v>
      </c>
      <c r="P241" s="27">
        <v>0</v>
      </c>
      <c r="Q241" s="28">
        <v>0</v>
      </c>
      <c r="R241" s="27">
        <v>0</v>
      </c>
      <c r="S241" s="28">
        <v>0</v>
      </c>
    </row>
    <row r="242" spans="1:19" x14ac:dyDescent="0.25">
      <c r="A242" s="26" t="s">
        <v>13</v>
      </c>
      <c r="B242" s="26" t="s">
        <v>7</v>
      </c>
      <c r="C242" s="26" t="s">
        <v>8</v>
      </c>
      <c r="D242" s="26" t="s">
        <v>81</v>
      </c>
      <c r="E242" s="26" t="s">
        <v>82</v>
      </c>
      <c r="F242" s="26" t="s">
        <v>15</v>
      </c>
      <c r="G242" s="26" t="s">
        <v>19</v>
      </c>
      <c r="H242" s="26" t="s">
        <v>507</v>
      </c>
      <c r="I242" s="26">
        <v>0</v>
      </c>
      <c r="J242" s="26"/>
      <c r="K242" s="26"/>
      <c r="L242" s="26"/>
      <c r="M242" s="26"/>
      <c r="N242" s="27">
        <v>0</v>
      </c>
      <c r="O242" s="28">
        <v>0</v>
      </c>
      <c r="P242" s="27">
        <v>0</v>
      </c>
      <c r="Q242" s="28">
        <v>0</v>
      </c>
      <c r="R242" s="27">
        <v>0</v>
      </c>
      <c r="S242" s="28">
        <v>0</v>
      </c>
    </row>
    <row r="243" spans="1:19" x14ac:dyDescent="0.25">
      <c r="A243" s="26" t="s">
        <v>13</v>
      </c>
      <c r="B243" s="26" t="s">
        <v>7</v>
      </c>
      <c r="C243" s="26" t="s">
        <v>8</v>
      </c>
      <c r="D243" s="26" t="s">
        <v>81</v>
      </c>
      <c r="E243" s="26" t="s">
        <v>82</v>
      </c>
      <c r="F243" s="26" t="s">
        <v>15</v>
      </c>
      <c r="G243" s="26" t="s">
        <v>20</v>
      </c>
      <c r="H243" s="26" t="s">
        <v>508</v>
      </c>
      <c r="I243" s="26">
        <v>5.0109999999999998E-3</v>
      </c>
      <c r="J243" s="26"/>
      <c r="K243" s="26"/>
      <c r="L243" s="26"/>
      <c r="M243" s="26"/>
      <c r="N243" s="27">
        <v>483646</v>
      </c>
      <c r="O243" s="28">
        <v>2423.5501060000001</v>
      </c>
      <c r="P243" s="27">
        <v>1331414</v>
      </c>
      <c r="Q243" s="28">
        <v>6671.7155539999994</v>
      </c>
      <c r="R243" s="27">
        <v>1815060</v>
      </c>
      <c r="S243" s="28">
        <v>9095.2656599999991</v>
      </c>
    </row>
    <row r="244" spans="1:19" x14ac:dyDescent="0.25">
      <c r="A244" s="26" t="s">
        <v>13</v>
      </c>
      <c r="B244" s="26" t="s">
        <v>7</v>
      </c>
      <c r="C244" s="26" t="s">
        <v>8</v>
      </c>
      <c r="D244" s="26" t="s">
        <v>83</v>
      </c>
      <c r="E244" s="26" t="s">
        <v>84</v>
      </c>
      <c r="F244" s="26" t="s">
        <v>15</v>
      </c>
      <c r="G244" s="26" t="s">
        <v>16</v>
      </c>
      <c r="H244" s="26" t="s">
        <v>509</v>
      </c>
      <c r="I244" s="26">
        <v>1.02E-4</v>
      </c>
      <c r="J244" s="26"/>
      <c r="K244" s="26"/>
      <c r="L244" s="26"/>
      <c r="M244" s="26"/>
      <c r="N244" s="27">
        <v>340205</v>
      </c>
      <c r="O244" s="28">
        <v>34.70091</v>
      </c>
      <c r="P244" s="27">
        <v>930570</v>
      </c>
      <c r="Q244" s="28">
        <v>94.918139999999994</v>
      </c>
      <c r="R244" s="27">
        <v>1270775</v>
      </c>
      <c r="S244" s="28">
        <v>129.61904999999999</v>
      </c>
    </row>
    <row r="245" spans="1:19" x14ac:dyDescent="0.25">
      <c r="A245" s="26" t="s">
        <v>13</v>
      </c>
      <c r="B245" s="26" t="s">
        <v>7</v>
      </c>
      <c r="C245" s="26" t="s">
        <v>8</v>
      </c>
      <c r="D245" s="26" t="s">
        <v>83</v>
      </c>
      <c r="E245" s="26" t="s">
        <v>84</v>
      </c>
      <c r="F245" s="26" t="s">
        <v>15</v>
      </c>
      <c r="G245" s="26" t="s">
        <v>17</v>
      </c>
      <c r="H245" s="26" t="s">
        <v>510</v>
      </c>
      <c r="I245" s="26">
        <v>0</v>
      </c>
      <c r="J245" s="26"/>
      <c r="K245" s="26"/>
      <c r="L245" s="26"/>
      <c r="M245" s="26"/>
      <c r="N245" s="27">
        <v>0</v>
      </c>
      <c r="O245" s="28">
        <v>0</v>
      </c>
      <c r="P245" s="27">
        <v>0</v>
      </c>
      <c r="Q245" s="28">
        <v>0</v>
      </c>
      <c r="R245" s="27">
        <v>0</v>
      </c>
      <c r="S245" s="28">
        <v>0</v>
      </c>
    </row>
    <row r="246" spans="1:19" x14ac:dyDescent="0.25">
      <c r="A246" s="26" t="s">
        <v>13</v>
      </c>
      <c r="B246" s="26" t="s">
        <v>7</v>
      </c>
      <c r="C246" s="26" t="s">
        <v>8</v>
      </c>
      <c r="D246" s="26" t="s">
        <v>83</v>
      </c>
      <c r="E246" s="26" t="s">
        <v>84</v>
      </c>
      <c r="F246" s="26" t="s">
        <v>15</v>
      </c>
      <c r="G246" s="26" t="s">
        <v>18</v>
      </c>
      <c r="H246" s="26" t="s">
        <v>511</v>
      </c>
      <c r="I246" s="26">
        <v>0</v>
      </c>
      <c r="J246" s="26"/>
      <c r="K246" s="26"/>
      <c r="L246" s="26"/>
      <c r="M246" s="26"/>
      <c r="N246" s="27">
        <v>0</v>
      </c>
      <c r="O246" s="28">
        <v>0</v>
      </c>
      <c r="P246" s="27">
        <v>0</v>
      </c>
      <c r="Q246" s="28">
        <v>0</v>
      </c>
      <c r="R246" s="27">
        <v>0</v>
      </c>
      <c r="S246" s="28">
        <v>0</v>
      </c>
    </row>
    <row r="247" spans="1:19" x14ac:dyDescent="0.25">
      <c r="A247" s="26" t="s">
        <v>13</v>
      </c>
      <c r="B247" s="26" t="s">
        <v>7</v>
      </c>
      <c r="C247" s="26" t="s">
        <v>8</v>
      </c>
      <c r="D247" s="26" t="s">
        <v>83</v>
      </c>
      <c r="E247" s="26" t="s">
        <v>84</v>
      </c>
      <c r="F247" s="26" t="s">
        <v>15</v>
      </c>
      <c r="G247" s="26" t="s">
        <v>19</v>
      </c>
      <c r="H247" s="26" t="s">
        <v>512</v>
      </c>
      <c r="I247" s="26">
        <v>0</v>
      </c>
      <c r="J247" s="26"/>
      <c r="K247" s="26"/>
      <c r="L247" s="26"/>
      <c r="M247" s="26"/>
      <c r="N247" s="27">
        <v>0</v>
      </c>
      <c r="O247" s="28">
        <v>0</v>
      </c>
      <c r="P247" s="27">
        <v>0</v>
      </c>
      <c r="Q247" s="28">
        <v>0</v>
      </c>
      <c r="R247" s="27">
        <v>0</v>
      </c>
      <c r="S247" s="28">
        <v>0</v>
      </c>
    </row>
    <row r="248" spans="1:19" x14ac:dyDescent="0.25">
      <c r="A248" s="26" t="s">
        <v>13</v>
      </c>
      <c r="B248" s="26" t="s">
        <v>7</v>
      </c>
      <c r="C248" s="26" t="s">
        <v>8</v>
      </c>
      <c r="D248" s="26" t="s">
        <v>83</v>
      </c>
      <c r="E248" s="26" t="s">
        <v>84</v>
      </c>
      <c r="F248" s="26" t="s">
        <v>15</v>
      </c>
      <c r="G248" s="26" t="s">
        <v>20</v>
      </c>
      <c r="H248" s="26" t="s">
        <v>513</v>
      </c>
      <c r="I248" s="26">
        <v>3.8400000000000001E-4</v>
      </c>
      <c r="J248" s="26"/>
      <c r="K248" s="26"/>
      <c r="L248" s="26"/>
      <c r="M248" s="26"/>
      <c r="N248" s="27">
        <v>706222</v>
      </c>
      <c r="O248" s="28">
        <v>271.18924800000002</v>
      </c>
      <c r="P248" s="27">
        <v>1543929</v>
      </c>
      <c r="Q248" s="28">
        <v>592.86873600000001</v>
      </c>
      <c r="R248" s="27">
        <v>2250151</v>
      </c>
      <c r="S248" s="28">
        <v>864.05798400000003</v>
      </c>
    </row>
    <row r="249" spans="1:19" x14ac:dyDescent="0.25">
      <c r="A249" s="26" t="s">
        <v>13</v>
      </c>
      <c r="B249" s="26" t="s">
        <v>7</v>
      </c>
      <c r="C249" s="26" t="s">
        <v>8</v>
      </c>
      <c r="D249" s="26" t="s">
        <v>85</v>
      </c>
      <c r="E249" s="26" t="s">
        <v>86</v>
      </c>
      <c r="F249" s="26" t="s">
        <v>15</v>
      </c>
      <c r="G249" s="26" t="s">
        <v>16</v>
      </c>
      <c r="H249" s="26" t="s">
        <v>514</v>
      </c>
      <c r="I249" s="26">
        <v>1.3979999999999999E-3</v>
      </c>
      <c r="J249" s="26"/>
      <c r="K249" s="26"/>
      <c r="L249" s="26"/>
      <c r="M249" s="26"/>
      <c r="N249" s="27">
        <v>623007</v>
      </c>
      <c r="O249" s="28">
        <v>870.96378599999991</v>
      </c>
      <c r="P249" s="27">
        <v>1005722</v>
      </c>
      <c r="Q249" s="28">
        <v>1405.999356</v>
      </c>
      <c r="R249" s="27">
        <v>1628729</v>
      </c>
      <c r="S249" s="28">
        <v>2276.9631420000001</v>
      </c>
    </row>
    <row r="250" spans="1:19" x14ac:dyDescent="0.25">
      <c r="A250" s="26" t="s">
        <v>13</v>
      </c>
      <c r="B250" s="26" t="s">
        <v>7</v>
      </c>
      <c r="C250" s="26" t="s">
        <v>8</v>
      </c>
      <c r="D250" s="26" t="s">
        <v>85</v>
      </c>
      <c r="E250" s="26" t="s">
        <v>86</v>
      </c>
      <c r="F250" s="26" t="s">
        <v>15</v>
      </c>
      <c r="G250" s="26" t="s">
        <v>17</v>
      </c>
      <c r="H250" s="26" t="s">
        <v>515</v>
      </c>
      <c r="I250" s="26">
        <v>0</v>
      </c>
      <c r="J250" s="26"/>
      <c r="K250" s="26"/>
      <c r="L250" s="26"/>
      <c r="M250" s="26"/>
      <c r="N250" s="27">
        <v>0</v>
      </c>
      <c r="O250" s="28">
        <v>0</v>
      </c>
      <c r="P250" s="27">
        <v>0</v>
      </c>
      <c r="Q250" s="28">
        <v>0</v>
      </c>
      <c r="R250" s="27">
        <v>0</v>
      </c>
      <c r="S250" s="28">
        <v>0</v>
      </c>
    </row>
    <row r="251" spans="1:19" x14ac:dyDescent="0.25">
      <c r="A251" s="26" t="s">
        <v>13</v>
      </c>
      <c r="B251" s="26" t="s">
        <v>7</v>
      </c>
      <c r="C251" s="26" t="s">
        <v>8</v>
      </c>
      <c r="D251" s="26" t="s">
        <v>85</v>
      </c>
      <c r="E251" s="26" t="s">
        <v>86</v>
      </c>
      <c r="F251" s="26" t="s">
        <v>15</v>
      </c>
      <c r="G251" s="26" t="s">
        <v>18</v>
      </c>
      <c r="H251" s="26" t="s">
        <v>516</v>
      </c>
      <c r="I251" s="26">
        <v>0</v>
      </c>
      <c r="J251" s="26"/>
      <c r="K251" s="26"/>
      <c r="L251" s="26"/>
      <c r="M251" s="26"/>
      <c r="N251" s="27">
        <v>0</v>
      </c>
      <c r="O251" s="28">
        <v>0</v>
      </c>
      <c r="P251" s="27">
        <v>0</v>
      </c>
      <c r="Q251" s="28">
        <v>0</v>
      </c>
      <c r="R251" s="27">
        <v>0</v>
      </c>
      <c r="S251" s="28">
        <v>0</v>
      </c>
    </row>
    <row r="252" spans="1:19" x14ac:dyDescent="0.25">
      <c r="A252" s="26" t="s">
        <v>13</v>
      </c>
      <c r="B252" s="26" t="s">
        <v>7</v>
      </c>
      <c r="C252" s="26" t="s">
        <v>8</v>
      </c>
      <c r="D252" s="26" t="s">
        <v>85</v>
      </c>
      <c r="E252" s="26" t="s">
        <v>86</v>
      </c>
      <c r="F252" s="26" t="s">
        <v>15</v>
      </c>
      <c r="G252" s="26" t="s">
        <v>19</v>
      </c>
      <c r="H252" s="26" t="s">
        <v>517</v>
      </c>
      <c r="I252" s="26">
        <v>0</v>
      </c>
      <c r="J252" s="26"/>
      <c r="K252" s="26"/>
      <c r="L252" s="26"/>
      <c r="M252" s="26"/>
      <c r="N252" s="27">
        <v>0</v>
      </c>
      <c r="O252" s="28">
        <v>0</v>
      </c>
      <c r="P252" s="27">
        <v>0</v>
      </c>
      <c r="Q252" s="28">
        <v>0</v>
      </c>
      <c r="R252" s="27">
        <v>0</v>
      </c>
      <c r="S252" s="28">
        <v>0</v>
      </c>
    </row>
    <row r="253" spans="1:19" x14ac:dyDescent="0.25">
      <c r="A253" s="26" t="s">
        <v>13</v>
      </c>
      <c r="B253" s="26" t="s">
        <v>7</v>
      </c>
      <c r="C253" s="26" t="s">
        <v>8</v>
      </c>
      <c r="D253" s="26" t="s">
        <v>85</v>
      </c>
      <c r="E253" s="26" t="s">
        <v>86</v>
      </c>
      <c r="F253" s="26" t="s">
        <v>15</v>
      </c>
      <c r="G253" s="26" t="s">
        <v>20</v>
      </c>
      <c r="H253" s="26" t="s">
        <v>518</v>
      </c>
      <c r="I253" s="26">
        <v>3.8310000000000002E-3</v>
      </c>
      <c r="J253" s="26"/>
      <c r="K253" s="26"/>
      <c r="L253" s="26"/>
      <c r="M253" s="26"/>
      <c r="N253" s="27">
        <v>623013</v>
      </c>
      <c r="O253" s="28">
        <v>2386.7628030000001</v>
      </c>
      <c r="P253" s="27">
        <v>1253894</v>
      </c>
      <c r="Q253" s="28">
        <v>4803.6679140000006</v>
      </c>
      <c r="R253" s="27">
        <v>1876907</v>
      </c>
      <c r="S253" s="28">
        <v>7190.4307170000011</v>
      </c>
    </row>
    <row r="254" spans="1:19" x14ac:dyDescent="0.25">
      <c r="A254" s="26" t="s">
        <v>13</v>
      </c>
      <c r="B254" s="26" t="s">
        <v>7</v>
      </c>
      <c r="C254" s="26" t="s">
        <v>8</v>
      </c>
      <c r="D254" s="26" t="s">
        <v>87</v>
      </c>
      <c r="E254" s="26" t="s">
        <v>88</v>
      </c>
      <c r="F254" s="26" t="s">
        <v>15</v>
      </c>
      <c r="G254" s="26" t="s">
        <v>16</v>
      </c>
      <c r="H254" s="26" t="s">
        <v>519</v>
      </c>
      <c r="I254" s="26">
        <v>1.08E-4</v>
      </c>
      <c r="J254" s="26"/>
      <c r="K254" s="26"/>
      <c r="L254" s="26"/>
      <c r="M254" s="26"/>
      <c r="N254" s="27">
        <v>309747</v>
      </c>
      <c r="O254" s="28">
        <v>33.452675999999997</v>
      </c>
      <c r="P254" s="27">
        <v>1096692</v>
      </c>
      <c r="Q254" s="28">
        <v>118.442736</v>
      </c>
      <c r="R254" s="27">
        <v>1406439</v>
      </c>
      <c r="S254" s="28">
        <v>151.89541199999999</v>
      </c>
    </row>
    <row r="255" spans="1:19" x14ac:dyDescent="0.25">
      <c r="A255" s="26" t="s">
        <v>13</v>
      </c>
      <c r="B255" s="26" t="s">
        <v>7</v>
      </c>
      <c r="C255" s="26" t="s">
        <v>8</v>
      </c>
      <c r="D255" s="26" t="s">
        <v>87</v>
      </c>
      <c r="E255" s="26" t="s">
        <v>88</v>
      </c>
      <c r="F255" s="26" t="s">
        <v>15</v>
      </c>
      <c r="G255" s="26" t="s">
        <v>17</v>
      </c>
      <c r="H255" s="26" t="s">
        <v>520</v>
      </c>
      <c r="I255" s="26">
        <v>0</v>
      </c>
      <c r="J255" s="26"/>
      <c r="K255" s="26"/>
      <c r="L255" s="26"/>
      <c r="M255" s="26"/>
      <c r="N255" s="27">
        <v>0</v>
      </c>
      <c r="O255" s="28">
        <v>0</v>
      </c>
      <c r="P255" s="27">
        <v>0</v>
      </c>
      <c r="Q255" s="28">
        <v>0</v>
      </c>
      <c r="R255" s="27">
        <v>0</v>
      </c>
      <c r="S255" s="28">
        <v>0</v>
      </c>
    </row>
    <row r="256" spans="1:19" x14ac:dyDescent="0.25">
      <c r="A256" s="26" t="s">
        <v>13</v>
      </c>
      <c r="B256" s="26" t="s">
        <v>7</v>
      </c>
      <c r="C256" s="26" t="s">
        <v>8</v>
      </c>
      <c r="D256" s="26" t="s">
        <v>87</v>
      </c>
      <c r="E256" s="26" t="s">
        <v>88</v>
      </c>
      <c r="F256" s="26" t="s">
        <v>15</v>
      </c>
      <c r="G256" s="26" t="s">
        <v>18</v>
      </c>
      <c r="H256" s="26" t="s">
        <v>521</v>
      </c>
      <c r="I256" s="26">
        <v>0</v>
      </c>
      <c r="J256" s="26"/>
      <c r="K256" s="26"/>
      <c r="L256" s="26"/>
      <c r="M256" s="26"/>
      <c r="N256" s="27">
        <v>0</v>
      </c>
      <c r="O256" s="28">
        <v>0</v>
      </c>
      <c r="P256" s="27">
        <v>0</v>
      </c>
      <c r="Q256" s="28">
        <v>0</v>
      </c>
      <c r="R256" s="27">
        <v>0</v>
      </c>
      <c r="S256" s="28">
        <v>0</v>
      </c>
    </row>
    <row r="257" spans="1:19" x14ac:dyDescent="0.25">
      <c r="A257" s="26" t="s">
        <v>13</v>
      </c>
      <c r="B257" s="26" t="s">
        <v>7</v>
      </c>
      <c r="C257" s="26" t="s">
        <v>8</v>
      </c>
      <c r="D257" s="26" t="s">
        <v>87</v>
      </c>
      <c r="E257" s="26" t="s">
        <v>88</v>
      </c>
      <c r="F257" s="26" t="s">
        <v>15</v>
      </c>
      <c r="G257" s="26" t="s">
        <v>19</v>
      </c>
      <c r="H257" s="26" t="s">
        <v>522</v>
      </c>
      <c r="I257" s="26">
        <v>0</v>
      </c>
      <c r="J257" s="26"/>
      <c r="K257" s="26"/>
      <c r="L257" s="26"/>
      <c r="M257" s="26"/>
      <c r="N257" s="27">
        <v>0</v>
      </c>
      <c r="O257" s="28">
        <v>0</v>
      </c>
      <c r="P257" s="27">
        <v>0</v>
      </c>
      <c r="Q257" s="28">
        <v>0</v>
      </c>
      <c r="R257" s="27">
        <v>0</v>
      </c>
      <c r="S257" s="28">
        <v>0</v>
      </c>
    </row>
    <row r="258" spans="1:19" x14ac:dyDescent="0.25">
      <c r="A258" s="26" t="s">
        <v>13</v>
      </c>
      <c r="B258" s="26" t="s">
        <v>7</v>
      </c>
      <c r="C258" s="26" t="s">
        <v>8</v>
      </c>
      <c r="D258" s="26" t="s">
        <v>87</v>
      </c>
      <c r="E258" s="26" t="s">
        <v>88</v>
      </c>
      <c r="F258" s="26" t="s">
        <v>15</v>
      </c>
      <c r="G258" s="26" t="s">
        <v>20</v>
      </c>
      <c r="H258" s="26" t="s">
        <v>523</v>
      </c>
      <c r="I258" s="26">
        <v>4.4499999999999997E-4</v>
      </c>
      <c r="J258" s="26"/>
      <c r="K258" s="26"/>
      <c r="L258" s="26"/>
      <c r="M258" s="26"/>
      <c r="N258" s="27">
        <v>511284</v>
      </c>
      <c r="O258" s="28">
        <v>227.52137999999999</v>
      </c>
      <c r="P258" s="27">
        <v>1339662</v>
      </c>
      <c r="Q258" s="28">
        <v>596.14958999999999</v>
      </c>
      <c r="R258" s="27">
        <v>1850946</v>
      </c>
      <c r="S258" s="28">
        <v>823.67097000000001</v>
      </c>
    </row>
    <row r="259" spans="1:19" x14ac:dyDescent="0.25">
      <c r="A259" s="26" t="s">
        <v>13</v>
      </c>
      <c r="B259" s="26" t="s">
        <v>7</v>
      </c>
      <c r="C259" s="26" t="s">
        <v>8</v>
      </c>
      <c r="D259" s="26" t="s">
        <v>89</v>
      </c>
      <c r="E259" s="26" t="s">
        <v>90</v>
      </c>
      <c r="F259" s="26" t="s">
        <v>15</v>
      </c>
      <c r="G259" s="26" t="s">
        <v>16</v>
      </c>
      <c r="H259" s="26" t="s">
        <v>524</v>
      </c>
      <c r="I259" s="26">
        <v>1.389E-3</v>
      </c>
      <c r="J259" s="26"/>
      <c r="K259" s="26"/>
      <c r="L259" s="26"/>
      <c r="M259" s="26"/>
      <c r="N259" s="27">
        <v>182318</v>
      </c>
      <c r="O259" s="28">
        <v>253.23970199999999</v>
      </c>
      <c r="P259" s="27">
        <v>223973</v>
      </c>
      <c r="Q259" s="28">
        <v>311.09849700000001</v>
      </c>
      <c r="R259" s="27">
        <v>406291</v>
      </c>
      <c r="S259" s="28">
        <v>564.33819900000003</v>
      </c>
    </row>
    <row r="260" spans="1:19" x14ac:dyDescent="0.25">
      <c r="A260" s="26" t="s">
        <v>13</v>
      </c>
      <c r="B260" s="26" t="s">
        <v>7</v>
      </c>
      <c r="C260" s="26" t="s">
        <v>8</v>
      </c>
      <c r="D260" s="26" t="s">
        <v>89</v>
      </c>
      <c r="E260" s="26" t="s">
        <v>90</v>
      </c>
      <c r="F260" s="26" t="s">
        <v>15</v>
      </c>
      <c r="G260" s="26" t="s">
        <v>17</v>
      </c>
      <c r="H260" s="26" t="s">
        <v>525</v>
      </c>
      <c r="I260" s="26">
        <v>0</v>
      </c>
      <c r="J260" s="26"/>
      <c r="K260" s="26"/>
      <c r="L260" s="26"/>
      <c r="M260" s="26"/>
      <c r="N260" s="27">
        <v>0</v>
      </c>
      <c r="O260" s="28">
        <v>0</v>
      </c>
      <c r="P260" s="27">
        <v>0</v>
      </c>
      <c r="Q260" s="28">
        <v>0</v>
      </c>
      <c r="R260" s="27">
        <v>0</v>
      </c>
      <c r="S260" s="28">
        <v>0</v>
      </c>
    </row>
    <row r="261" spans="1:19" x14ac:dyDescent="0.25">
      <c r="A261" s="26" t="s">
        <v>13</v>
      </c>
      <c r="B261" s="26" t="s">
        <v>7</v>
      </c>
      <c r="C261" s="26" t="s">
        <v>8</v>
      </c>
      <c r="D261" s="26" t="s">
        <v>89</v>
      </c>
      <c r="E261" s="26" t="s">
        <v>90</v>
      </c>
      <c r="F261" s="26" t="s">
        <v>15</v>
      </c>
      <c r="G261" s="26" t="s">
        <v>18</v>
      </c>
      <c r="H261" s="26" t="s">
        <v>526</v>
      </c>
      <c r="I261" s="26">
        <v>0</v>
      </c>
      <c r="J261" s="26"/>
      <c r="K261" s="26"/>
      <c r="L261" s="26"/>
      <c r="M261" s="26"/>
      <c r="N261" s="27">
        <v>0</v>
      </c>
      <c r="O261" s="28">
        <v>0</v>
      </c>
      <c r="P261" s="27">
        <v>0</v>
      </c>
      <c r="Q261" s="28">
        <v>0</v>
      </c>
      <c r="R261" s="27">
        <v>0</v>
      </c>
      <c r="S261" s="28">
        <v>0</v>
      </c>
    </row>
    <row r="262" spans="1:19" x14ac:dyDescent="0.25">
      <c r="A262" s="26" t="s">
        <v>13</v>
      </c>
      <c r="B262" s="26" t="s">
        <v>7</v>
      </c>
      <c r="C262" s="26" t="s">
        <v>8</v>
      </c>
      <c r="D262" s="26" t="s">
        <v>89</v>
      </c>
      <c r="E262" s="26" t="s">
        <v>90</v>
      </c>
      <c r="F262" s="26" t="s">
        <v>15</v>
      </c>
      <c r="G262" s="26" t="s">
        <v>19</v>
      </c>
      <c r="H262" s="26" t="s">
        <v>527</v>
      </c>
      <c r="I262" s="26">
        <v>0</v>
      </c>
      <c r="J262" s="26"/>
      <c r="K262" s="26"/>
      <c r="L262" s="26"/>
      <c r="M262" s="26"/>
      <c r="N262" s="27">
        <v>0</v>
      </c>
      <c r="O262" s="28">
        <v>0</v>
      </c>
      <c r="P262" s="27">
        <v>0</v>
      </c>
      <c r="Q262" s="28">
        <v>0</v>
      </c>
      <c r="R262" s="27">
        <v>0</v>
      </c>
      <c r="S262" s="28">
        <v>0</v>
      </c>
    </row>
    <row r="263" spans="1:19" x14ac:dyDescent="0.25">
      <c r="A263" s="26" t="s">
        <v>13</v>
      </c>
      <c r="B263" s="26" t="s">
        <v>7</v>
      </c>
      <c r="C263" s="26" t="s">
        <v>8</v>
      </c>
      <c r="D263" s="26" t="s">
        <v>89</v>
      </c>
      <c r="E263" s="26" t="s">
        <v>90</v>
      </c>
      <c r="F263" s="26" t="s">
        <v>15</v>
      </c>
      <c r="G263" s="26" t="s">
        <v>20</v>
      </c>
      <c r="H263" s="26" t="s">
        <v>528</v>
      </c>
      <c r="I263" s="26">
        <v>2.1189999999999998E-3</v>
      </c>
      <c r="J263" s="26"/>
      <c r="K263" s="26"/>
      <c r="L263" s="26"/>
      <c r="M263" s="26"/>
      <c r="N263" s="27">
        <v>373204</v>
      </c>
      <c r="O263" s="28">
        <v>790.81927599999995</v>
      </c>
      <c r="P263" s="27">
        <v>631767</v>
      </c>
      <c r="Q263" s="28">
        <v>1338.7142729999998</v>
      </c>
      <c r="R263" s="27">
        <v>1004971</v>
      </c>
      <c r="S263" s="28">
        <v>2129.5335489999998</v>
      </c>
    </row>
    <row r="264" spans="1:19" x14ac:dyDescent="0.25">
      <c r="A264" s="26" t="s">
        <v>13</v>
      </c>
      <c r="B264" s="26" t="s">
        <v>7</v>
      </c>
      <c r="C264" s="26" t="s">
        <v>8</v>
      </c>
      <c r="D264" s="26" t="s">
        <v>91</v>
      </c>
      <c r="E264" s="26" t="s">
        <v>92</v>
      </c>
      <c r="F264" s="26" t="s">
        <v>15</v>
      </c>
      <c r="G264" s="26" t="s">
        <v>16</v>
      </c>
      <c r="H264" s="26" t="s">
        <v>529</v>
      </c>
      <c r="I264" s="26">
        <v>1.256E-3</v>
      </c>
      <c r="J264" s="26"/>
      <c r="K264" s="26"/>
      <c r="L264" s="26"/>
      <c r="M264" s="26"/>
      <c r="N264" s="27">
        <v>106837</v>
      </c>
      <c r="O264" s="28">
        <v>134.18727200000001</v>
      </c>
      <c r="P264" s="27">
        <v>143193</v>
      </c>
      <c r="Q264" s="28">
        <v>179.85040799999999</v>
      </c>
      <c r="R264" s="27">
        <v>250030</v>
      </c>
      <c r="S264" s="28">
        <v>314.03768000000002</v>
      </c>
    </row>
    <row r="265" spans="1:19" x14ac:dyDescent="0.25">
      <c r="A265" s="26" t="s">
        <v>13</v>
      </c>
      <c r="B265" s="26" t="s">
        <v>7</v>
      </c>
      <c r="C265" s="26" t="s">
        <v>8</v>
      </c>
      <c r="D265" s="26" t="s">
        <v>91</v>
      </c>
      <c r="E265" s="26" t="s">
        <v>92</v>
      </c>
      <c r="F265" s="26" t="s">
        <v>15</v>
      </c>
      <c r="G265" s="26" t="s">
        <v>17</v>
      </c>
      <c r="H265" s="26" t="s">
        <v>530</v>
      </c>
      <c r="I265" s="26">
        <v>0</v>
      </c>
      <c r="J265" s="26"/>
      <c r="K265" s="26"/>
      <c r="L265" s="26"/>
      <c r="M265" s="26"/>
      <c r="N265" s="27">
        <v>0</v>
      </c>
      <c r="O265" s="28">
        <v>0</v>
      </c>
      <c r="P265" s="27">
        <v>0</v>
      </c>
      <c r="Q265" s="28">
        <v>0</v>
      </c>
      <c r="R265" s="27">
        <v>0</v>
      </c>
      <c r="S265" s="28">
        <v>0</v>
      </c>
    </row>
    <row r="266" spans="1:19" x14ac:dyDescent="0.25">
      <c r="A266" s="26" t="s">
        <v>13</v>
      </c>
      <c r="B266" s="26" t="s">
        <v>7</v>
      </c>
      <c r="C266" s="26" t="s">
        <v>8</v>
      </c>
      <c r="D266" s="26" t="s">
        <v>91</v>
      </c>
      <c r="E266" s="26" t="s">
        <v>92</v>
      </c>
      <c r="F266" s="26" t="s">
        <v>15</v>
      </c>
      <c r="G266" s="26" t="s">
        <v>18</v>
      </c>
      <c r="H266" s="26" t="s">
        <v>531</v>
      </c>
      <c r="I266" s="26">
        <v>0</v>
      </c>
      <c r="J266" s="26"/>
      <c r="K266" s="26"/>
      <c r="L266" s="26"/>
      <c r="M266" s="26"/>
      <c r="N266" s="27">
        <v>0</v>
      </c>
      <c r="O266" s="28">
        <v>0</v>
      </c>
      <c r="P266" s="27">
        <v>0</v>
      </c>
      <c r="Q266" s="28">
        <v>0</v>
      </c>
      <c r="R266" s="27">
        <v>0</v>
      </c>
      <c r="S266" s="28">
        <v>0</v>
      </c>
    </row>
    <row r="267" spans="1:19" x14ac:dyDescent="0.25">
      <c r="A267" s="26" t="s">
        <v>13</v>
      </c>
      <c r="B267" s="26" t="s">
        <v>7</v>
      </c>
      <c r="C267" s="26" t="s">
        <v>8</v>
      </c>
      <c r="D267" s="26" t="s">
        <v>91</v>
      </c>
      <c r="E267" s="26" t="s">
        <v>92</v>
      </c>
      <c r="F267" s="26" t="s">
        <v>15</v>
      </c>
      <c r="G267" s="26" t="s">
        <v>19</v>
      </c>
      <c r="H267" s="26" t="s">
        <v>532</v>
      </c>
      <c r="I267" s="26">
        <v>0</v>
      </c>
      <c r="J267" s="26"/>
      <c r="K267" s="26"/>
      <c r="L267" s="26"/>
      <c r="M267" s="26"/>
      <c r="N267" s="27">
        <v>0</v>
      </c>
      <c r="O267" s="28">
        <v>0</v>
      </c>
      <c r="P267" s="27">
        <v>0</v>
      </c>
      <c r="Q267" s="28">
        <v>0</v>
      </c>
      <c r="R267" s="27">
        <v>0</v>
      </c>
      <c r="S267" s="28">
        <v>0</v>
      </c>
    </row>
    <row r="268" spans="1:19" x14ac:dyDescent="0.25">
      <c r="A268" s="26" t="s">
        <v>13</v>
      </c>
      <c r="B268" s="26" t="s">
        <v>7</v>
      </c>
      <c r="C268" s="26" t="s">
        <v>8</v>
      </c>
      <c r="D268" s="26" t="s">
        <v>91</v>
      </c>
      <c r="E268" s="26" t="s">
        <v>92</v>
      </c>
      <c r="F268" s="26" t="s">
        <v>15</v>
      </c>
      <c r="G268" s="26" t="s">
        <v>20</v>
      </c>
      <c r="H268" s="26" t="s">
        <v>533</v>
      </c>
      <c r="I268" s="26">
        <v>3.3509999999999998E-3</v>
      </c>
      <c r="J268" s="26"/>
      <c r="K268" s="26"/>
      <c r="L268" s="26"/>
      <c r="M268" s="26"/>
      <c r="N268" s="27">
        <v>106845</v>
      </c>
      <c r="O268" s="28">
        <v>358.03759499999995</v>
      </c>
      <c r="P268" s="27">
        <v>294104</v>
      </c>
      <c r="Q268" s="28">
        <v>985.54250399999989</v>
      </c>
      <c r="R268" s="27">
        <v>400949</v>
      </c>
      <c r="S268" s="28">
        <v>1343.5800989999998</v>
      </c>
    </row>
    <row r="269" spans="1:19" x14ac:dyDescent="0.25">
      <c r="A269" s="26" t="s">
        <v>13</v>
      </c>
      <c r="B269" s="26" t="s">
        <v>7</v>
      </c>
      <c r="C269" s="26" t="s">
        <v>8</v>
      </c>
      <c r="D269" s="26" t="s">
        <v>93</v>
      </c>
      <c r="E269" s="26" t="s">
        <v>94</v>
      </c>
      <c r="F269" s="26" t="s">
        <v>15</v>
      </c>
      <c r="G269" s="26" t="s">
        <v>16</v>
      </c>
      <c r="H269" s="26" t="s">
        <v>534</v>
      </c>
      <c r="I269" s="26">
        <v>9.2750000000000003E-3</v>
      </c>
      <c r="J269" s="26"/>
      <c r="K269" s="26"/>
      <c r="L269" s="26"/>
      <c r="M269" s="26"/>
      <c r="N269" s="27">
        <v>342422</v>
      </c>
      <c r="O269" s="28">
        <v>3175.96405</v>
      </c>
      <c r="P269" s="27">
        <v>129395</v>
      </c>
      <c r="Q269" s="28">
        <v>1200.138625</v>
      </c>
      <c r="R269" s="27">
        <v>471817</v>
      </c>
      <c r="S269" s="28">
        <v>4376.1026750000001</v>
      </c>
    </row>
    <row r="270" spans="1:19" x14ac:dyDescent="0.25">
      <c r="A270" s="26" t="s">
        <v>13</v>
      </c>
      <c r="B270" s="26" t="s">
        <v>7</v>
      </c>
      <c r="C270" s="26" t="s">
        <v>8</v>
      </c>
      <c r="D270" s="26" t="s">
        <v>93</v>
      </c>
      <c r="E270" s="26" t="s">
        <v>94</v>
      </c>
      <c r="F270" s="26" t="s">
        <v>15</v>
      </c>
      <c r="G270" s="26" t="s">
        <v>17</v>
      </c>
      <c r="H270" s="26" t="s">
        <v>535</v>
      </c>
      <c r="I270" s="26">
        <v>0</v>
      </c>
      <c r="J270" s="26"/>
      <c r="K270" s="26"/>
      <c r="L270" s="26"/>
      <c r="M270" s="26"/>
      <c r="N270" s="27">
        <v>0</v>
      </c>
      <c r="O270" s="28">
        <v>0</v>
      </c>
      <c r="P270" s="27">
        <v>0</v>
      </c>
      <c r="Q270" s="28">
        <v>0</v>
      </c>
      <c r="R270" s="27">
        <v>0</v>
      </c>
      <c r="S270" s="28">
        <v>0</v>
      </c>
    </row>
    <row r="271" spans="1:19" x14ac:dyDescent="0.25">
      <c r="A271" s="26" t="s">
        <v>13</v>
      </c>
      <c r="B271" s="26" t="s">
        <v>7</v>
      </c>
      <c r="C271" s="26" t="s">
        <v>8</v>
      </c>
      <c r="D271" s="26" t="s">
        <v>93</v>
      </c>
      <c r="E271" s="26" t="s">
        <v>94</v>
      </c>
      <c r="F271" s="26" t="s">
        <v>15</v>
      </c>
      <c r="G271" s="26" t="s">
        <v>18</v>
      </c>
      <c r="H271" s="26" t="s">
        <v>536</v>
      </c>
      <c r="I271" s="26">
        <v>0</v>
      </c>
      <c r="J271" s="26"/>
      <c r="K271" s="26"/>
      <c r="L271" s="26"/>
      <c r="M271" s="26"/>
      <c r="N271" s="27">
        <v>0</v>
      </c>
      <c r="O271" s="28">
        <v>0</v>
      </c>
      <c r="P271" s="27">
        <v>0</v>
      </c>
      <c r="Q271" s="28">
        <v>0</v>
      </c>
      <c r="R271" s="27">
        <v>0</v>
      </c>
      <c r="S271" s="28">
        <v>0</v>
      </c>
    </row>
    <row r="272" spans="1:19" x14ac:dyDescent="0.25">
      <c r="A272" s="26" t="s">
        <v>13</v>
      </c>
      <c r="B272" s="26" t="s">
        <v>7</v>
      </c>
      <c r="C272" s="26" t="s">
        <v>8</v>
      </c>
      <c r="D272" s="26" t="s">
        <v>93</v>
      </c>
      <c r="E272" s="26" t="s">
        <v>94</v>
      </c>
      <c r="F272" s="26" t="s">
        <v>15</v>
      </c>
      <c r="G272" s="26" t="s">
        <v>19</v>
      </c>
      <c r="H272" s="26" t="s">
        <v>537</v>
      </c>
      <c r="I272" s="26">
        <v>0</v>
      </c>
      <c r="J272" s="26"/>
      <c r="K272" s="26"/>
      <c r="L272" s="26"/>
      <c r="M272" s="26"/>
      <c r="N272" s="27">
        <v>0</v>
      </c>
      <c r="O272" s="28">
        <v>0</v>
      </c>
      <c r="P272" s="27">
        <v>0</v>
      </c>
      <c r="Q272" s="28">
        <v>0</v>
      </c>
      <c r="R272" s="27">
        <v>0</v>
      </c>
      <c r="S272" s="28">
        <v>0</v>
      </c>
    </row>
    <row r="273" spans="1:19" x14ac:dyDescent="0.25">
      <c r="A273" s="26" t="s">
        <v>13</v>
      </c>
      <c r="B273" s="26" t="s">
        <v>7</v>
      </c>
      <c r="C273" s="26" t="s">
        <v>8</v>
      </c>
      <c r="D273" s="26" t="s">
        <v>93</v>
      </c>
      <c r="E273" s="26" t="s">
        <v>94</v>
      </c>
      <c r="F273" s="26" t="s">
        <v>15</v>
      </c>
      <c r="G273" s="26" t="s">
        <v>20</v>
      </c>
      <c r="H273" s="26" t="s">
        <v>538</v>
      </c>
      <c r="I273" s="26">
        <v>4.1330000000000004E-3</v>
      </c>
      <c r="J273" s="26"/>
      <c r="K273" s="26"/>
      <c r="L273" s="26"/>
      <c r="M273" s="26"/>
      <c r="N273" s="27">
        <v>2662039</v>
      </c>
      <c r="O273" s="28">
        <v>11002.207187000002</v>
      </c>
      <c r="P273" s="27">
        <v>2615144</v>
      </c>
      <c r="Q273" s="28">
        <v>10808.390152000002</v>
      </c>
      <c r="R273" s="27">
        <v>5277183</v>
      </c>
      <c r="S273" s="28">
        <v>21810.597339000004</v>
      </c>
    </row>
    <row r="274" spans="1:19" x14ac:dyDescent="0.25">
      <c r="A274" s="26" t="s">
        <v>13</v>
      </c>
      <c r="B274" s="26" t="s">
        <v>7</v>
      </c>
      <c r="C274" s="26" t="s">
        <v>8</v>
      </c>
      <c r="D274" s="26" t="s">
        <v>95</v>
      </c>
      <c r="E274" s="26" t="s">
        <v>96</v>
      </c>
      <c r="F274" s="26" t="s">
        <v>15</v>
      </c>
      <c r="G274" s="26" t="s">
        <v>16</v>
      </c>
      <c r="H274" s="26" t="s">
        <v>539</v>
      </c>
      <c r="I274" s="26">
        <v>1.9970000000000001E-3</v>
      </c>
      <c r="J274" s="26"/>
      <c r="K274" s="26"/>
      <c r="L274" s="26"/>
      <c r="M274" s="26"/>
      <c r="N274" s="27">
        <v>38447</v>
      </c>
      <c r="O274" s="28">
        <v>76.778659000000005</v>
      </c>
      <c r="P274" s="27">
        <v>123673</v>
      </c>
      <c r="Q274" s="28">
        <v>246.97498100000001</v>
      </c>
      <c r="R274" s="27">
        <v>162120</v>
      </c>
      <c r="S274" s="28">
        <v>323.75364000000002</v>
      </c>
    </row>
    <row r="275" spans="1:19" x14ac:dyDescent="0.25">
      <c r="A275" s="26" t="s">
        <v>13</v>
      </c>
      <c r="B275" s="26" t="s">
        <v>7</v>
      </c>
      <c r="C275" s="26" t="s">
        <v>8</v>
      </c>
      <c r="D275" s="26" t="s">
        <v>95</v>
      </c>
      <c r="E275" s="26" t="s">
        <v>96</v>
      </c>
      <c r="F275" s="26" t="s">
        <v>15</v>
      </c>
      <c r="G275" s="26" t="s">
        <v>17</v>
      </c>
      <c r="H275" s="26" t="s">
        <v>540</v>
      </c>
      <c r="I275" s="26">
        <v>0</v>
      </c>
      <c r="J275" s="26"/>
      <c r="K275" s="26"/>
      <c r="L275" s="26"/>
      <c r="M275" s="26"/>
      <c r="N275" s="27">
        <v>0</v>
      </c>
      <c r="O275" s="28">
        <v>0</v>
      </c>
      <c r="P275" s="27">
        <v>0</v>
      </c>
      <c r="Q275" s="28">
        <v>0</v>
      </c>
      <c r="R275" s="27">
        <v>0</v>
      </c>
      <c r="S275" s="28">
        <v>0</v>
      </c>
    </row>
    <row r="276" spans="1:19" x14ac:dyDescent="0.25">
      <c r="A276" s="26" t="s">
        <v>13</v>
      </c>
      <c r="B276" s="26" t="s">
        <v>7</v>
      </c>
      <c r="C276" s="26" t="s">
        <v>8</v>
      </c>
      <c r="D276" s="26" t="s">
        <v>95</v>
      </c>
      <c r="E276" s="26" t="s">
        <v>96</v>
      </c>
      <c r="F276" s="26" t="s">
        <v>15</v>
      </c>
      <c r="G276" s="26" t="s">
        <v>18</v>
      </c>
      <c r="H276" s="26" t="s">
        <v>541</v>
      </c>
      <c r="I276" s="26">
        <v>0</v>
      </c>
      <c r="J276" s="26"/>
      <c r="K276" s="26"/>
      <c r="L276" s="26"/>
      <c r="M276" s="26"/>
      <c r="N276" s="27">
        <v>0</v>
      </c>
      <c r="O276" s="28">
        <v>0</v>
      </c>
      <c r="P276" s="27">
        <v>0</v>
      </c>
      <c r="Q276" s="28">
        <v>0</v>
      </c>
      <c r="R276" s="27">
        <v>0</v>
      </c>
      <c r="S276" s="28">
        <v>0</v>
      </c>
    </row>
    <row r="277" spans="1:19" x14ac:dyDescent="0.25">
      <c r="A277" s="26" t="s">
        <v>13</v>
      </c>
      <c r="B277" s="26" t="s">
        <v>7</v>
      </c>
      <c r="C277" s="26" t="s">
        <v>8</v>
      </c>
      <c r="D277" s="26" t="s">
        <v>95</v>
      </c>
      <c r="E277" s="26" t="s">
        <v>96</v>
      </c>
      <c r="F277" s="26" t="s">
        <v>15</v>
      </c>
      <c r="G277" s="26" t="s">
        <v>19</v>
      </c>
      <c r="H277" s="26" t="s">
        <v>542</v>
      </c>
      <c r="I277" s="26">
        <v>0</v>
      </c>
      <c r="J277" s="26"/>
      <c r="K277" s="26"/>
      <c r="L277" s="26"/>
      <c r="M277" s="26"/>
      <c r="N277" s="27">
        <v>0</v>
      </c>
      <c r="O277" s="28">
        <v>0</v>
      </c>
      <c r="P277" s="27">
        <v>0</v>
      </c>
      <c r="Q277" s="28">
        <v>0</v>
      </c>
      <c r="R277" s="27">
        <v>0</v>
      </c>
      <c r="S277" s="28">
        <v>0</v>
      </c>
    </row>
    <row r="278" spans="1:19" x14ac:dyDescent="0.25">
      <c r="A278" s="26" t="s">
        <v>13</v>
      </c>
      <c r="B278" s="26" t="s">
        <v>7</v>
      </c>
      <c r="C278" s="26" t="s">
        <v>8</v>
      </c>
      <c r="D278" s="26" t="s">
        <v>95</v>
      </c>
      <c r="E278" s="26" t="s">
        <v>96</v>
      </c>
      <c r="F278" s="26" t="s">
        <v>15</v>
      </c>
      <c r="G278" s="26" t="s">
        <v>20</v>
      </c>
      <c r="H278" s="26" t="s">
        <v>543</v>
      </c>
      <c r="I278" s="26">
        <v>5.0109999999999998E-3</v>
      </c>
      <c r="J278" s="26"/>
      <c r="K278" s="26"/>
      <c r="L278" s="26"/>
      <c r="M278" s="26"/>
      <c r="N278" s="27">
        <v>1423805</v>
      </c>
      <c r="O278" s="28">
        <v>7134.6868549999999</v>
      </c>
      <c r="P278" s="27">
        <v>2341365</v>
      </c>
      <c r="Q278" s="28">
        <v>11732.580015</v>
      </c>
      <c r="R278" s="27">
        <v>3765170</v>
      </c>
      <c r="S278" s="28">
        <v>18867.266869999999</v>
      </c>
    </row>
    <row r="279" spans="1:19" x14ac:dyDescent="0.25">
      <c r="A279" s="26" t="s">
        <v>13</v>
      </c>
      <c r="B279" s="26" t="s">
        <v>7</v>
      </c>
      <c r="C279" s="26" t="s">
        <v>8</v>
      </c>
      <c r="D279" s="26" t="s">
        <v>97</v>
      </c>
      <c r="E279" s="26" t="s">
        <v>98</v>
      </c>
      <c r="F279" s="26" t="s">
        <v>15</v>
      </c>
      <c r="G279" s="26" t="s">
        <v>16</v>
      </c>
      <c r="H279" s="26" t="s">
        <v>544</v>
      </c>
      <c r="I279" s="26">
        <v>3.3700000000000001E-4</v>
      </c>
      <c r="J279" s="26"/>
      <c r="K279" s="26"/>
      <c r="L279" s="26"/>
      <c r="M279" s="26"/>
      <c r="N279" s="27">
        <v>80514</v>
      </c>
      <c r="O279" s="28">
        <v>27.133217999999999</v>
      </c>
      <c r="P279" s="27">
        <v>148787</v>
      </c>
      <c r="Q279" s="28">
        <v>50.141219</v>
      </c>
      <c r="R279" s="27">
        <v>229301</v>
      </c>
      <c r="S279" s="28">
        <v>77.274437000000006</v>
      </c>
    </row>
    <row r="280" spans="1:19" x14ac:dyDescent="0.25">
      <c r="A280" s="26" t="s">
        <v>13</v>
      </c>
      <c r="B280" s="26" t="s">
        <v>7</v>
      </c>
      <c r="C280" s="26" t="s">
        <v>8</v>
      </c>
      <c r="D280" s="26" t="s">
        <v>97</v>
      </c>
      <c r="E280" s="26" t="s">
        <v>98</v>
      </c>
      <c r="F280" s="26" t="s">
        <v>15</v>
      </c>
      <c r="G280" s="26" t="s">
        <v>17</v>
      </c>
      <c r="H280" s="26" t="s">
        <v>545</v>
      </c>
      <c r="I280" s="26">
        <v>0</v>
      </c>
      <c r="J280" s="26"/>
      <c r="K280" s="26"/>
      <c r="L280" s="26"/>
      <c r="M280" s="26"/>
      <c r="N280" s="27">
        <v>0</v>
      </c>
      <c r="O280" s="28">
        <v>0</v>
      </c>
      <c r="P280" s="27">
        <v>0</v>
      </c>
      <c r="Q280" s="28">
        <v>0</v>
      </c>
      <c r="R280" s="27">
        <v>0</v>
      </c>
      <c r="S280" s="28">
        <v>0</v>
      </c>
    </row>
    <row r="281" spans="1:19" x14ac:dyDescent="0.25">
      <c r="A281" s="26" t="s">
        <v>13</v>
      </c>
      <c r="B281" s="26" t="s">
        <v>7</v>
      </c>
      <c r="C281" s="26" t="s">
        <v>8</v>
      </c>
      <c r="D281" s="26" t="s">
        <v>97</v>
      </c>
      <c r="E281" s="26" t="s">
        <v>98</v>
      </c>
      <c r="F281" s="26" t="s">
        <v>15</v>
      </c>
      <c r="G281" s="26" t="s">
        <v>18</v>
      </c>
      <c r="H281" s="26" t="s">
        <v>546</v>
      </c>
      <c r="I281" s="26">
        <v>0</v>
      </c>
      <c r="J281" s="26"/>
      <c r="K281" s="26"/>
      <c r="L281" s="26"/>
      <c r="M281" s="26"/>
      <c r="N281" s="27">
        <v>0</v>
      </c>
      <c r="O281" s="28">
        <v>0</v>
      </c>
      <c r="P281" s="27">
        <v>0</v>
      </c>
      <c r="Q281" s="28">
        <v>0</v>
      </c>
      <c r="R281" s="27">
        <v>0</v>
      </c>
      <c r="S281" s="28">
        <v>0</v>
      </c>
    </row>
    <row r="282" spans="1:19" x14ac:dyDescent="0.25">
      <c r="A282" s="26" t="s">
        <v>13</v>
      </c>
      <c r="B282" s="26" t="s">
        <v>7</v>
      </c>
      <c r="C282" s="26" t="s">
        <v>8</v>
      </c>
      <c r="D282" s="26" t="s">
        <v>97</v>
      </c>
      <c r="E282" s="26" t="s">
        <v>98</v>
      </c>
      <c r="F282" s="26" t="s">
        <v>15</v>
      </c>
      <c r="G282" s="26" t="s">
        <v>19</v>
      </c>
      <c r="H282" s="26" t="s">
        <v>547</v>
      </c>
      <c r="I282" s="26">
        <v>0</v>
      </c>
      <c r="J282" s="26"/>
      <c r="K282" s="26"/>
      <c r="L282" s="26"/>
      <c r="M282" s="26"/>
      <c r="N282" s="27">
        <v>0</v>
      </c>
      <c r="O282" s="28">
        <v>0</v>
      </c>
      <c r="P282" s="27">
        <v>0</v>
      </c>
      <c r="Q282" s="28">
        <v>0</v>
      </c>
      <c r="R282" s="27">
        <v>0</v>
      </c>
      <c r="S282" s="28">
        <v>0</v>
      </c>
    </row>
    <row r="283" spans="1:19" x14ac:dyDescent="0.25">
      <c r="A283" s="26" t="s">
        <v>13</v>
      </c>
      <c r="B283" s="26" t="s">
        <v>7</v>
      </c>
      <c r="C283" s="26" t="s">
        <v>8</v>
      </c>
      <c r="D283" s="26" t="s">
        <v>97</v>
      </c>
      <c r="E283" s="26" t="s">
        <v>98</v>
      </c>
      <c r="F283" s="26" t="s">
        <v>15</v>
      </c>
      <c r="G283" s="26" t="s">
        <v>20</v>
      </c>
      <c r="H283" s="26" t="s">
        <v>548</v>
      </c>
      <c r="I283" s="26">
        <v>2.186E-3</v>
      </c>
      <c r="J283" s="26"/>
      <c r="K283" s="26"/>
      <c r="L283" s="26"/>
      <c r="M283" s="26"/>
      <c r="N283" s="27">
        <v>80542</v>
      </c>
      <c r="O283" s="28">
        <v>176.06481199999999</v>
      </c>
      <c r="P283" s="27">
        <v>148961</v>
      </c>
      <c r="Q283" s="28">
        <v>325.62874599999998</v>
      </c>
      <c r="R283" s="27">
        <v>229503</v>
      </c>
      <c r="S283" s="28">
        <v>501.69355799999994</v>
      </c>
    </row>
    <row r="284" spans="1:19" x14ac:dyDescent="0.25">
      <c r="A284" s="26" t="s">
        <v>13</v>
      </c>
      <c r="B284" s="26" t="s">
        <v>7</v>
      </c>
      <c r="C284" s="26" t="s">
        <v>8</v>
      </c>
      <c r="D284" s="26" t="s">
        <v>99</v>
      </c>
      <c r="E284" s="26" t="s">
        <v>100</v>
      </c>
      <c r="F284" s="26" t="s">
        <v>15</v>
      </c>
      <c r="G284" s="26" t="s">
        <v>16</v>
      </c>
      <c r="H284" s="26" t="s">
        <v>549</v>
      </c>
      <c r="I284" s="26">
        <v>1.0588999999999999E-2</v>
      </c>
      <c r="J284" s="26"/>
      <c r="K284" s="26"/>
      <c r="L284" s="26"/>
      <c r="M284" s="26"/>
      <c r="N284" s="27">
        <v>129475</v>
      </c>
      <c r="O284" s="28">
        <v>1371.010775</v>
      </c>
      <c r="P284" s="27">
        <v>114233</v>
      </c>
      <c r="Q284" s="28">
        <v>1209.613237</v>
      </c>
      <c r="R284" s="27">
        <v>243708</v>
      </c>
      <c r="S284" s="28">
        <v>2580.6240120000002</v>
      </c>
    </row>
    <row r="285" spans="1:19" x14ac:dyDescent="0.25">
      <c r="A285" s="26" t="s">
        <v>13</v>
      </c>
      <c r="B285" s="26" t="s">
        <v>7</v>
      </c>
      <c r="C285" s="26" t="s">
        <v>8</v>
      </c>
      <c r="D285" s="26" t="s">
        <v>99</v>
      </c>
      <c r="E285" s="26" t="s">
        <v>100</v>
      </c>
      <c r="F285" s="26" t="s">
        <v>15</v>
      </c>
      <c r="G285" s="26" t="s">
        <v>17</v>
      </c>
      <c r="H285" s="26" t="s">
        <v>550</v>
      </c>
      <c r="I285" s="26">
        <v>0</v>
      </c>
      <c r="J285" s="26"/>
      <c r="K285" s="26"/>
      <c r="L285" s="26"/>
      <c r="M285" s="26"/>
      <c r="N285" s="27">
        <v>0</v>
      </c>
      <c r="O285" s="28">
        <v>0</v>
      </c>
      <c r="P285" s="27">
        <v>0</v>
      </c>
      <c r="Q285" s="28">
        <v>0</v>
      </c>
      <c r="R285" s="27">
        <v>0</v>
      </c>
      <c r="S285" s="28">
        <v>0</v>
      </c>
    </row>
    <row r="286" spans="1:19" x14ac:dyDescent="0.25">
      <c r="A286" s="26" t="s">
        <v>13</v>
      </c>
      <c r="B286" s="26" t="s">
        <v>7</v>
      </c>
      <c r="C286" s="26" t="s">
        <v>8</v>
      </c>
      <c r="D286" s="26" t="s">
        <v>99</v>
      </c>
      <c r="E286" s="26" t="s">
        <v>100</v>
      </c>
      <c r="F286" s="26" t="s">
        <v>15</v>
      </c>
      <c r="G286" s="26" t="s">
        <v>18</v>
      </c>
      <c r="H286" s="26" t="s">
        <v>551</v>
      </c>
      <c r="I286" s="26">
        <v>0</v>
      </c>
      <c r="J286" s="26"/>
      <c r="K286" s="26"/>
      <c r="L286" s="26"/>
      <c r="M286" s="26"/>
      <c r="N286" s="27">
        <v>0</v>
      </c>
      <c r="O286" s="28">
        <v>0</v>
      </c>
      <c r="P286" s="27">
        <v>0</v>
      </c>
      <c r="Q286" s="28">
        <v>0</v>
      </c>
      <c r="R286" s="27">
        <v>0</v>
      </c>
      <c r="S286" s="28">
        <v>0</v>
      </c>
    </row>
    <row r="287" spans="1:19" x14ac:dyDescent="0.25">
      <c r="A287" s="26" t="s">
        <v>13</v>
      </c>
      <c r="B287" s="26" t="s">
        <v>7</v>
      </c>
      <c r="C287" s="26" t="s">
        <v>8</v>
      </c>
      <c r="D287" s="26" t="s">
        <v>99</v>
      </c>
      <c r="E287" s="26" t="s">
        <v>100</v>
      </c>
      <c r="F287" s="26" t="s">
        <v>15</v>
      </c>
      <c r="G287" s="26" t="s">
        <v>19</v>
      </c>
      <c r="H287" s="26" t="s">
        <v>552</v>
      </c>
      <c r="I287" s="26">
        <v>0</v>
      </c>
      <c r="J287" s="26"/>
      <c r="K287" s="26"/>
      <c r="L287" s="26"/>
      <c r="M287" s="26"/>
      <c r="N287" s="27">
        <v>0</v>
      </c>
      <c r="O287" s="28">
        <v>0</v>
      </c>
      <c r="P287" s="27">
        <v>0</v>
      </c>
      <c r="Q287" s="28">
        <v>0</v>
      </c>
      <c r="R287" s="27">
        <v>0</v>
      </c>
      <c r="S287" s="28">
        <v>0</v>
      </c>
    </row>
    <row r="288" spans="1:19" x14ac:dyDescent="0.25">
      <c r="A288" s="26" t="s">
        <v>13</v>
      </c>
      <c r="B288" s="26" t="s">
        <v>7</v>
      </c>
      <c r="C288" s="26" t="s">
        <v>8</v>
      </c>
      <c r="D288" s="26" t="s">
        <v>99</v>
      </c>
      <c r="E288" s="26" t="s">
        <v>100</v>
      </c>
      <c r="F288" s="26" t="s">
        <v>15</v>
      </c>
      <c r="G288" s="26" t="s">
        <v>20</v>
      </c>
      <c r="H288" s="26" t="s">
        <v>553</v>
      </c>
      <c r="I288" s="26">
        <v>4.7429999999999998E-3</v>
      </c>
      <c r="J288" s="26"/>
      <c r="K288" s="26"/>
      <c r="L288" s="26"/>
      <c r="M288" s="26"/>
      <c r="N288" s="27">
        <v>143339</v>
      </c>
      <c r="O288" s="28">
        <v>679.85687699999994</v>
      </c>
      <c r="P288" s="27">
        <v>397155</v>
      </c>
      <c r="Q288" s="28">
        <v>1883.7061649999998</v>
      </c>
      <c r="R288" s="27">
        <v>540494</v>
      </c>
      <c r="S288" s="28">
        <v>2563.5630419999998</v>
      </c>
    </row>
    <row r="289" spans="1:19" x14ac:dyDescent="0.25">
      <c r="A289" s="26" t="s">
        <v>13</v>
      </c>
      <c r="B289" s="26" t="s">
        <v>7</v>
      </c>
      <c r="C289" s="26" t="s">
        <v>8</v>
      </c>
      <c r="D289" s="26" t="s">
        <v>101</v>
      </c>
      <c r="E289" s="26" t="s">
        <v>102</v>
      </c>
      <c r="F289" s="26" t="s">
        <v>15</v>
      </c>
      <c r="G289" s="26" t="s">
        <v>16</v>
      </c>
      <c r="H289" s="26" t="s">
        <v>554</v>
      </c>
      <c r="I289" s="26">
        <v>1.9970000000000001E-3</v>
      </c>
      <c r="J289" s="26"/>
      <c r="K289" s="26"/>
      <c r="L289" s="26"/>
      <c r="M289" s="26"/>
      <c r="N289" s="27">
        <v>2249374</v>
      </c>
      <c r="O289" s="28">
        <v>4491.9998780000005</v>
      </c>
      <c r="P289" s="27">
        <v>3771346</v>
      </c>
      <c r="Q289" s="28">
        <v>7531.3779620000005</v>
      </c>
      <c r="R289" s="27">
        <v>6020720</v>
      </c>
      <c r="S289" s="28">
        <v>12023.377840000001</v>
      </c>
    </row>
    <row r="290" spans="1:19" x14ac:dyDescent="0.25">
      <c r="A290" s="26" t="s">
        <v>13</v>
      </c>
      <c r="B290" s="26" t="s">
        <v>7</v>
      </c>
      <c r="C290" s="26" t="s">
        <v>8</v>
      </c>
      <c r="D290" s="26" t="s">
        <v>101</v>
      </c>
      <c r="E290" s="26" t="s">
        <v>102</v>
      </c>
      <c r="F290" s="26" t="s">
        <v>15</v>
      </c>
      <c r="G290" s="26" t="s">
        <v>17</v>
      </c>
      <c r="H290" s="26" t="s">
        <v>555</v>
      </c>
      <c r="I290" s="26">
        <v>0</v>
      </c>
      <c r="J290" s="26"/>
      <c r="K290" s="26"/>
      <c r="L290" s="26"/>
      <c r="M290" s="26"/>
      <c r="N290" s="27">
        <v>0</v>
      </c>
      <c r="O290" s="28">
        <v>0</v>
      </c>
      <c r="P290" s="27">
        <v>0</v>
      </c>
      <c r="Q290" s="28">
        <v>0</v>
      </c>
      <c r="R290" s="27">
        <v>0</v>
      </c>
      <c r="S290" s="28">
        <v>0</v>
      </c>
    </row>
    <row r="291" spans="1:19" x14ac:dyDescent="0.25">
      <c r="A291" s="26" t="s">
        <v>13</v>
      </c>
      <c r="B291" s="26" t="s">
        <v>7</v>
      </c>
      <c r="C291" s="26" t="s">
        <v>8</v>
      </c>
      <c r="D291" s="26" t="s">
        <v>101</v>
      </c>
      <c r="E291" s="26" t="s">
        <v>102</v>
      </c>
      <c r="F291" s="26" t="s">
        <v>15</v>
      </c>
      <c r="G291" s="26" t="s">
        <v>18</v>
      </c>
      <c r="H291" s="26" t="s">
        <v>556</v>
      </c>
      <c r="I291" s="26">
        <v>0</v>
      </c>
      <c r="J291" s="26"/>
      <c r="K291" s="26"/>
      <c r="L291" s="26"/>
      <c r="M291" s="26"/>
      <c r="N291" s="27">
        <v>0</v>
      </c>
      <c r="O291" s="28">
        <v>0</v>
      </c>
      <c r="P291" s="27">
        <v>0</v>
      </c>
      <c r="Q291" s="28">
        <v>0</v>
      </c>
      <c r="R291" s="27">
        <v>0</v>
      </c>
      <c r="S291" s="28">
        <v>0</v>
      </c>
    </row>
    <row r="292" spans="1:19" x14ac:dyDescent="0.25">
      <c r="A292" s="26" t="s">
        <v>13</v>
      </c>
      <c r="B292" s="26" t="s">
        <v>7</v>
      </c>
      <c r="C292" s="26" t="s">
        <v>8</v>
      </c>
      <c r="D292" s="26" t="s">
        <v>101</v>
      </c>
      <c r="E292" s="26" t="s">
        <v>102</v>
      </c>
      <c r="F292" s="26" t="s">
        <v>15</v>
      </c>
      <c r="G292" s="26" t="s">
        <v>19</v>
      </c>
      <c r="H292" s="26" t="s">
        <v>557</v>
      </c>
      <c r="I292" s="26">
        <v>0</v>
      </c>
      <c r="J292" s="26"/>
      <c r="K292" s="26"/>
      <c r="L292" s="26"/>
      <c r="M292" s="26"/>
      <c r="N292" s="27">
        <v>0</v>
      </c>
      <c r="O292" s="28">
        <v>0</v>
      </c>
      <c r="P292" s="27">
        <v>0</v>
      </c>
      <c r="Q292" s="28">
        <v>0</v>
      </c>
      <c r="R292" s="27">
        <v>0</v>
      </c>
      <c r="S292" s="28">
        <v>0</v>
      </c>
    </row>
    <row r="293" spans="1:19" x14ac:dyDescent="0.25">
      <c r="A293" s="26" t="s">
        <v>13</v>
      </c>
      <c r="B293" s="26" t="s">
        <v>7</v>
      </c>
      <c r="C293" s="26" t="s">
        <v>8</v>
      </c>
      <c r="D293" s="26" t="s">
        <v>101</v>
      </c>
      <c r="E293" s="26" t="s">
        <v>102</v>
      </c>
      <c r="F293" s="26" t="s">
        <v>15</v>
      </c>
      <c r="G293" s="26" t="s">
        <v>20</v>
      </c>
      <c r="H293" s="26" t="s">
        <v>558</v>
      </c>
      <c r="I293" s="26">
        <v>5.0109999999999998E-3</v>
      </c>
      <c r="J293" s="26"/>
      <c r="K293" s="26"/>
      <c r="L293" s="26"/>
      <c r="M293" s="26"/>
      <c r="N293" s="27">
        <v>7792948</v>
      </c>
      <c r="O293" s="28">
        <v>39050.462427999999</v>
      </c>
      <c r="P293" s="27">
        <v>13471409</v>
      </c>
      <c r="Q293" s="28">
        <v>67505.230498999998</v>
      </c>
      <c r="R293" s="27">
        <v>21264357</v>
      </c>
      <c r="S293" s="28">
        <v>106555.692927</v>
      </c>
    </row>
    <row r="294" spans="1:19" x14ac:dyDescent="0.25">
      <c r="A294" s="26" t="s">
        <v>13</v>
      </c>
      <c r="B294" s="26" t="s">
        <v>7</v>
      </c>
      <c r="C294" s="26" t="s">
        <v>8</v>
      </c>
      <c r="D294" s="26" t="s">
        <v>103</v>
      </c>
      <c r="E294" s="26" t="s">
        <v>104</v>
      </c>
      <c r="F294" s="26" t="s">
        <v>15</v>
      </c>
      <c r="G294" s="26" t="s">
        <v>16</v>
      </c>
      <c r="H294" s="26" t="s">
        <v>559</v>
      </c>
      <c r="I294" s="26">
        <v>1.9970000000000001E-3</v>
      </c>
      <c r="J294" s="26"/>
      <c r="K294" s="26"/>
      <c r="L294" s="26"/>
      <c r="M294" s="26"/>
      <c r="N294" s="27">
        <v>91133</v>
      </c>
      <c r="O294" s="28">
        <v>181.99260100000001</v>
      </c>
      <c r="P294" s="27">
        <v>672395</v>
      </c>
      <c r="Q294" s="28">
        <v>1342.772815</v>
      </c>
      <c r="R294" s="27">
        <v>763528</v>
      </c>
      <c r="S294" s="28">
        <v>1524.765416</v>
      </c>
    </row>
    <row r="295" spans="1:19" x14ac:dyDescent="0.25">
      <c r="A295" s="26" t="s">
        <v>13</v>
      </c>
      <c r="B295" s="26" t="s">
        <v>7</v>
      </c>
      <c r="C295" s="26" t="s">
        <v>8</v>
      </c>
      <c r="D295" s="26" t="s">
        <v>103</v>
      </c>
      <c r="E295" s="26" t="s">
        <v>104</v>
      </c>
      <c r="F295" s="26" t="s">
        <v>15</v>
      </c>
      <c r="G295" s="26" t="s">
        <v>17</v>
      </c>
      <c r="H295" s="26" t="s">
        <v>560</v>
      </c>
      <c r="I295" s="26">
        <v>0</v>
      </c>
      <c r="J295" s="26"/>
      <c r="K295" s="26"/>
      <c r="L295" s="26"/>
      <c r="M295" s="26"/>
      <c r="N295" s="27">
        <v>0</v>
      </c>
      <c r="O295" s="28">
        <v>0</v>
      </c>
      <c r="P295" s="27">
        <v>0</v>
      </c>
      <c r="Q295" s="28">
        <v>0</v>
      </c>
      <c r="R295" s="27">
        <v>0</v>
      </c>
      <c r="S295" s="28">
        <v>0</v>
      </c>
    </row>
    <row r="296" spans="1:19" x14ac:dyDescent="0.25">
      <c r="A296" s="26" t="s">
        <v>13</v>
      </c>
      <c r="B296" s="26" t="s">
        <v>7</v>
      </c>
      <c r="C296" s="26" t="s">
        <v>8</v>
      </c>
      <c r="D296" s="26" t="s">
        <v>103</v>
      </c>
      <c r="E296" s="26" t="s">
        <v>104</v>
      </c>
      <c r="F296" s="26" t="s">
        <v>15</v>
      </c>
      <c r="G296" s="26" t="s">
        <v>18</v>
      </c>
      <c r="H296" s="26" t="s">
        <v>561</v>
      </c>
      <c r="I296" s="26">
        <v>0</v>
      </c>
      <c r="J296" s="26"/>
      <c r="K296" s="26"/>
      <c r="L296" s="26"/>
      <c r="M296" s="26"/>
      <c r="N296" s="27">
        <v>0</v>
      </c>
      <c r="O296" s="28">
        <v>0</v>
      </c>
      <c r="P296" s="27">
        <v>0</v>
      </c>
      <c r="Q296" s="28">
        <v>0</v>
      </c>
      <c r="R296" s="27">
        <v>0</v>
      </c>
      <c r="S296" s="28">
        <v>0</v>
      </c>
    </row>
    <row r="297" spans="1:19" x14ac:dyDescent="0.25">
      <c r="A297" s="26" t="s">
        <v>13</v>
      </c>
      <c r="B297" s="26" t="s">
        <v>7</v>
      </c>
      <c r="C297" s="26" t="s">
        <v>8</v>
      </c>
      <c r="D297" s="26" t="s">
        <v>103</v>
      </c>
      <c r="E297" s="26" t="s">
        <v>104</v>
      </c>
      <c r="F297" s="26" t="s">
        <v>15</v>
      </c>
      <c r="G297" s="26" t="s">
        <v>19</v>
      </c>
      <c r="H297" s="26" t="s">
        <v>562</v>
      </c>
      <c r="I297" s="26">
        <v>0</v>
      </c>
      <c r="J297" s="26"/>
      <c r="K297" s="26"/>
      <c r="L297" s="26"/>
      <c r="M297" s="26"/>
      <c r="N297" s="27">
        <v>0</v>
      </c>
      <c r="O297" s="28">
        <v>0</v>
      </c>
      <c r="P297" s="27">
        <v>0</v>
      </c>
      <c r="Q297" s="28">
        <v>0</v>
      </c>
      <c r="R297" s="27">
        <v>0</v>
      </c>
      <c r="S297" s="28">
        <v>0</v>
      </c>
    </row>
    <row r="298" spans="1:19" x14ac:dyDescent="0.25">
      <c r="A298" s="26" t="s">
        <v>13</v>
      </c>
      <c r="B298" s="26" t="s">
        <v>7</v>
      </c>
      <c r="C298" s="26" t="s">
        <v>8</v>
      </c>
      <c r="D298" s="26" t="s">
        <v>103</v>
      </c>
      <c r="E298" s="26" t="s">
        <v>104</v>
      </c>
      <c r="F298" s="26" t="s">
        <v>15</v>
      </c>
      <c r="G298" s="26" t="s">
        <v>20</v>
      </c>
      <c r="H298" s="26" t="s">
        <v>563</v>
      </c>
      <c r="I298" s="26">
        <v>5.0109999999999998E-3</v>
      </c>
      <c r="J298" s="26"/>
      <c r="K298" s="26"/>
      <c r="L298" s="26"/>
      <c r="M298" s="26"/>
      <c r="N298" s="27">
        <v>1006695</v>
      </c>
      <c r="O298" s="28">
        <v>5044.5486449999999</v>
      </c>
      <c r="P298" s="27">
        <v>1889450</v>
      </c>
      <c r="Q298" s="28">
        <v>9468.0339499999991</v>
      </c>
      <c r="R298" s="27">
        <v>2896145</v>
      </c>
      <c r="S298" s="28">
        <v>14512.582595</v>
      </c>
    </row>
    <row r="299" spans="1:19" x14ac:dyDescent="0.25">
      <c r="A299" s="26" t="s">
        <v>13</v>
      </c>
      <c r="B299" s="26" t="s">
        <v>7</v>
      </c>
      <c r="C299" s="26" t="s">
        <v>8</v>
      </c>
      <c r="D299" s="26" t="s">
        <v>105</v>
      </c>
      <c r="E299" s="26" t="s">
        <v>106</v>
      </c>
      <c r="F299" s="26" t="s">
        <v>15</v>
      </c>
      <c r="G299" s="26" t="s">
        <v>16</v>
      </c>
      <c r="H299" s="26" t="s">
        <v>564</v>
      </c>
      <c r="I299" s="26">
        <v>1.9970000000000001E-3</v>
      </c>
      <c r="J299" s="26"/>
      <c r="K299" s="26"/>
      <c r="L299" s="26"/>
      <c r="M299" s="26"/>
      <c r="N299" s="27">
        <v>77479</v>
      </c>
      <c r="O299" s="28">
        <v>154.72556299999999</v>
      </c>
      <c r="P299" s="27">
        <v>67518</v>
      </c>
      <c r="Q299" s="28">
        <v>134.83344600000001</v>
      </c>
      <c r="R299" s="27">
        <v>144997</v>
      </c>
      <c r="S299" s="28">
        <v>289.559009</v>
      </c>
    </row>
    <row r="300" spans="1:19" x14ac:dyDescent="0.25">
      <c r="A300" s="26" t="s">
        <v>13</v>
      </c>
      <c r="B300" s="26" t="s">
        <v>7</v>
      </c>
      <c r="C300" s="26" t="s">
        <v>8</v>
      </c>
      <c r="D300" s="26" t="s">
        <v>105</v>
      </c>
      <c r="E300" s="26" t="s">
        <v>106</v>
      </c>
      <c r="F300" s="26" t="s">
        <v>15</v>
      </c>
      <c r="G300" s="26" t="s">
        <v>17</v>
      </c>
      <c r="H300" s="26" t="s">
        <v>565</v>
      </c>
      <c r="I300" s="26">
        <v>0</v>
      </c>
      <c r="J300" s="26"/>
      <c r="K300" s="26"/>
      <c r="L300" s="26"/>
      <c r="M300" s="26"/>
      <c r="N300" s="27">
        <v>0</v>
      </c>
      <c r="O300" s="28">
        <v>0</v>
      </c>
      <c r="P300" s="27">
        <v>0</v>
      </c>
      <c r="Q300" s="28">
        <v>0</v>
      </c>
      <c r="R300" s="27">
        <v>0</v>
      </c>
      <c r="S300" s="28">
        <v>0</v>
      </c>
    </row>
    <row r="301" spans="1:19" x14ac:dyDescent="0.25">
      <c r="A301" s="26" t="s">
        <v>13</v>
      </c>
      <c r="B301" s="26" t="s">
        <v>7</v>
      </c>
      <c r="C301" s="26" t="s">
        <v>8</v>
      </c>
      <c r="D301" s="26" t="s">
        <v>105</v>
      </c>
      <c r="E301" s="26" t="s">
        <v>106</v>
      </c>
      <c r="F301" s="26" t="s">
        <v>15</v>
      </c>
      <c r="G301" s="26" t="s">
        <v>18</v>
      </c>
      <c r="H301" s="26" t="s">
        <v>566</v>
      </c>
      <c r="I301" s="26">
        <v>0</v>
      </c>
      <c r="J301" s="26"/>
      <c r="K301" s="26"/>
      <c r="L301" s="26"/>
      <c r="M301" s="26"/>
      <c r="N301" s="27">
        <v>0</v>
      </c>
      <c r="O301" s="28">
        <v>0</v>
      </c>
      <c r="P301" s="27">
        <v>0</v>
      </c>
      <c r="Q301" s="28">
        <v>0</v>
      </c>
      <c r="R301" s="27">
        <v>0</v>
      </c>
      <c r="S301" s="28">
        <v>0</v>
      </c>
    </row>
    <row r="302" spans="1:19" x14ac:dyDescent="0.25">
      <c r="A302" s="26" t="s">
        <v>13</v>
      </c>
      <c r="B302" s="26" t="s">
        <v>7</v>
      </c>
      <c r="C302" s="26" t="s">
        <v>8</v>
      </c>
      <c r="D302" s="26" t="s">
        <v>105</v>
      </c>
      <c r="E302" s="26" t="s">
        <v>106</v>
      </c>
      <c r="F302" s="26" t="s">
        <v>15</v>
      </c>
      <c r="G302" s="26" t="s">
        <v>19</v>
      </c>
      <c r="H302" s="26" t="s">
        <v>567</v>
      </c>
      <c r="I302" s="26">
        <v>0</v>
      </c>
      <c r="J302" s="26"/>
      <c r="K302" s="26"/>
      <c r="L302" s="26"/>
      <c r="M302" s="26"/>
      <c r="N302" s="27">
        <v>0</v>
      </c>
      <c r="O302" s="28">
        <v>0</v>
      </c>
      <c r="P302" s="27">
        <v>0</v>
      </c>
      <c r="Q302" s="28">
        <v>0</v>
      </c>
      <c r="R302" s="27">
        <v>0</v>
      </c>
      <c r="S302" s="28">
        <v>0</v>
      </c>
    </row>
    <row r="303" spans="1:19" x14ac:dyDescent="0.25">
      <c r="A303" s="26" t="s">
        <v>13</v>
      </c>
      <c r="B303" s="26" t="s">
        <v>7</v>
      </c>
      <c r="C303" s="26" t="s">
        <v>8</v>
      </c>
      <c r="D303" s="26" t="s">
        <v>105</v>
      </c>
      <c r="E303" s="26" t="s">
        <v>106</v>
      </c>
      <c r="F303" s="26" t="s">
        <v>15</v>
      </c>
      <c r="G303" s="26" t="s">
        <v>20</v>
      </c>
      <c r="H303" s="26" t="s">
        <v>568</v>
      </c>
      <c r="I303" s="26">
        <v>5.0109999999999998E-3</v>
      </c>
      <c r="J303" s="26"/>
      <c r="K303" s="26"/>
      <c r="L303" s="26"/>
      <c r="M303" s="26"/>
      <c r="N303" s="27">
        <v>77557</v>
      </c>
      <c r="O303" s="28">
        <v>388.638127</v>
      </c>
      <c r="P303" s="27">
        <v>113620</v>
      </c>
      <c r="Q303" s="28">
        <v>569.34982000000002</v>
      </c>
      <c r="R303" s="27">
        <v>191177</v>
      </c>
      <c r="S303" s="28">
        <v>957.98794700000008</v>
      </c>
    </row>
    <row r="304" spans="1:19" x14ac:dyDescent="0.25">
      <c r="A304" s="26" t="s">
        <v>13</v>
      </c>
      <c r="B304" s="26" t="s">
        <v>7</v>
      </c>
      <c r="C304" s="26" t="s">
        <v>8</v>
      </c>
      <c r="D304" s="26" t="s">
        <v>107</v>
      </c>
      <c r="E304" s="26" t="s">
        <v>108</v>
      </c>
      <c r="F304" s="26" t="s">
        <v>15</v>
      </c>
      <c r="G304" s="26" t="s">
        <v>16</v>
      </c>
      <c r="H304" s="26" t="s">
        <v>569</v>
      </c>
      <c r="I304" s="26">
        <v>1.9970000000000001E-3</v>
      </c>
      <c r="J304" s="26"/>
      <c r="K304" s="26"/>
      <c r="L304" s="26"/>
      <c r="M304" s="26"/>
      <c r="N304" s="27">
        <v>1276108</v>
      </c>
      <c r="O304" s="28">
        <v>2548.3876760000003</v>
      </c>
      <c r="P304" s="27">
        <v>2299358</v>
      </c>
      <c r="Q304" s="28">
        <v>4591.8179260000006</v>
      </c>
      <c r="R304" s="27">
        <v>3575466</v>
      </c>
      <c r="S304" s="28">
        <v>7140.2056020000009</v>
      </c>
    </row>
    <row r="305" spans="1:19" x14ac:dyDescent="0.25">
      <c r="A305" s="26" t="s">
        <v>13</v>
      </c>
      <c r="B305" s="26" t="s">
        <v>7</v>
      </c>
      <c r="C305" s="26" t="s">
        <v>8</v>
      </c>
      <c r="D305" s="26" t="s">
        <v>107</v>
      </c>
      <c r="E305" s="26" t="s">
        <v>108</v>
      </c>
      <c r="F305" s="26" t="s">
        <v>15</v>
      </c>
      <c r="G305" s="26" t="s">
        <v>17</v>
      </c>
      <c r="H305" s="26" t="s">
        <v>570</v>
      </c>
      <c r="I305" s="26">
        <v>0</v>
      </c>
      <c r="J305" s="26"/>
      <c r="K305" s="26"/>
      <c r="L305" s="26"/>
      <c r="M305" s="26"/>
      <c r="N305" s="27">
        <v>0</v>
      </c>
      <c r="O305" s="28">
        <v>0</v>
      </c>
      <c r="P305" s="27">
        <v>0</v>
      </c>
      <c r="Q305" s="28">
        <v>0</v>
      </c>
      <c r="R305" s="27">
        <v>0</v>
      </c>
      <c r="S305" s="28">
        <v>0</v>
      </c>
    </row>
    <row r="306" spans="1:19" x14ac:dyDescent="0.25">
      <c r="A306" s="26" t="s">
        <v>13</v>
      </c>
      <c r="B306" s="26" t="s">
        <v>7</v>
      </c>
      <c r="C306" s="26" t="s">
        <v>8</v>
      </c>
      <c r="D306" s="26" t="s">
        <v>107</v>
      </c>
      <c r="E306" s="26" t="s">
        <v>108</v>
      </c>
      <c r="F306" s="26" t="s">
        <v>15</v>
      </c>
      <c r="G306" s="26" t="s">
        <v>18</v>
      </c>
      <c r="H306" s="26" t="s">
        <v>571</v>
      </c>
      <c r="I306" s="26">
        <v>0</v>
      </c>
      <c r="J306" s="26"/>
      <c r="K306" s="26"/>
      <c r="L306" s="26"/>
      <c r="M306" s="26"/>
      <c r="N306" s="27">
        <v>0</v>
      </c>
      <c r="O306" s="28">
        <v>0</v>
      </c>
      <c r="P306" s="27">
        <v>0</v>
      </c>
      <c r="Q306" s="28">
        <v>0</v>
      </c>
      <c r="R306" s="27">
        <v>0</v>
      </c>
      <c r="S306" s="28">
        <v>0</v>
      </c>
    </row>
    <row r="307" spans="1:19" x14ac:dyDescent="0.25">
      <c r="A307" s="26" t="s">
        <v>13</v>
      </c>
      <c r="B307" s="26" t="s">
        <v>7</v>
      </c>
      <c r="C307" s="26" t="s">
        <v>8</v>
      </c>
      <c r="D307" s="26" t="s">
        <v>107</v>
      </c>
      <c r="E307" s="26" t="s">
        <v>108</v>
      </c>
      <c r="F307" s="26" t="s">
        <v>15</v>
      </c>
      <c r="G307" s="26" t="s">
        <v>19</v>
      </c>
      <c r="H307" s="26" t="s">
        <v>572</v>
      </c>
      <c r="I307" s="26">
        <v>0</v>
      </c>
      <c r="J307" s="26"/>
      <c r="K307" s="26"/>
      <c r="L307" s="26"/>
      <c r="M307" s="26"/>
      <c r="N307" s="27">
        <v>0</v>
      </c>
      <c r="O307" s="28">
        <v>0</v>
      </c>
      <c r="P307" s="27">
        <v>0</v>
      </c>
      <c r="Q307" s="28">
        <v>0</v>
      </c>
      <c r="R307" s="27">
        <v>0</v>
      </c>
      <c r="S307" s="28">
        <v>0</v>
      </c>
    </row>
    <row r="308" spans="1:19" x14ac:dyDescent="0.25">
      <c r="A308" s="26" t="s">
        <v>13</v>
      </c>
      <c r="B308" s="26" t="s">
        <v>7</v>
      </c>
      <c r="C308" s="26" t="s">
        <v>8</v>
      </c>
      <c r="D308" s="26" t="s">
        <v>107</v>
      </c>
      <c r="E308" s="26" t="s">
        <v>108</v>
      </c>
      <c r="F308" s="26" t="s">
        <v>15</v>
      </c>
      <c r="G308" s="26" t="s">
        <v>20</v>
      </c>
      <c r="H308" s="26" t="s">
        <v>573</v>
      </c>
      <c r="I308" s="26">
        <v>5.0109999999999998E-3</v>
      </c>
      <c r="J308" s="26"/>
      <c r="K308" s="26"/>
      <c r="L308" s="26"/>
      <c r="M308" s="26"/>
      <c r="N308" s="27">
        <v>1687276</v>
      </c>
      <c r="O308" s="28">
        <v>8454.940036</v>
      </c>
      <c r="P308" s="27">
        <v>2976317</v>
      </c>
      <c r="Q308" s="28">
        <v>14914.324487</v>
      </c>
      <c r="R308" s="27">
        <v>4663593</v>
      </c>
      <c r="S308" s="28">
        <v>23369.264522999998</v>
      </c>
    </row>
    <row r="309" spans="1:19" x14ac:dyDescent="0.25">
      <c r="A309" s="26" t="s">
        <v>13</v>
      </c>
      <c r="B309" s="26" t="s">
        <v>7</v>
      </c>
      <c r="C309" s="26" t="s">
        <v>8</v>
      </c>
      <c r="D309" s="26" t="s">
        <v>109</v>
      </c>
      <c r="E309" s="26" t="s">
        <v>110</v>
      </c>
      <c r="F309" s="26" t="s">
        <v>15</v>
      </c>
      <c r="G309" s="26" t="s">
        <v>16</v>
      </c>
      <c r="H309" s="26" t="s">
        <v>574</v>
      </c>
      <c r="I309" s="26">
        <v>1.9970000000000001E-3</v>
      </c>
      <c r="J309" s="26"/>
      <c r="K309" s="26"/>
      <c r="L309" s="26"/>
      <c r="M309" s="26"/>
      <c r="N309" s="27">
        <v>739907</v>
      </c>
      <c r="O309" s="28">
        <v>1477.5942790000001</v>
      </c>
      <c r="P309" s="27">
        <v>678997</v>
      </c>
      <c r="Q309" s="28">
        <v>1355.957009</v>
      </c>
      <c r="R309" s="27">
        <v>1418904</v>
      </c>
      <c r="S309" s="28">
        <v>2833.5512880000001</v>
      </c>
    </row>
    <row r="310" spans="1:19" x14ac:dyDescent="0.25">
      <c r="A310" s="26" t="s">
        <v>13</v>
      </c>
      <c r="B310" s="26" t="s">
        <v>7</v>
      </c>
      <c r="C310" s="26" t="s">
        <v>8</v>
      </c>
      <c r="D310" s="26" t="s">
        <v>109</v>
      </c>
      <c r="E310" s="26" t="s">
        <v>110</v>
      </c>
      <c r="F310" s="26" t="s">
        <v>15</v>
      </c>
      <c r="G310" s="26" t="s">
        <v>17</v>
      </c>
      <c r="H310" s="26" t="s">
        <v>575</v>
      </c>
      <c r="I310" s="26">
        <v>0</v>
      </c>
      <c r="J310" s="26"/>
      <c r="K310" s="26"/>
      <c r="L310" s="26"/>
      <c r="M310" s="26"/>
      <c r="N310" s="27">
        <v>0</v>
      </c>
      <c r="O310" s="28">
        <v>0</v>
      </c>
      <c r="P310" s="27">
        <v>0</v>
      </c>
      <c r="Q310" s="28">
        <v>0</v>
      </c>
      <c r="R310" s="27">
        <v>0</v>
      </c>
      <c r="S310" s="28">
        <v>0</v>
      </c>
    </row>
    <row r="311" spans="1:19" x14ac:dyDescent="0.25">
      <c r="A311" s="26" t="s">
        <v>13</v>
      </c>
      <c r="B311" s="26" t="s">
        <v>7</v>
      </c>
      <c r="C311" s="26" t="s">
        <v>8</v>
      </c>
      <c r="D311" s="26" t="s">
        <v>109</v>
      </c>
      <c r="E311" s="26" t="s">
        <v>110</v>
      </c>
      <c r="F311" s="26" t="s">
        <v>15</v>
      </c>
      <c r="G311" s="26" t="s">
        <v>18</v>
      </c>
      <c r="H311" s="26" t="s">
        <v>576</v>
      </c>
      <c r="I311" s="26">
        <v>0</v>
      </c>
      <c r="J311" s="26"/>
      <c r="K311" s="26"/>
      <c r="L311" s="26"/>
      <c r="M311" s="26"/>
      <c r="N311" s="27">
        <v>0</v>
      </c>
      <c r="O311" s="28">
        <v>0</v>
      </c>
      <c r="P311" s="27">
        <v>0</v>
      </c>
      <c r="Q311" s="28">
        <v>0</v>
      </c>
      <c r="R311" s="27">
        <v>0</v>
      </c>
      <c r="S311" s="28">
        <v>0</v>
      </c>
    </row>
    <row r="312" spans="1:19" x14ac:dyDescent="0.25">
      <c r="A312" s="26" t="s">
        <v>13</v>
      </c>
      <c r="B312" s="26" t="s">
        <v>7</v>
      </c>
      <c r="C312" s="26" t="s">
        <v>8</v>
      </c>
      <c r="D312" s="26" t="s">
        <v>109</v>
      </c>
      <c r="E312" s="26" t="s">
        <v>110</v>
      </c>
      <c r="F312" s="26" t="s">
        <v>15</v>
      </c>
      <c r="G312" s="26" t="s">
        <v>19</v>
      </c>
      <c r="H312" s="26" t="s">
        <v>577</v>
      </c>
      <c r="I312" s="26">
        <v>0</v>
      </c>
      <c r="J312" s="26"/>
      <c r="K312" s="26"/>
      <c r="L312" s="26"/>
      <c r="M312" s="26"/>
      <c r="N312" s="27">
        <v>0</v>
      </c>
      <c r="O312" s="28">
        <v>0</v>
      </c>
      <c r="P312" s="27">
        <v>0</v>
      </c>
      <c r="Q312" s="28">
        <v>0</v>
      </c>
      <c r="R312" s="27">
        <v>0</v>
      </c>
      <c r="S312" s="28">
        <v>0</v>
      </c>
    </row>
    <row r="313" spans="1:19" x14ac:dyDescent="0.25">
      <c r="A313" s="26" t="s">
        <v>13</v>
      </c>
      <c r="B313" s="26" t="s">
        <v>7</v>
      </c>
      <c r="C313" s="26" t="s">
        <v>8</v>
      </c>
      <c r="D313" s="26" t="s">
        <v>109</v>
      </c>
      <c r="E313" s="26" t="s">
        <v>110</v>
      </c>
      <c r="F313" s="26" t="s">
        <v>15</v>
      </c>
      <c r="G313" s="26" t="s">
        <v>20</v>
      </c>
      <c r="H313" s="26" t="s">
        <v>578</v>
      </c>
      <c r="I313" s="26">
        <v>5.0109999999999998E-3</v>
      </c>
      <c r="J313" s="26"/>
      <c r="K313" s="26"/>
      <c r="L313" s="26"/>
      <c r="M313" s="26"/>
      <c r="N313" s="27">
        <v>1384482</v>
      </c>
      <c r="O313" s="28">
        <v>6937.6393019999996</v>
      </c>
      <c r="P313" s="27">
        <v>2398050</v>
      </c>
      <c r="Q313" s="28">
        <v>12016.628549999999</v>
      </c>
      <c r="R313" s="27">
        <v>3782532</v>
      </c>
      <c r="S313" s="28">
        <v>18954.267851999997</v>
      </c>
    </row>
    <row r="314" spans="1:19" x14ac:dyDescent="0.25">
      <c r="A314" s="26" t="s">
        <v>13</v>
      </c>
      <c r="B314" s="26" t="s">
        <v>7</v>
      </c>
      <c r="C314" s="26" t="s">
        <v>8</v>
      </c>
      <c r="D314" s="26" t="s">
        <v>111</v>
      </c>
      <c r="E314" s="26" t="s">
        <v>112</v>
      </c>
      <c r="F314" s="26" t="s">
        <v>15</v>
      </c>
      <c r="G314" s="26" t="s">
        <v>16</v>
      </c>
      <c r="H314" s="26" t="s">
        <v>579</v>
      </c>
      <c r="I314" s="26">
        <v>1.9970000000000001E-3</v>
      </c>
      <c r="J314" s="26"/>
      <c r="K314" s="26"/>
      <c r="L314" s="26"/>
      <c r="M314" s="26"/>
      <c r="N314" s="27">
        <v>354657</v>
      </c>
      <c r="O314" s="28">
        <v>708.25002900000004</v>
      </c>
      <c r="P314" s="27">
        <v>172601</v>
      </c>
      <c r="Q314" s="28">
        <v>344.68419700000004</v>
      </c>
      <c r="R314" s="27">
        <v>527258</v>
      </c>
      <c r="S314" s="28">
        <v>1052.9342260000001</v>
      </c>
    </row>
    <row r="315" spans="1:19" x14ac:dyDescent="0.25">
      <c r="A315" s="26" t="s">
        <v>13</v>
      </c>
      <c r="B315" s="26" t="s">
        <v>7</v>
      </c>
      <c r="C315" s="26" t="s">
        <v>8</v>
      </c>
      <c r="D315" s="26" t="s">
        <v>111</v>
      </c>
      <c r="E315" s="26" t="s">
        <v>112</v>
      </c>
      <c r="F315" s="26" t="s">
        <v>15</v>
      </c>
      <c r="G315" s="26" t="s">
        <v>17</v>
      </c>
      <c r="H315" s="26" t="s">
        <v>580</v>
      </c>
      <c r="I315" s="26">
        <v>0</v>
      </c>
      <c r="J315" s="26"/>
      <c r="K315" s="26"/>
      <c r="L315" s="26"/>
      <c r="M315" s="26"/>
      <c r="N315" s="27">
        <v>0</v>
      </c>
      <c r="O315" s="28">
        <v>0</v>
      </c>
      <c r="P315" s="27">
        <v>0</v>
      </c>
      <c r="Q315" s="28">
        <v>0</v>
      </c>
      <c r="R315" s="27">
        <v>0</v>
      </c>
      <c r="S315" s="28">
        <v>0</v>
      </c>
    </row>
    <row r="316" spans="1:19" x14ac:dyDescent="0.25">
      <c r="A316" s="26" t="s">
        <v>13</v>
      </c>
      <c r="B316" s="26" t="s">
        <v>7</v>
      </c>
      <c r="C316" s="26" t="s">
        <v>8</v>
      </c>
      <c r="D316" s="26" t="s">
        <v>111</v>
      </c>
      <c r="E316" s="26" t="s">
        <v>112</v>
      </c>
      <c r="F316" s="26" t="s">
        <v>15</v>
      </c>
      <c r="G316" s="26" t="s">
        <v>18</v>
      </c>
      <c r="H316" s="26" t="s">
        <v>581</v>
      </c>
      <c r="I316" s="26">
        <v>0</v>
      </c>
      <c r="J316" s="26"/>
      <c r="K316" s="26"/>
      <c r="L316" s="26"/>
      <c r="M316" s="26"/>
      <c r="N316" s="27">
        <v>0</v>
      </c>
      <c r="O316" s="28">
        <v>0</v>
      </c>
      <c r="P316" s="27">
        <v>0</v>
      </c>
      <c r="Q316" s="28">
        <v>0</v>
      </c>
      <c r="R316" s="27">
        <v>0</v>
      </c>
      <c r="S316" s="28">
        <v>0</v>
      </c>
    </row>
    <row r="317" spans="1:19" x14ac:dyDescent="0.25">
      <c r="A317" s="26" t="s">
        <v>13</v>
      </c>
      <c r="B317" s="26" t="s">
        <v>7</v>
      </c>
      <c r="C317" s="26" t="s">
        <v>8</v>
      </c>
      <c r="D317" s="26" t="s">
        <v>111</v>
      </c>
      <c r="E317" s="26" t="s">
        <v>112</v>
      </c>
      <c r="F317" s="26" t="s">
        <v>15</v>
      </c>
      <c r="G317" s="26" t="s">
        <v>19</v>
      </c>
      <c r="H317" s="26" t="s">
        <v>582</v>
      </c>
      <c r="I317" s="26">
        <v>0</v>
      </c>
      <c r="J317" s="26"/>
      <c r="K317" s="26"/>
      <c r="L317" s="26"/>
      <c r="M317" s="26"/>
      <c r="N317" s="27">
        <v>0</v>
      </c>
      <c r="O317" s="28">
        <v>0</v>
      </c>
      <c r="P317" s="27">
        <v>0</v>
      </c>
      <c r="Q317" s="28">
        <v>0</v>
      </c>
      <c r="R317" s="27">
        <v>0</v>
      </c>
      <c r="S317" s="28">
        <v>0</v>
      </c>
    </row>
    <row r="318" spans="1:19" x14ac:dyDescent="0.25">
      <c r="A318" s="26" t="s">
        <v>13</v>
      </c>
      <c r="B318" s="26" t="s">
        <v>7</v>
      </c>
      <c r="C318" s="26" t="s">
        <v>8</v>
      </c>
      <c r="D318" s="26" t="s">
        <v>111</v>
      </c>
      <c r="E318" s="26" t="s">
        <v>112</v>
      </c>
      <c r="F318" s="26" t="s">
        <v>15</v>
      </c>
      <c r="G318" s="26" t="s">
        <v>20</v>
      </c>
      <c r="H318" s="26" t="s">
        <v>583</v>
      </c>
      <c r="I318" s="26">
        <v>5.0109999999999998E-3</v>
      </c>
      <c r="J318" s="26"/>
      <c r="K318" s="26"/>
      <c r="L318" s="26"/>
      <c r="M318" s="26"/>
      <c r="N318" s="27">
        <v>3352987</v>
      </c>
      <c r="O318" s="28">
        <v>16801.817856999998</v>
      </c>
      <c r="P318" s="27">
        <v>4815048</v>
      </c>
      <c r="Q318" s="28">
        <v>24128.205527999999</v>
      </c>
      <c r="R318" s="27">
        <v>8168035</v>
      </c>
      <c r="S318" s="28">
        <v>40930.023384999993</v>
      </c>
    </row>
    <row r="319" spans="1:19" x14ac:dyDescent="0.25">
      <c r="A319" s="26" t="s">
        <v>13</v>
      </c>
      <c r="B319" s="26" t="s">
        <v>7</v>
      </c>
      <c r="C319" s="26" t="s">
        <v>8</v>
      </c>
      <c r="D319" s="26" t="s">
        <v>113</v>
      </c>
      <c r="E319" s="26" t="s">
        <v>114</v>
      </c>
      <c r="F319" s="26" t="s">
        <v>15</v>
      </c>
      <c r="G319" s="26" t="s">
        <v>16</v>
      </c>
      <c r="H319" s="26" t="s">
        <v>584</v>
      </c>
      <c r="I319" s="26">
        <v>1.9970000000000001E-3</v>
      </c>
      <c r="J319" s="26"/>
      <c r="K319" s="26"/>
      <c r="L319" s="26"/>
      <c r="M319" s="26"/>
      <c r="N319" s="27">
        <v>29902</v>
      </c>
      <c r="O319" s="28">
        <v>59.714294000000002</v>
      </c>
      <c r="P319" s="27">
        <v>79828</v>
      </c>
      <c r="Q319" s="28">
        <v>159.416516</v>
      </c>
      <c r="R319" s="27">
        <v>109730</v>
      </c>
      <c r="S319" s="28">
        <v>219.13081</v>
      </c>
    </row>
    <row r="320" spans="1:19" x14ac:dyDescent="0.25">
      <c r="A320" s="26" t="s">
        <v>13</v>
      </c>
      <c r="B320" s="26" t="s">
        <v>7</v>
      </c>
      <c r="C320" s="26" t="s">
        <v>8</v>
      </c>
      <c r="D320" s="26" t="s">
        <v>113</v>
      </c>
      <c r="E320" s="26" t="s">
        <v>114</v>
      </c>
      <c r="F320" s="26" t="s">
        <v>15</v>
      </c>
      <c r="G320" s="26" t="s">
        <v>17</v>
      </c>
      <c r="H320" s="26" t="s">
        <v>585</v>
      </c>
      <c r="I320" s="26">
        <v>0</v>
      </c>
      <c r="J320" s="26"/>
      <c r="K320" s="26"/>
      <c r="L320" s="26"/>
      <c r="M320" s="26"/>
      <c r="N320" s="27">
        <v>0</v>
      </c>
      <c r="O320" s="28">
        <v>0</v>
      </c>
      <c r="P320" s="27">
        <v>0</v>
      </c>
      <c r="Q320" s="28">
        <v>0</v>
      </c>
      <c r="R320" s="27">
        <v>0</v>
      </c>
      <c r="S320" s="28">
        <v>0</v>
      </c>
    </row>
    <row r="321" spans="1:19" x14ac:dyDescent="0.25">
      <c r="A321" s="26" t="s">
        <v>13</v>
      </c>
      <c r="B321" s="26" t="s">
        <v>7</v>
      </c>
      <c r="C321" s="26" t="s">
        <v>8</v>
      </c>
      <c r="D321" s="26" t="s">
        <v>113</v>
      </c>
      <c r="E321" s="26" t="s">
        <v>114</v>
      </c>
      <c r="F321" s="26" t="s">
        <v>15</v>
      </c>
      <c r="G321" s="26" t="s">
        <v>18</v>
      </c>
      <c r="H321" s="26" t="s">
        <v>586</v>
      </c>
      <c r="I321" s="26">
        <v>0</v>
      </c>
      <c r="J321" s="26"/>
      <c r="K321" s="26"/>
      <c r="L321" s="26"/>
      <c r="M321" s="26"/>
      <c r="N321" s="27">
        <v>0</v>
      </c>
      <c r="O321" s="28">
        <v>0</v>
      </c>
      <c r="P321" s="27">
        <v>0</v>
      </c>
      <c r="Q321" s="28">
        <v>0</v>
      </c>
      <c r="R321" s="27">
        <v>0</v>
      </c>
      <c r="S321" s="28">
        <v>0</v>
      </c>
    </row>
    <row r="322" spans="1:19" x14ac:dyDescent="0.25">
      <c r="A322" s="26" t="s">
        <v>13</v>
      </c>
      <c r="B322" s="26" t="s">
        <v>7</v>
      </c>
      <c r="C322" s="26" t="s">
        <v>8</v>
      </c>
      <c r="D322" s="26" t="s">
        <v>113</v>
      </c>
      <c r="E322" s="26" t="s">
        <v>114</v>
      </c>
      <c r="F322" s="26" t="s">
        <v>15</v>
      </c>
      <c r="G322" s="26" t="s">
        <v>19</v>
      </c>
      <c r="H322" s="26" t="s">
        <v>587</v>
      </c>
      <c r="I322" s="26">
        <v>0</v>
      </c>
      <c r="J322" s="26"/>
      <c r="K322" s="26"/>
      <c r="L322" s="26"/>
      <c r="M322" s="26"/>
      <c r="N322" s="27">
        <v>0</v>
      </c>
      <c r="O322" s="28">
        <v>0</v>
      </c>
      <c r="P322" s="27">
        <v>0</v>
      </c>
      <c r="Q322" s="28">
        <v>0</v>
      </c>
      <c r="R322" s="27">
        <v>0</v>
      </c>
      <c r="S322" s="28">
        <v>0</v>
      </c>
    </row>
    <row r="323" spans="1:19" x14ac:dyDescent="0.25">
      <c r="A323" s="26" t="s">
        <v>13</v>
      </c>
      <c r="B323" s="26" t="s">
        <v>7</v>
      </c>
      <c r="C323" s="26" t="s">
        <v>8</v>
      </c>
      <c r="D323" s="26" t="s">
        <v>113</v>
      </c>
      <c r="E323" s="26" t="s">
        <v>114</v>
      </c>
      <c r="F323" s="26" t="s">
        <v>15</v>
      </c>
      <c r="G323" s="26" t="s">
        <v>20</v>
      </c>
      <c r="H323" s="26" t="s">
        <v>588</v>
      </c>
      <c r="I323" s="26">
        <v>5.0109999999999998E-3</v>
      </c>
      <c r="J323" s="26"/>
      <c r="K323" s="26"/>
      <c r="L323" s="26"/>
      <c r="M323" s="26"/>
      <c r="N323" s="27">
        <v>29907</v>
      </c>
      <c r="O323" s="28">
        <v>149.86397700000001</v>
      </c>
      <c r="P323" s="27">
        <v>79845</v>
      </c>
      <c r="Q323" s="28">
        <v>400.103295</v>
      </c>
      <c r="R323" s="27">
        <v>109752</v>
      </c>
      <c r="S323" s="28">
        <v>549.96727199999998</v>
      </c>
    </row>
    <row r="324" spans="1:19" x14ac:dyDescent="0.25">
      <c r="A324" s="26" t="s">
        <v>13</v>
      </c>
      <c r="B324" s="26" t="s">
        <v>7</v>
      </c>
      <c r="C324" s="26" t="s">
        <v>8</v>
      </c>
      <c r="D324" s="26" t="s">
        <v>115</v>
      </c>
      <c r="E324" s="26" t="s">
        <v>116</v>
      </c>
      <c r="F324" s="26" t="s">
        <v>15</v>
      </c>
      <c r="G324" s="26" t="s">
        <v>16</v>
      </c>
      <c r="H324" s="26" t="s">
        <v>589</v>
      </c>
      <c r="I324" s="26">
        <v>1.9970000000000001E-3</v>
      </c>
      <c r="J324" s="26"/>
      <c r="K324" s="26"/>
      <c r="L324" s="26"/>
      <c r="M324" s="26"/>
      <c r="N324" s="27">
        <v>52874</v>
      </c>
      <c r="O324" s="28">
        <v>105.58937800000001</v>
      </c>
      <c r="P324" s="27">
        <v>132673</v>
      </c>
      <c r="Q324" s="28">
        <v>264.94798100000003</v>
      </c>
      <c r="R324" s="27">
        <v>185547</v>
      </c>
      <c r="S324" s="28">
        <v>370.53735900000004</v>
      </c>
    </row>
    <row r="325" spans="1:19" x14ac:dyDescent="0.25">
      <c r="A325" s="26" t="s">
        <v>13</v>
      </c>
      <c r="B325" s="26" t="s">
        <v>7</v>
      </c>
      <c r="C325" s="26" t="s">
        <v>8</v>
      </c>
      <c r="D325" s="26" t="s">
        <v>115</v>
      </c>
      <c r="E325" s="26" t="s">
        <v>116</v>
      </c>
      <c r="F325" s="26" t="s">
        <v>15</v>
      </c>
      <c r="G325" s="26" t="s">
        <v>17</v>
      </c>
      <c r="H325" s="26" t="s">
        <v>590</v>
      </c>
      <c r="I325" s="26">
        <v>0</v>
      </c>
      <c r="J325" s="26"/>
      <c r="K325" s="26"/>
      <c r="L325" s="26"/>
      <c r="M325" s="26"/>
      <c r="N325" s="27">
        <v>0</v>
      </c>
      <c r="O325" s="28">
        <v>0</v>
      </c>
      <c r="P325" s="27">
        <v>0</v>
      </c>
      <c r="Q325" s="28">
        <v>0</v>
      </c>
      <c r="R325" s="27">
        <v>0</v>
      </c>
      <c r="S325" s="28">
        <v>0</v>
      </c>
    </row>
    <row r="326" spans="1:19" x14ac:dyDescent="0.25">
      <c r="A326" s="26" t="s">
        <v>13</v>
      </c>
      <c r="B326" s="26" t="s">
        <v>7</v>
      </c>
      <c r="C326" s="26" t="s">
        <v>8</v>
      </c>
      <c r="D326" s="26" t="s">
        <v>115</v>
      </c>
      <c r="E326" s="26" t="s">
        <v>116</v>
      </c>
      <c r="F326" s="26" t="s">
        <v>15</v>
      </c>
      <c r="G326" s="26" t="s">
        <v>18</v>
      </c>
      <c r="H326" s="26" t="s">
        <v>591</v>
      </c>
      <c r="I326" s="26">
        <v>0</v>
      </c>
      <c r="J326" s="26"/>
      <c r="K326" s="26"/>
      <c r="L326" s="26"/>
      <c r="M326" s="26"/>
      <c r="N326" s="27">
        <v>0</v>
      </c>
      <c r="O326" s="28">
        <v>0</v>
      </c>
      <c r="P326" s="27">
        <v>0</v>
      </c>
      <c r="Q326" s="28">
        <v>0</v>
      </c>
      <c r="R326" s="27">
        <v>0</v>
      </c>
      <c r="S326" s="28">
        <v>0</v>
      </c>
    </row>
    <row r="327" spans="1:19" x14ac:dyDescent="0.25">
      <c r="A327" s="26" t="s">
        <v>13</v>
      </c>
      <c r="B327" s="26" t="s">
        <v>7</v>
      </c>
      <c r="C327" s="26" t="s">
        <v>8</v>
      </c>
      <c r="D327" s="26" t="s">
        <v>115</v>
      </c>
      <c r="E327" s="26" t="s">
        <v>116</v>
      </c>
      <c r="F327" s="26" t="s">
        <v>15</v>
      </c>
      <c r="G327" s="26" t="s">
        <v>19</v>
      </c>
      <c r="H327" s="26" t="s">
        <v>592</v>
      </c>
      <c r="I327" s="26">
        <v>0</v>
      </c>
      <c r="J327" s="26"/>
      <c r="K327" s="26"/>
      <c r="L327" s="26"/>
      <c r="M327" s="26"/>
      <c r="N327" s="27">
        <v>0</v>
      </c>
      <c r="O327" s="28">
        <v>0</v>
      </c>
      <c r="P327" s="27">
        <v>0</v>
      </c>
      <c r="Q327" s="28">
        <v>0</v>
      </c>
      <c r="R327" s="27">
        <v>0</v>
      </c>
      <c r="S327" s="28">
        <v>0</v>
      </c>
    </row>
    <row r="328" spans="1:19" x14ac:dyDescent="0.25">
      <c r="A328" s="26" t="s">
        <v>13</v>
      </c>
      <c r="B328" s="26" t="s">
        <v>7</v>
      </c>
      <c r="C328" s="26" t="s">
        <v>8</v>
      </c>
      <c r="D328" s="26" t="s">
        <v>115</v>
      </c>
      <c r="E328" s="26" t="s">
        <v>116</v>
      </c>
      <c r="F328" s="26" t="s">
        <v>15</v>
      </c>
      <c r="G328" s="26" t="s">
        <v>20</v>
      </c>
      <c r="H328" s="26" t="s">
        <v>593</v>
      </c>
      <c r="I328" s="26">
        <v>5.0109999999999998E-3</v>
      </c>
      <c r="J328" s="26"/>
      <c r="K328" s="26"/>
      <c r="L328" s="26"/>
      <c r="M328" s="26"/>
      <c r="N328" s="27">
        <v>52894</v>
      </c>
      <c r="O328" s="28">
        <v>265.05183399999999</v>
      </c>
      <c r="P328" s="27">
        <v>132849</v>
      </c>
      <c r="Q328" s="28">
        <v>665.70633899999996</v>
      </c>
      <c r="R328" s="27">
        <v>185743</v>
      </c>
      <c r="S328" s="28">
        <v>930.75817299999994</v>
      </c>
    </row>
    <row r="329" spans="1:19" x14ac:dyDescent="0.25">
      <c r="A329" s="26" t="s">
        <v>13</v>
      </c>
      <c r="B329" s="26" t="s">
        <v>7</v>
      </c>
      <c r="C329" s="26" t="s">
        <v>8</v>
      </c>
      <c r="D329" s="26" t="s">
        <v>117</v>
      </c>
      <c r="E329" s="26" t="s">
        <v>118</v>
      </c>
      <c r="F329" s="26" t="s">
        <v>15</v>
      </c>
      <c r="G329" s="26" t="s">
        <v>16</v>
      </c>
      <c r="H329" s="26" t="s">
        <v>594</v>
      </c>
      <c r="I329" s="26">
        <v>1.9970000000000001E-3</v>
      </c>
      <c r="J329" s="26"/>
      <c r="K329" s="26"/>
      <c r="L329" s="26"/>
      <c r="M329" s="26"/>
      <c r="N329" s="27">
        <v>1195003</v>
      </c>
      <c r="O329" s="28">
        <v>2386.420991</v>
      </c>
      <c r="P329" s="27">
        <v>4049433</v>
      </c>
      <c r="Q329" s="28">
        <v>8086.7177010000005</v>
      </c>
      <c r="R329" s="27">
        <v>5244436</v>
      </c>
      <c r="S329" s="28">
        <v>10473.138692</v>
      </c>
    </row>
    <row r="330" spans="1:19" x14ac:dyDescent="0.25">
      <c r="A330" s="26" t="s">
        <v>13</v>
      </c>
      <c r="B330" s="26" t="s">
        <v>7</v>
      </c>
      <c r="C330" s="26" t="s">
        <v>8</v>
      </c>
      <c r="D330" s="26" t="s">
        <v>117</v>
      </c>
      <c r="E330" s="26" t="s">
        <v>118</v>
      </c>
      <c r="F330" s="26" t="s">
        <v>15</v>
      </c>
      <c r="G330" s="26" t="s">
        <v>17</v>
      </c>
      <c r="H330" s="26" t="s">
        <v>595</v>
      </c>
      <c r="I330" s="26">
        <v>0</v>
      </c>
      <c r="J330" s="26"/>
      <c r="K330" s="26"/>
      <c r="L330" s="26"/>
      <c r="M330" s="26"/>
      <c r="N330" s="27">
        <v>0</v>
      </c>
      <c r="O330" s="28">
        <v>0</v>
      </c>
      <c r="P330" s="27">
        <v>0</v>
      </c>
      <c r="Q330" s="28">
        <v>0</v>
      </c>
      <c r="R330" s="27">
        <v>0</v>
      </c>
      <c r="S330" s="28">
        <v>0</v>
      </c>
    </row>
    <row r="331" spans="1:19" x14ac:dyDescent="0.25">
      <c r="A331" s="26" t="s">
        <v>13</v>
      </c>
      <c r="B331" s="26" t="s">
        <v>7</v>
      </c>
      <c r="C331" s="26" t="s">
        <v>8</v>
      </c>
      <c r="D331" s="26" t="s">
        <v>117</v>
      </c>
      <c r="E331" s="26" t="s">
        <v>118</v>
      </c>
      <c r="F331" s="26" t="s">
        <v>15</v>
      </c>
      <c r="G331" s="26" t="s">
        <v>18</v>
      </c>
      <c r="H331" s="26" t="s">
        <v>596</v>
      </c>
      <c r="I331" s="26">
        <v>0</v>
      </c>
      <c r="J331" s="26"/>
      <c r="K331" s="26"/>
      <c r="L331" s="26"/>
      <c r="M331" s="26"/>
      <c r="N331" s="27">
        <v>0</v>
      </c>
      <c r="O331" s="28">
        <v>0</v>
      </c>
      <c r="P331" s="27">
        <v>0</v>
      </c>
      <c r="Q331" s="28">
        <v>0</v>
      </c>
      <c r="R331" s="27">
        <v>0</v>
      </c>
      <c r="S331" s="28">
        <v>0</v>
      </c>
    </row>
    <row r="332" spans="1:19" x14ac:dyDescent="0.25">
      <c r="A332" s="26" t="s">
        <v>13</v>
      </c>
      <c r="B332" s="26" t="s">
        <v>7</v>
      </c>
      <c r="C332" s="26" t="s">
        <v>8</v>
      </c>
      <c r="D332" s="26" t="s">
        <v>117</v>
      </c>
      <c r="E332" s="26" t="s">
        <v>118</v>
      </c>
      <c r="F332" s="26" t="s">
        <v>15</v>
      </c>
      <c r="G332" s="26" t="s">
        <v>19</v>
      </c>
      <c r="H332" s="26" t="s">
        <v>597</v>
      </c>
      <c r="I332" s="26">
        <v>0</v>
      </c>
      <c r="J332" s="26"/>
      <c r="K332" s="26"/>
      <c r="L332" s="26"/>
      <c r="M332" s="26"/>
      <c r="N332" s="27">
        <v>0</v>
      </c>
      <c r="O332" s="28">
        <v>0</v>
      </c>
      <c r="P332" s="27">
        <v>0</v>
      </c>
      <c r="Q332" s="28">
        <v>0</v>
      </c>
      <c r="R332" s="27">
        <v>0</v>
      </c>
      <c r="S332" s="28">
        <v>0</v>
      </c>
    </row>
    <row r="333" spans="1:19" x14ac:dyDescent="0.25">
      <c r="A333" s="26" t="s">
        <v>13</v>
      </c>
      <c r="B333" s="26" t="s">
        <v>7</v>
      </c>
      <c r="C333" s="26" t="s">
        <v>8</v>
      </c>
      <c r="D333" s="26" t="s">
        <v>117</v>
      </c>
      <c r="E333" s="26" t="s">
        <v>118</v>
      </c>
      <c r="F333" s="26" t="s">
        <v>15</v>
      </c>
      <c r="G333" s="26" t="s">
        <v>20</v>
      </c>
      <c r="H333" s="26" t="s">
        <v>598</v>
      </c>
      <c r="I333" s="26">
        <v>5.0109999999999998E-3</v>
      </c>
      <c r="J333" s="26"/>
      <c r="K333" s="26"/>
      <c r="L333" s="26"/>
      <c r="M333" s="26"/>
      <c r="N333" s="27">
        <v>2616843</v>
      </c>
      <c r="O333" s="28">
        <v>13113.000273</v>
      </c>
      <c r="P333" s="27">
        <v>7396425</v>
      </c>
      <c r="Q333" s="28">
        <v>37063.485674999996</v>
      </c>
      <c r="R333" s="27">
        <v>10013268</v>
      </c>
      <c r="S333" s="28">
        <v>50176.485947999994</v>
      </c>
    </row>
    <row r="334" spans="1:19" x14ac:dyDescent="0.25">
      <c r="A334" s="26" t="s">
        <v>13</v>
      </c>
      <c r="B334" s="26" t="s">
        <v>7</v>
      </c>
      <c r="C334" s="26" t="s">
        <v>8</v>
      </c>
      <c r="D334" s="26" t="s">
        <v>119</v>
      </c>
      <c r="E334" s="26" t="s">
        <v>120</v>
      </c>
      <c r="F334" s="26" t="s">
        <v>15</v>
      </c>
      <c r="G334" s="26" t="s">
        <v>16</v>
      </c>
      <c r="H334" s="26" t="s">
        <v>599</v>
      </c>
      <c r="I334" s="26">
        <v>1.9970000000000001E-3</v>
      </c>
      <c r="J334" s="26"/>
      <c r="K334" s="26"/>
      <c r="L334" s="26"/>
      <c r="M334" s="26"/>
      <c r="N334" s="27">
        <v>83880</v>
      </c>
      <c r="O334" s="28">
        <v>167.50836000000001</v>
      </c>
      <c r="P334" s="27">
        <v>318829</v>
      </c>
      <c r="Q334" s="28">
        <v>636.70151299999998</v>
      </c>
      <c r="R334" s="27">
        <v>402709</v>
      </c>
      <c r="S334" s="28">
        <v>804.20987300000002</v>
      </c>
    </row>
    <row r="335" spans="1:19" x14ac:dyDescent="0.25">
      <c r="A335" s="26" t="s">
        <v>13</v>
      </c>
      <c r="B335" s="26" t="s">
        <v>7</v>
      </c>
      <c r="C335" s="26" t="s">
        <v>8</v>
      </c>
      <c r="D335" s="26" t="s">
        <v>119</v>
      </c>
      <c r="E335" s="26" t="s">
        <v>120</v>
      </c>
      <c r="F335" s="26" t="s">
        <v>15</v>
      </c>
      <c r="G335" s="26" t="s">
        <v>17</v>
      </c>
      <c r="H335" s="26" t="s">
        <v>600</v>
      </c>
      <c r="I335" s="26">
        <v>0</v>
      </c>
      <c r="J335" s="26"/>
      <c r="K335" s="26"/>
      <c r="L335" s="26"/>
      <c r="M335" s="26"/>
      <c r="N335" s="27">
        <v>0</v>
      </c>
      <c r="O335" s="28">
        <v>0</v>
      </c>
      <c r="P335" s="27">
        <v>0</v>
      </c>
      <c r="Q335" s="28">
        <v>0</v>
      </c>
      <c r="R335" s="27">
        <v>0</v>
      </c>
      <c r="S335" s="28">
        <v>0</v>
      </c>
    </row>
    <row r="336" spans="1:19" x14ac:dyDescent="0.25">
      <c r="A336" s="26" t="s">
        <v>13</v>
      </c>
      <c r="B336" s="26" t="s">
        <v>7</v>
      </c>
      <c r="C336" s="26" t="s">
        <v>8</v>
      </c>
      <c r="D336" s="26" t="s">
        <v>119</v>
      </c>
      <c r="E336" s="26" t="s">
        <v>120</v>
      </c>
      <c r="F336" s="26" t="s">
        <v>15</v>
      </c>
      <c r="G336" s="26" t="s">
        <v>18</v>
      </c>
      <c r="H336" s="26" t="s">
        <v>601</v>
      </c>
      <c r="I336" s="26">
        <v>0</v>
      </c>
      <c r="J336" s="26"/>
      <c r="K336" s="26"/>
      <c r="L336" s="26"/>
      <c r="M336" s="26"/>
      <c r="N336" s="27">
        <v>0</v>
      </c>
      <c r="O336" s="28">
        <v>0</v>
      </c>
      <c r="P336" s="27">
        <v>0</v>
      </c>
      <c r="Q336" s="28">
        <v>0</v>
      </c>
      <c r="R336" s="27">
        <v>0</v>
      </c>
      <c r="S336" s="28">
        <v>0</v>
      </c>
    </row>
    <row r="337" spans="1:19" x14ac:dyDescent="0.25">
      <c r="A337" s="26" t="s">
        <v>13</v>
      </c>
      <c r="B337" s="26" t="s">
        <v>7</v>
      </c>
      <c r="C337" s="26" t="s">
        <v>8</v>
      </c>
      <c r="D337" s="26" t="s">
        <v>119</v>
      </c>
      <c r="E337" s="26" t="s">
        <v>120</v>
      </c>
      <c r="F337" s="26" t="s">
        <v>15</v>
      </c>
      <c r="G337" s="26" t="s">
        <v>19</v>
      </c>
      <c r="H337" s="26" t="s">
        <v>602</v>
      </c>
      <c r="I337" s="26">
        <v>0</v>
      </c>
      <c r="J337" s="26"/>
      <c r="K337" s="26"/>
      <c r="L337" s="26"/>
      <c r="M337" s="26"/>
      <c r="N337" s="27">
        <v>0</v>
      </c>
      <c r="O337" s="28">
        <v>0</v>
      </c>
      <c r="P337" s="27">
        <v>0</v>
      </c>
      <c r="Q337" s="28">
        <v>0</v>
      </c>
      <c r="R337" s="27">
        <v>0</v>
      </c>
      <c r="S337" s="28">
        <v>0</v>
      </c>
    </row>
    <row r="338" spans="1:19" x14ac:dyDescent="0.25">
      <c r="A338" s="26" t="s">
        <v>13</v>
      </c>
      <c r="B338" s="26" t="s">
        <v>7</v>
      </c>
      <c r="C338" s="26" t="s">
        <v>8</v>
      </c>
      <c r="D338" s="26" t="s">
        <v>119</v>
      </c>
      <c r="E338" s="26" t="s">
        <v>120</v>
      </c>
      <c r="F338" s="26" t="s">
        <v>15</v>
      </c>
      <c r="G338" s="26" t="s">
        <v>20</v>
      </c>
      <c r="H338" s="26" t="s">
        <v>603</v>
      </c>
      <c r="I338" s="26">
        <v>5.0109999999999998E-3</v>
      </c>
      <c r="J338" s="26"/>
      <c r="K338" s="26"/>
      <c r="L338" s="26"/>
      <c r="M338" s="26"/>
      <c r="N338" s="27">
        <v>300823</v>
      </c>
      <c r="O338" s="28">
        <v>1507.424053</v>
      </c>
      <c r="P338" s="27">
        <v>601393</v>
      </c>
      <c r="Q338" s="28">
        <v>3013.5803229999997</v>
      </c>
      <c r="R338" s="27">
        <v>902216</v>
      </c>
      <c r="S338" s="28">
        <v>4521.0043759999999</v>
      </c>
    </row>
    <row r="339" spans="1:19" x14ac:dyDescent="0.25">
      <c r="A339" s="26" t="s">
        <v>13</v>
      </c>
      <c r="B339" s="26" t="s">
        <v>7</v>
      </c>
      <c r="C339" s="26" t="s">
        <v>8</v>
      </c>
      <c r="D339" s="26" t="s">
        <v>121</v>
      </c>
      <c r="E339" s="26" t="s">
        <v>122</v>
      </c>
      <c r="F339" s="26" t="s">
        <v>15</v>
      </c>
      <c r="G339" s="26" t="s">
        <v>16</v>
      </c>
      <c r="H339" s="26" t="s">
        <v>604</v>
      </c>
      <c r="I339" s="26">
        <v>1.9970000000000001E-3</v>
      </c>
      <c r="J339" s="26"/>
      <c r="K339" s="26"/>
      <c r="L339" s="26"/>
      <c r="M339" s="26"/>
      <c r="N339" s="27">
        <v>316071</v>
      </c>
      <c r="O339" s="28">
        <v>631.19378700000004</v>
      </c>
      <c r="P339" s="27">
        <v>975085</v>
      </c>
      <c r="Q339" s="28">
        <v>1947.244745</v>
      </c>
      <c r="R339" s="27">
        <v>1291156</v>
      </c>
      <c r="S339" s="28">
        <v>2578.4385320000001</v>
      </c>
    </row>
    <row r="340" spans="1:19" x14ac:dyDescent="0.25">
      <c r="A340" s="26" t="s">
        <v>13</v>
      </c>
      <c r="B340" s="26" t="s">
        <v>7</v>
      </c>
      <c r="C340" s="26" t="s">
        <v>8</v>
      </c>
      <c r="D340" s="26" t="s">
        <v>121</v>
      </c>
      <c r="E340" s="26" t="s">
        <v>122</v>
      </c>
      <c r="F340" s="26" t="s">
        <v>15</v>
      </c>
      <c r="G340" s="26" t="s">
        <v>17</v>
      </c>
      <c r="H340" s="26" t="s">
        <v>605</v>
      </c>
      <c r="I340" s="26">
        <v>0</v>
      </c>
      <c r="J340" s="26"/>
      <c r="K340" s="26"/>
      <c r="L340" s="26"/>
      <c r="M340" s="26"/>
      <c r="N340" s="27">
        <v>0</v>
      </c>
      <c r="O340" s="28">
        <v>0</v>
      </c>
      <c r="P340" s="27">
        <v>0</v>
      </c>
      <c r="Q340" s="28">
        <v>0</v>
      </c>
      <c r="R340" s="27">
        <v>0</v>
      </c>
      <c r="S340" s="28">
        <v>0</v>
      </c>
    </row>
    <row r="341" spans="1:19" x14ac:dyDescent="0.25">
      <c r="A341" s="26" t="s">
        <v>13</v>
      </c>
      <c r="B341" s="26" t="s">
        <v>7</v>
      </c>
      <c r="C341" s="26" t="s">
        <v>8</v>
      </c>
      <c r="D341" s="26" t="s">
        <v>121</v>
      </c>
      <c r="E341" s="26" t="s">
        <v>122</v>
      </c>
      <c r="F341" s="26" t="s">
        <v>15</v>
      </c>
      <c r="G341" s="26" t="s">
        <v>18</v>
      </c>
      <c r="H341" s="26" t="s">
        <v>606</v>
      </c>
      <c r="I341" s="26">
        <v>0</v>
      </c>
      <c r="J341" s="26"/>
      <c r="K341" s="26"/>
      <c r="L341" s="26"/>
      <c r="M341" s="26"/>
      <c r="N341" s="27">
        <v>0</v>
      </c>
      <c r="O341" s="28">
        <v>0</v>
      </c>
      <c r="P341" s="27">
        <v>0</v>
      </c>
      <c r="Q341" s="28">
        <v>0</v>
      </c>
      <c r="R341" s="27">
        <v>0</v>
      </c>
      <c r="S341" s="28">
        <v>0</v>
      </c>
    </row>
    <row r="342" spans="1:19" x14ac:dyDescent="0.25">
      <c r="A342" s="26" t="s">
        <v>13</v>
      </c>
      <c r="B342" s="26" t="s">
        <v>7</v>
      </c>
      <c r="C342" s="26" t="s">
        <v>8</v>
      </c>
      <c r="D342" s="26" t="s">
        <v>121</v>
      </c>
      <c r="E342" s="26" t="s">
        <v>122</v>
      </c>
      <c r="F342" s="26" t="s">
        <v>15</v>
      </c>
      <c r="G342" s="26" t="s">
        <v>19</v>
      </c>
      <c r="H342" s="26" t="s">
        <v>607</v>
      </c>
      <c r="I342" s="26">
        <v>0</v>
      </c>
      <c r="J342" s="26"/>
      <c r="K342" s="26"/>
      <c r="L342" s="26"/>
      <c r="M342" s="26"/>
      <c r="N342" s="27">
        <v>0</v>
      </c>
      <c r="O342" s="28">
        <v>0</v>
      </c>
      <c r="P342" s="27">
        <v>0</v>
      </c>
      <c r="Q342" s="28">
        <v>0</v>
      </c>
      <c r="R342" s="27">
        <v>0</v>
      </c>
      <c r="S342" s="28">
        <v>0</v>
      </c>
    </row>
    <row r="343" spans="1:19" x14ac:dyDescent="0.25">
      <c r="A343" s="26" t="s">
        <v>13</v>
      </c>
      <c r="B343" s="26" t="s">
        <v>7</v>
      </c>
      <c r="C343" s="26" t="s">
        <v>8</v>
      </c>
      <c r="D343" s="26" t="s">
        <v>121</v>
      </c>
      <c r="E343" s="26" t="s">
        <v>122</v>
      </c>
      <c r="F343" s="26" t="s">
        <v>15</v>
      </c>
      <c r="G343" s="26" t="s">
        <v>20</v>
      </c>
      <c r="H343" s="26" t="s">
        <v>608</v>
      </c>
      <c r="I343" s="26">
        <v>5.0109999999999998E-3</v>
      </c>
      <c r="J343" s="26"/>
      <c r="K343" s="26"/>
      <c r="L343" s="26"/>
      <c r="M343" s="26"/>
      <c r="N343" s="27">
        <v>2017029</v>
      </c>
      <c r="O343" s="28">
        <v>10107.332319000001</v>
      </c>
      <c r="P343" s="27">
        <v>4356043</v>
      </c>
      <c r="Q343" s="28">
        <v>21828.131473000001</v>
      </c>
      <c r="R343" s="27">
        <v>6373072</v>
      </c>
      <c r="S343" s="28">
        <v>31935.463792000002</v>
      </c>
    </row>
    <row r="344" spans="1:19" x14ac:dyDescent="0.25">
      <c r="A344" s="26" t="s">
        <v>13</v>
      </c>
      <c r="B344" s="26" t="s">
        <v>7</v>
      </c>
      <c r="C344" s="26" t="s">
        <v>8</v>
      </c>
      <c r="D344" s="26" t="s">
        <v>123</v>
      </c>
      <c r="E344" s="26" t="s">
        <v>124</v>
      </c>
      <c r="F344" s="26" t="s">
        <v>15</v>
      </c>
      <c r="G344" s="26" t="s">
        <v>16</v>
      </c>
      <c r="H344" s="26" t="s">
        <v>609</v>
      </c>
      <c r="I344" s="26">
        <v>1.9970000000000001E-3</v>
      </c>
      <c r="J344" s="26"/>
      <c r="K344" s="26"/>
      <c r="L344" s="26"/>
      <c r="M344" s="26"/>
      <c r="N344" s="27">
        <v>653301</v>
      </c>
      <c r="O344" s="28">
        <v>1304.6420970000001</v>
      </c>
      <c r="P344" s="27">
        <v>1581346</v>
      </c>
      <c r="Q344" s="28">
        <v>3157.9479620000002</v>
      </c>
      <c r="R344" s="27">
        <v>2234647</v>
      </c>
      <c r="S344" s="28">
        <v>4462.5900590000001</v>
      </c>
    </row>
    <row r="345" spans="1:19" x14ac:dyDescent="0.25">
      <c r="A345" s="26" t="s">
        <v>13</v>
      </c>
      <c r="B345" s="26" t="s">
        <v>7</v>
      </c>
      <c r="C345" s="26" t="s">
        <v>8</v>
      </c>
      <c r="D345" s="26" t="s">
        <v>123</v>
      </c>
      <c r="E345" s="26" t="s">
        <v>124</v>
      </c>
      <c r="F345" s="26" t="s">
        <v>15</v>
      </c>
      <c r="G345" s="26" t="s">
        <v>17</v>
      </c>
      <c r="H345" s="26" t="s">
        <v>610</v>
      </c>
      <c r="I345" s="26">
        <v>0</v>
      </c>
      <c r="J345" s="26"/>
      <c r="K345" s="26"/>
      <c r="L345" s="26"/>
      <c r="M345" s="26"/>
      <c r="N345" s="27">
        <v>0</v>
      </c>
      <c r="O345" s="28">
        <v>0</v>
      </c>
      <c r="P345" s="27">
        <v>0</v>
      </c>
      <c r="Q345" s="28">
        <v>0</v>
      </c>
      <c r="R345" s="27">
        <v>0</v>
      </c>
      <c r="S345" s="28">
        <v>0</v>
      </c>
    </row>
    <row r="346" spans="1:19" x14ac:dyDescent="0.25">
      <c r="A346" s="26" t="s">
        <v>13</v>
      </c>
      <c r="B346" s="26" t="s">
        <v>7</v>
      </c>
      <c r="C346" s="26" t="s">
        <v>8</v>
      </c>
      <c r="D346" s="26" t="s">
        <v>123</v>
      </c>
      <c r="E346" s="26" t="s">
        <v>124</v>
      </c>
      <c r="F346" s="26" t="s">
        <v>15</v>
      </c>
      <c r="G346" s="26" t="s">
        <v>18</v>
      </c>
      <c r="H346" s="26" t="s">
        <v>611</v>
      </c>
      <c r="I346" s="26">
        <v>0</v>
      </c>
      <c r="J346" s="26"/>
      <c r="K346" s="26"/>
      <c r="L346" s="26"/>
      <c r="M346" s="26"/>
      <c r="N346" s="27">
        <v>0</v>
      </c>
      <c r="O346" s="28">
        <v>0</v>
      </c>
      <c r="P346" s="27">
        <v>0</v>
      </c>
      <c r="Q346" s="28">
        <v>0</v>
      </c>
      <c r="R346" s="27">
        <v>0</v>
      </c>
      <c r="S346" s="28">
        <v>0</v>
      </c>
    </row>
    <row r="347" spans="1:19" x14ac:dyDescent="0.25">
      <c r="A347" s="26" t="s">
        <v>13</v>
      </c>
      <c r="B347" s="26" t="s">
        <v>7</v>
      </c>
      <c r="C347" s="26" t="s">
        <v>8</v>
      </c>
      <c r="D347" s="26" t="s">
        <v>123</v>
      </c>
      <c r="E347" s="26" t="s">
        <v>124</v>
      </c>
      <c r="F347" s="26" t="s">
        <v>15</v>
      </c>
      <c r="G347" s="26" t="s">
        <v>19</v>
      </c>
      <c r="H347" s="26" t="s">
        <v>612</v>
      </c>
      <c r="I347" s="26">
        <v>0</v>
      </c>
      <c r="J347" s="26"/>
      <c r="K347" s="26"/>
      <c r="L347" s="26"/>
      <c r="M347" s="26"/>
      <c r="N347" s="27">
        <v>0</v>
      </c>
      <c r="O347" s="28">
        <v>0</v>
      </c>
      <c r="P347" s="27">
        <v>0</v>
      </c>
      <c r="Q347" s="28">
        <v>0</v>
      </c>
      <c r="R347" s="27">
        <v>0</v>
      </c>
      <c r="S347" s="28">
        <v>0</v>
      </c>
    </row>
    <row r="348" spans="1:19" x14ac:dyDescent="0.25">
      <c r="A348" s="26" t="s">
        <v>13</v>
      </c>
      <c r="B348" s="26" t="s">
        <v>7</v>
      </c>
      <c r="C348" s="26" t="s">
        <v>8</v>
      </c>
      <c r="D348" s="26" t="s">
        <v>123</v>
      </c>
      <c r="E348" s="26" t="s">
        <v>124</v>
      </c>
      <c r="F348" s="26" t="s">
        <v>15</v>
      </c>
      <c r="G348" s="26" t="s">
        <v>20</v>
      </c>
      <c r="H348" s="26" t="s">
        <v>613</v>
      </c>
      <c r="I348" s="26">
        <v>5.0109999999999998E-3</v>
      </c>
      <c r="J348" s="26"/>
      <c r="K348" s="26"/>
      <c r="L348" s="26"/>
      <c r="M348" s="26"/>
      <c r="N348" s="27">
        <v>812966</v>
      </c>
      <c r="O348" s="28">
        <v>4073.7726259999999</v>
      </c>
      <c r="P348" s="27">
        <v>1927692</v>
      </c>
      <c r="Q348" s="28">
        <v>9659.6646120000005</v>
      </c>
      <c r="R348" s="27">
        <v>2740658</v>
      </c>
      <c r="S348" s="28">
        <v>13733.437238</v>
      </c>
    </row>
    <row r="349" spans="1:19" x14ac:dyDescent="0.25">
      <c r="A349" s="26" t="s">
        <v>13</v>
      </c>
      <c r="B349" s="26" t="s">
        <v>7</v>
      </c>
      <c r="C349" s="26" t="s">
        <v>8</v>
      </c>
      <c r="D349" s="26" t="s">
        <v>125</v>
      </c>
      <c r="E349" s="26" t="s">
        <v>126</v>
      </c>
      <c r="F349" s="26" t="s">
        <v>15</v>
      </c>
      <c r="G349" s="26" t="s">
        <v>16</v>
      </c>
      <c r="H349" s="26" t="s">
        <v>614</v>
      </c>
      <c r="I349" s="26">
        <v>1.9970000000000001E-3</v>
      </c>
      <c r="J349" s="26"/>
      <c r="K349" s="26"/>
      <c r="L349" s="26"/>
      <c r="M349" s="26"/>
      <c r="N349" s="27">
        <v>4</v>
      </c>
      <c r="O349" s="28">
        <v>7.9880000000000003E-3</v>
      </c>
      <c r="P349" s="27">
        <v>126116</v>
      </c>
      <c r="Q349" s="28">
        <v>251.85365200000001</v>
      </c>
      <c r="R349" s="27">
        <v>126120</v>
      </c>
      <c r="S349" s="28">
        <v>251.86164000000002</v>
      </c>
    </row>
    <row r="350" spans="1:19" x14ac:dyDescent="0.25">
      <c r="A350" s="26" t="s">
        <v>13</v>
      </c>
      <c r="B350" s="26" t="s">
        <v>7</v>
      </c>
      <c r="C350" s="26" t="s">
        <v>8</v>
      </c>
      <c r="D350" s="26" t="s">
        <v>125</v>
      </c>
      <c r="E350" s="26" t="s">
        <v>126</v>
      </c>
      <c r="F350" s="26" t="s">
        <v>15</v>
      </c>
      <c r="G350" s="26" t="s">
        <v>17</v>
      </c>
      <c r="H350" s="26" t="s">
        <v>615</v>
      </c>
      <c r="I350" s="26">
        <v>0</v>
      </c>
      <c r="J350" s="26"/>
      <c r="K350" s="26"/>
      <c r="L350" s="26"/>
      <c r="M350" s="26"/>
      <c r="N350" s="27">
        <v>0</v>
      </c>
      <c r="O350" s="28">
        <v>0</v>
      </c>
      <c r="P350" s="27">
        <v>0</v>
      </c>
      <c r="Q350" s="28">
        <v>0</v>
      </c>
      <c r="R350" s="27">
        <v>0</v>
      </c>
      <c r="S350" s="28">
        <v>0</v>
      </c>
    </row>
    <row r="351" spans="1:19" x14ac:dyDescent="0.25">
      <c r="A351" s="26" t="s">
        <v>13</v>
      </c>
      <c r="B351" s="26" t="s">
        <v>7</v>
      </c>
      <c r="C351" s="26" t="s">
        <v>8</v>
      </c>
      <c r="D351" s="26" t="s">
        <v>125</v>
      </c>
      <c r="E351" s="26" t="s">
        <v>126</v>
      </c>
      <c r="F351" s="26" t="s">
        <v>15</v>
      </c>
      <c r="G351" s="26" t="s">
        <v>18</v>
      </c>
      <c r="H351" s="26" t="s">
        <v>616</v>
      </c>
      <c r="I351" s="26">
        <v>0</v>
      </c>
      <c r="J351" s="26"/>
      <c r="K351" s="26"/>
      <c r="L351" s="26"/>
      <c r="M351" s="26"/>
      <c r="N351" s="27">
        <v>0</v>
      </c>
      <c r="O351" s="28">
        <v>0</v>
      </c>
      <c r="P351" s="27">
        <v>0</v>
      </c>
      <c r="Q351" s="28">
        <v>0</v>
      </c>
      <c r="R351" s="27">
        <v>0</v>
      </c>
      <c r="S351" s="28">
        <v>0</v>
      </c>
    </row>
    <row r="352" spans="1:19" x14ac:dyDescent="0.25">
      <c r="A352" s="26" t="s">
        <v>13</v>
      </c>
      <c r="B352" s="26" t="s">
        <v>7</v>
      </c>
      <c r="C352" s="26" t="s">
        <v>8</v>
      </c>
      <c r="D352" s="26" t="s">
        <v>125</v>
      </c>
      <c r="E352" s="26" t="s">
        <v>126</v>
      </c>
      <c r="F352" s="26" t="s">
        <v>15</v>
      </c>
      <c r="G352" s="26" t="s">
        <v>19</v>
      </c>
      <c r="H352" s="26" t="s">
        <v>617</v>
      </c>
      <c r="I352" s="26">
        <v>0</v>
      </c>
      <c r="J352" s="26"/>
      <c r="K352" s="26"/>
      <c r="L352" s="26"/>
      <c r="M352" s="26"/>
      <c r="N352" s="27">
        <v>0</v>
      </c>
      <c r="O352" s="28">
        <v>0</v>
      </c>
      <c r="P352" s="27">
        <v>0</v>
      </c>
      <c r="Q352" s="28">
        <v>0</v>
      </c>
      <c r="R352" s="27">
        <v>0</v>
      </c>
      <c r="S352" s="28">
        <v>0</v>
      </c>
    </row>
    <row r="353" spans="1:19" x14ac:dyDescent="0.25">
      <c r="A353" s="26" t="s">
        <v>13</v>
      </c>
      <c r="B353" s="26" t="s">
        <v>7</v>
      </c>
      <c r="C353" s="26" t="s">
        <v>8</v>
      </c>
      <c r="D353" s="26" t="s">
        <v>125</v>
      </c>
      <c r="E353" s="26" t="s">
        <v>126</v>
      </c>
      <c r="F353" s="26" t="s">
        <v>15</v>
      </c>
      <c r="G353" s="26" t="s">
        <v>20</v>
      </c>
      <c r="H353" s="26" t="s">
        <v>618</v>
      </c>
      <c r="I353" s="26">
        <v>5.0109999999999998E-3</v>
      </c>
      <c r="J353" s="26"/>
      <c r="K353" s="26"/>
      <c r="L353" s="26"/>
      <c r="M353" s="26"/>
      <c r="N353" s="27">
        <v>464528</v>
      </c>
      <c r="O353" s="28">
        <v>2327.749808</v>
      </c>
      <c r="P353" s="27">
        <v>721355</v>
      </c>
      <c r="Q353" s="28">
        <v>3614.7099049999997</v>
      </c>
      <c r="R353" s="27">
        <v>1185883</v>
      </c>
      <c r="S353" s="28">
        <v>5942.4597130000002</v>
      </c>
    </row>
    <row r="354" spans="1:19" x14ac:dyDescent="0.25">
      <c r="A354" s="26" t="s">
        <v>13</v>
      </c>
      <c r="B354" s="26" t="s">
        <v>7</v>
      </c>
      <c r="C354" s="26" t="s">
        <v>8</v>
      </c>
      <c r="D354" s="26" t="s">
        <v>127</v>
      </c>
      <c r="E354" s="26" t="s">
        <v>128</v>
      </c>
      <c r="F354" s="26" t="s">
        <v>15</v>
      </c>
      <c r="G354" s="26" t="s">
        <v>16</v>
      </c>
      <c r="H354" s="26" t="s">
        <v>619</v>
      </c>
      <c r="I354" s="26">
        <v>1.9970000000000001E-3</v>
      </c>
      <c r="J354" s="26"/>
      <c r="K354" s="26"/>
      <c r="L354" s="26"/>
      <c r="M354" s="26"/>
      <c r="N354" s="27">
        <v>13652</v>
      </c>
      <c r="O354" s="28">
        <v>27.263044000000001</v>
      </c>
      <c r="P354" s="27">
        <v>130733</v>
      </c>
      <c r="Q354" s="28">
        <v>261.073801</v>
      </c>
      <c r="R354" s="27">
        <v>144385</v>
      </c>
      <c r="S354" s="28">
        <v>288.33684499999998</v>
      </c>
    </row>
    <row r="355" spans="1:19" x14ac:dyDescent="0.25">
      <c r="A355" s="26" t="s">
        <v>13</v>
      </c>
      <c r="B355" s="26" t="s">
        <v>7</v>
      </c>
      <c r="C355" s="26" t="s">
        <v>8</v>
      </c>
      <c r="D355" s="26" t="s">
        <v>127</v>
      </c>
      <c r="E355" s="26" t="s">
        <v>128</v>
      </c>
      <c r="F355" s="26" t="s">
        <v>15</v>
      </c>
      <c r="G355" s="26" t="s">
        <v>17</v>
      </c>
      <c r="H355" s="26" t="s">
        <v>620</v>
      </c>
      <c r="I355" s="26">
        <v>0</v>
      </c>
      <c r="J355" s="26"/>
      <c r="K355" s="26"/>
      <c r="L355" s="26"/>
      <c r="M355" s="26"/>
      <c r="N355" s="27">
        <v>0</v>
      </c>
      <c r="O355" s="28">
        <v>0</v>
      </c>
      <c r="P355" s="27">
        <v>0</v>
      </c>
      <c r="Q355" s="28">
        <v>0</v>
      </c>
      <c r="R355" s="27">
        <v>0</v>
      </c>
      <c r="S355" s="28">
        <v>0</v>
      </c>
    </row>
    <row r="356" spans="1:19" x14ac:dyDescent="0.25">
      <c r="A356" s="26" t="s">
        <v>13</v>
      </c>
      <c r="B356" s="26" t="s">
        <v>7</v>
      </c>
      <c r="C356" s="26" t="s">
        <v>8</v>
      </c>
      <c r="D356" s="26" t="s">
        <v>127</v>
      </c>
      <c r="E356" s="26" t="s">
        <v>128</v>
      </c>
      <c r="F356" s="26" t="s">
        <v>15</v>
      </c>
      <c r="G356" s="26" t="s">
        <v>18</v>
      </c>
      <c r="H356" s="26" t="s">
        <v>621</v>
      </c>
      <c r="I356" s="26">
        <v>0</v>
      </c>
      <c r="J356" s="26"/>
      <c r="K356" s="26"/>
      <c r="L356" s="26"/>
      <c r="M356" s="26"/>
      <c r="N356" s="27">
        <v>0</v>
      </c>
      <c r="O356" s="28">
        <v>0</v>
      </c>
      <c r="P356" s="27">
        <v>0</v>
      </c>
      <c r="Q356" s="28">
        <v>0</v>
      </c>
      <c r="R356" s="27">
        <v>0</v>
      </c>
      <c r="S356" s="28">
        <v>0</v>
      </c>
    </row>
    <row r="357" spans="1:19" x14ac:dyDescent="0.25">
      <c r="A357" s="26" t="s">
        <v>13</v>
      </c>
      <c r="B357" s="26" t="s">
        <v>7</v>
      </c>
      <c r="C357" s="26" t="s">
        <v>8</v>
      </c>
      <c r="D357" s="26" t="s">
        <v>127</v>
      </c>
      <c r="E357" s="26" t="s">
        <v>128</v>
      </c>
      <c r="F357" s="26" t="s">
        <v>15</v>
      </c>
      <c r="G357" s="26" t="s">
        <v>19</v>
      </c>
      <c r="H357" s="26" t="s">
        <v>622</v>
      </c>
      <c r="I357" s="26">
        <v>0</v>
      </c>
      <c r="J357" s="26"/>
      <c r="K357" s="26"/>
      <c r="L357" s="26"/>
      <c r="M357" s="26"/>
      <c r="N357" s="27">
        <v>0</v>
      </c>
      <c r="O357" s="28">
        <v>0</v>
      </c>
      <c r="P357" s="27">
        <v>0</v>
      </c>
      <c r="Q357" s="28">
        <v>0</v>
      </c>
      <c r="R357" s="27">
        <v>0</v>
      </c>
      <c r="S357" s="28">
        <v>0</v>
      </c>
    </row>
    <row r="358" spans="1:19" x14ac:dyDescent="0.25">
      <c r="A358" s="26" t="s">
        <v>13</v>
      </c>
      <c r="B358" s="26" t="s">
        <v>7</v>
      </c>
      <c r="C358" s="26" t="s">
        <v>8</v>
      </c>
      <c r="D358" s="26" t="s">
        <v>127</v>
      </c>
      <c r="E358" s="26" t="s">
        <v>128</v>
      </c>
      <c r="F358" s="26" t="s">
        <v>15</v>
      </c>
      <c r="G358" s="26" t="s">
        <v>20</v>
      </c>
      <c r="H358" s="26" t="s">
        <v>623</v>
      </c>
      <c r="I358" s="26">
        <v>5.0109999999999998E-3</v>
      </c>
      <c r="J358" s="26"/>
      <c r="K358" s="26"/>
      <c r="L358" s="26"/>
      <c r="M358" s="26"/>
      <c r="N358" s="27">
        <v>177776</v>
      </c>
      <c r="O358" s="28">
        <v>890.83553599999993</v>
      </c>
      <c r="P358" s="27">
        <v>222099</v>
      </c>
      <c r="Q358" s="28">
        <v>1112.938089</v>
      </c>
      <c r="R358" s="27">
        <v>399875</v>
      </c>
      <c r="S358" s="28">
        <v>2003.7736249999998</v>
      </c>
    </row>
    <row r="359" spans="1:19" x14ac:dyDescent="0.25">
      <c r="A359" s="26" t="s">
        <v>13</v>
      </c>
      <c r="B359" s="26" t="s">
        <v>7</v>
      </c>
      <c r="C359" s="26" t="s">
        <v>8</v>
      </c>
      <c r="D359" s="26" t="s">
        <v>129</v>
      </c>
      <c r="E359" s="26" t="s">
        <v>130</v>
      </c>
      <c r="F359" s="26" t="s">
        <v>15</v>
      </c>
      <c r="G359" s="26" t="s">
        <v>16</v>
      </c>
      <c r="H359" s="26" t="s">
        <v>624</v>
      </c>
      <c r="I359" s="26">
        <v>1.9970000000000001E-3</v>
      </c>
      <c r="J359" s="26"/>
      <c r="K359" s="26"/>
      <c r="L359" s="26"/>
      <c r="M359" s="26"/>
      <c r="N359" s="27">
        <v>30934</v>
      </c>
      <c r="O359" s="28">
        <v>61.775198000000003</v>
      </c>
      <c r="P359" s="27">
        <v>70127</v>
      </c>
      <c r="Q359" s="28">
        <v>140.04361900000001</v>
      </c>
      <c r="R359" s="27">
        <v>101061</v>
      </c>
      <c r="S359" s="28">
        <v>201.81881700000002</v>
      </c>
    </row>
    <row r="360" spans="1:19" x14ac:dyDescent="0.25">
      <c r="A360" s="26" t="s">
        <v>13</v>
      </c>
      <c r="B360" s="26" t="s">
        <v>7</v>
      </c>
      <c r="C360" s="26" t="s">
        <v>8</v>
      </c>
      <c r="D360" s="26" t="s">
        <v>129</v>
      </c>
      <c r="E360" s="26" t="s">
        <v>130</v>
      </c>
      <c r="F360" s="26" t="s">
        <v>15</v>
      </c>
      <c r="G360" s="26" t="s">
        <v>17</v>
      </c>
      <c r="H360" s="26" t="s">
        <v>625</v>
      </c>
      <c r="I360" s="26">
        <v>0</v>
      </c>
      <c r="J360" s="26"/>
      <c r="K360" s="26"/>
      <c r="L360" s="26"/>
      <c r="M360" s="26"/>
      <c r="N360" s="27">
        <v>0</v>
      </c>
      <c r="O360" s="28">
        <v>0</v>
      </c>
      <c r="P360" s="27">
        <v>0</v>
      </c>
      <c r="Q360" s="28">
        <v>0</v>
      </c>
      <c r="R360" s="27">
        <v>0</v>
      </c>
      <c r="S360" s="28">
        <v>0</v>
      </c>
    </row>
    <row r="361" spans="1:19" x14ac:dyDescent="0.25">
      <c r="A361" s="26" t="s">
        <v>13</v>
      </c>
      <c r="B361" s="26" t="s">
        <v>7</v>
      </c>
      <c r="C361" s="26" t="s">
        <v>8</v>
      </c>
      <c r="D361" s="26" t="s">
        <v>129</v>
      </c>
      <c r="E361" s="26" t="s">
        <v>130</v>
      </c>
      <c r="F361" s="26" t="s">
        <v>15</v>
      </c>
      <c r="G361" s="26" t="s">
        <v>18</v>
      </c>
      <c r="H361" s="26" t="s">
        <v>626</v>
      </c>
      <c r="I361" s="26">
        <v>0</v>
      </c>
      <c r="J361" s="26"/>
      <c r="K361" s="26"/>
      <c r="L361" s="26"/>
      <c r="M361" s="26"/>
      <c r="N361" s="27">
        <v>0</v>
      </c>
      <c r="O361" s="28">
        <v>0</v>
      </c>
      <c r="P361" s="27">
        <v>0</v>
      </c>
      <c r="Q361" s="28">
        <v>0</v>
      </c>
      <c r="R361" s="27">
        <v>0</v>
      </c>
      <c r="S361" s="28">
        <v>0</v>
      </c>
    </row>
    <row r="362" spans="1:19" x14ac:dyDescent="0.25">
      <c r="A362" s="26" t="s">
        <v>13</v>
      </c>
      <c r="B362" s="26" t="s">
        <v>7</v>
      </c>
      <c r="C362" s="26" t="s">
        <v>8</v>
      </c>
      <c r="D362" s="26" t="s">
        <v>129</v>
      </c>
      <c r="E362" s="26" t="s">
        <v>130</v>
      </c>
      <c r="F362" s="26" t="s">
        <v>15</v>
      </c>
      <c r="G362" s="26" t="s">
        <v>19</v>
      </c>
      <c r="H362" s="26" t="s">
        <v>627</v>
      </c>
      <c r="I362" s="26">
        <v>0</v>
      </c>
      <c r="J362" s="26"/>
      <c r="K362" s="26"/>
      <c r="L362" s="26"/>
      <c r="M362" s="26"/>
      <c r="N362" s="27">
        <v>0</v>
      </c>
      <c r="O362" s="28">
        <v>0</v>
      </c>
      <c r="P362" s="27">
        <v>0</v>
      </c>
      <c r="Q362" s="28">
        <v>0</v>
      </c>
      <c r="R362" s="27">
        <v>0</v>
      </c>
      <c r="S362" s="28">
        <v>0</v>
      </c>
    </row>
    <row r="363" spans="1:19" x14ac:dyDescent="0.25">
      <c r="A363" s="26" t="s">
        <v>13</v>
      </c>
      <c r="B363" s="26" t="s">
        <v>7</v>
      </c>
      <c r="C363" s="26" t="s">
        <v>8</v>
      </c>
      <c r="D363" s="26" t="s">
        <v>129</v>
      </c>
      <c r="E363" s="26" t="s">
        <v>130</v>
      </c>
      <c r="F363" s="26" t="s">
        <v>15</v>
      </c>
      <c r="G363" s="26" t="s">
        <v>20</v>
      </c>
      <c r="H363" s="26" t="s">
        <v>628</v>
      </c>
      <c r="I363" s="26">
        <v>5.0109999999999998E-3</v>
      </c>
      <c r="J363" s="26"/>
      <c r="K363" s="26"/>
      <c r="L363" s="26"/>
      <c r="M363" s="26"/>
      <c r="N363" s="27">
        <v>30934</v>
      </c>
      <c r="O363" s="28">
        <v>155.01027399999998</v>
      </c>
      <c r="P363" s="27">
        <v>70162</v>
      </c>
      <c r="Q363" s="28">
        <v>351.58178199999998</v>
      </c>
      <c r="R363" s="27">
        <v>101096</v>
      </c>
      <c r="S363" s="28">
        <v>506.59205599999996</v>
      </c>
    </row>
    <row r="364" spans="1:19" x14ac:dyDescent="0.25">
      <c r="A364" s="26" t="s">
        <v>13</v>
      </c>
      <c r="B364" s="26" t="s">
        <v>7</v>
      </c>
      <c r="C364" s="26" t="s">
        <v>8</v>
      </c>
      <c r="D364" s="26" t="s">
        <v>131</v>
      </c>
      <c r="E364" s="26" t="s">
        <v>132</v>
      </c>
      <c r="F364" s="26" t="s">
        <v>15</v>
      </c>
      <c r="G364" s="26" t="s">
        <v>16</v>
      </c>
      <c r="H364" s="26" t="s">
        <v>629</v>
      </c>
      <c r="I364" s="26">
        <v>0</v>
      </c>
      <c r="J364" s="26"/>
      <c r="K364" s="26"/>
      <c r="L364" s="26"/>
      <c r="M364" s="26"/>
      <c r="N364" s="27">
        <v>0</v>
      </c>
      <c r="O364" s="28">
        <v>0</v>
      </c>
      <c r="P364" s="27">
        <v>0</v>
      </c>
      <c r="Q364" s="28">
        <v>0</v>
      </c>
      <c r="R364" s="27">
        <v>0</v>
      </c>
      <c r="S364" s="28">
        <v>0</v>
      </c>
    </row>
    <row r="365" spans="1:19" x14ac:dyDescent="0.25">
      <c r="A365" s="26" t="s">
        <v>13</v>
      </c>
      <c r="B365" s="26" t="s">
        <v>7</v>
      </c>
      <c r="C365" s="26" t="s">
        <v>8</v>
      </c>
      <c r="D365" s="26" t="s">
        <v>131</v>
      </c>
      <c r="E365" s="26" t="s">
        <v>132</v>
      </c>
      <c r="F365" s="26" t="s">
        <v>15</v>
      </c>
      <c r="G365" s="26" t="s">
        <v>17</v>
      </c>
      <c r="H365" s="26" t="s">
        <v>630</v>
      </c>
      <c r="I365" s="26">
        <v>2.7028000000000002E-4</v>
      </c>
      <c r="J365" s="26"/>
      <c r="K365" s="26"/>
      <c r="L365" s="26"/>
      <c r="M365" s="26"/>
      <c r="N365" s="27">
        <v>242199</v>
      </c>
      <c r="O365" s="28">
        <v>65.461545720000004</v>
      </c>
      <c r="P365" s="27">
        <v>498974</v>
      </c>
      <c r="Q365" s="28">
        <v>134.86269272000001</v>
      </c>
      <c r="R365" s="27">
        <v>741173</v>
      </c>
      <c r="S365" s="28">
        <v>200.32423844000002</v>
      </c>
    </row>
    <row r="366" spans="1:19" x14ac:dyDescent="0.25">
      <c r="A366" s="26" t="s">
        <v>13</v>
      </c>
      <c r="B366" s="26" t="s">
        <v>7</v>
      </c>
      <c r="C366" s="26" t="s">
        <v>8</v>
      </c>
      <c r="D366" s="26" t="s">
        <v>131</v>
      </c>
      <c r="E366" s="26" t="s">
        <v>132</v>
      </c>
      <c r="F366" s="26" t="s">
        <v>15</v>
      </c>
      <c r="G366" s="26" t="s">
        <v>18</v>
      </c>
      <c r="H366" s="26" t="s">
        <v>631</v>
      </c>
      <c r="I366" s="26">
        <v>0</v>
      </c>
      <c r="J366" s="26"/>
      <c r="K366" s="26"/>
      <c r="L366" s="26"/>
      <c r="M366" s="26"/>
      <c r="N366" s="27">
        <v>0</v>
      </c>
      <c r="O366" s="28">
        <v>0</v>
      </c>
      <c r="P366" s="27">
        <v>0</v>
      </c>
      <c r="Q366" s="28">
        <v>0</v>
      </c>
      <c r="R366" s="27">
        <v>0</v>
      </c>
      <c r="S366" s="28">
        <v>0</v>
      </c>
    </row>
    <row r="367" spans="1:19" x14ac:dyDescent="0.25">
      <c r="A367" s="26" t="s">
        <v>13</v>
      </c>
      <c r="B367" s="26" t="s">
        <v>7</v>
      </c>
      <c r="C367" s="26" t="s">
        <v>8</v>
      </c>
      <c r="D367" s="26" t="s">
        <v>131</v>
      </c>
      <c r="E367" s="26" t="s">
        <v>132</v>
      </c>
      <c r="F367" s="26" t="s">
        <v>15</v>
      </c>
      <c r="G367" s="26" t="s">
        <v>19</v>
      </c>
      <c r="H367" s="26" t="s">
        <v>632</v>
      </c>
      <c r="I367" s="26">
        <v>0</v>
      </c>
      <c r="J367" s="26"/>
      <c r="K367" s="26"/>
      <c r="L367" s="26"/>
      <c r="M367" s="26"/>
      <c r="N367" s="27">
        <v>0</v>
      </c>
      <c r="O367" s="28">
        <v>0</v>
      </c>
      <c r="P367" s="27">
        <v>0</v>
      </c>
      <c r="Q367" s="28">
        <v>0</v>
      </c>
      <c r="R367" s="27">
        <v>0</v>
      </c>
      <c r="S367" s="28">
        <v>0</v>
      </c>
    </row>
    <row r="368" spans="1:19" x14ac:dyDescent="0.25">
      <c r="A368" s="26" t="s">
        <v>13</v>
      </c>
      <c r="B368" s="26" t="s">
        <v>7</v>
      </c>
      <c r="C368" s="26" t="s">
        <v>8</v>
      </c>
      <c r="D368" s="26" t="s">
        <v>131</v>
      </c>
      <c r="E368" s="26" t="s">
        <v>132</v>
      </c>
      <c r="F368" s="26" t="s">
        <v>15</v>
      </c>
      <c r="G368" s="26" t="s">
        <v>20</v>
      </c>
      <c r="H368" s="26" t="s">
        <v>633</v>
      </c>
      <c r="I368" s="26">
        <v>1.2657E-2</v>
      </c>
      <c r="J368" s="26"/>
      <c r="K368" s="26"/>
      <c r="L368" s="26"/>
      <c r="M368" s="26"/>
      <c r="N368" s="27">
        <v>242376</v>
      </c>
      <c r="O368" s="28">
        <v>3067.7530320000001</v>
      </c>
      <c r="P368" s="27">
        <v>500383</v>
      </c>
      <c r="Q368" s="28">
        <v>6333.3476310000005</v>
      </c>
      <c r="R368" s="27">
        <v>742759</v>
      </c>
      <c r="S368" s="28">
        <v>9401.1006630000011</v>
      </c>
    </row>
    <row r="369" spans="1:19" x14ac:dyDescent="0.25">
      <c r="A369" s="26" t="s">
        <v>13</v>
      </c>
      <c r="B369" s="26" t="s">
        <v>7</v>
      </c>
      <c r="C369" s="26" t="s">
        <v>8</v>
      </c>
      <c r="D369" s="26" t="s">
        <v>133</v>
      </c>
      <c r="E369" s="26" t="s">
        <v>134</v>
      </c>
      <c r="F369" s="26" t="s">
        <v>15</v>
      </c>
      <c r="G369" s="26" t="s">
        <v>16</v>
      </c>
      <c r="H369" s="26" t="s">
        <v>634</v>
      </c>
      <c r="I369" s="26">
        <v>1.9970000000000001E-3</v>
      </c>
      <c r="J369" s="26"/>
      <c r="K369" s="26"/>
      <c r="L369" s="26"/>
      <c r="M369" s="26"/>
      <c r="N369" s="27">
        <v>864706</v>
      </c>
      <c r="O369" s="28">
        <v>1726.8178820000003</v>
      </c>
      <c r="P369" s="27">
        <v>1355262</v>
      </c>
      <c r="Q369" s="28">
        <v>2706.4582140000002</v>
      </c>
      <c r="R369" s="27">
        <v>2219968</v>
      </c>
      <c r="S369" s="28">
        <v>4433.2760960000005</v>
      </c>
    </row>
    <row r="370" spans="1:19" x14ac:dyDescent="0.25">
      <c r="A370" s="26" t="s">
        <v>13</v>
      </c>
      <c r="B370" s="26" t="s">
        <v>7</v>
      </c>
      <c r="C370" s="26" t="s">
        <v>8</v>
      </c>
      <c r="D370" s="26" t="s">
        <v>133</v>
      </c>
      <c r="E370" s="26" t="s">
        <v>134</v>
      </c>
      <c r="F370" s="26" t="s">
        <v>15</v>
      </c>
      <c r="G370" s="26" t="s">
        <v>17</v>
      </c>
      <c r="H370" s="26" t="s">
        <v>635</v>
      </c>
      <c r="I370" s="26">
        <v>0</v>
      </c>
      <c r="J370" s="26"/>
      <c r="K370" s="26"/>
      <c r="L370" s="26"/>
      <c r="M370" s="26"/>
      <c r="N370" s="27">
        <v>0</v>
      </c>
      <c r="O370" s="28">
        <v>0</v>
      </c>
      <c r="P370" s="27">
        <v>0</v>
      </c>
      <c r="Q370" s="28">
        <v>0</v>
      </c>
      <c r="R370" s="27">
        <v>0</v>
      </c>
      <c r="S370" s="28">
        <v>0</v>
      </c>
    </row>
    <row r="371" spans="1:19" x14ac:dyDescent="0.25">
      <c r="A371" s="26" t="s">
        <v>13</v>
      </c>
      <c r="B371" s="26" t="s">
        <v>7</v>
      </c>
      <c r="C371" s="26" t="s">
        <v>8</v>
      </c>
      <c r="D371" s="26" t="s">
        <v>133</v>
      </c>
      <c r="E371" s="26" t="s">
        <v>134</v>
      </c>
      <c r="F371" s="26" t="s">
        <v>15</v>
      </c>
      <c r="G371" s="26" t="s">
        <v>18</v>
      </c>
      <c r="H371" s="26" t="s">
        <v>636</v>
      </c>
      <c r="I371" s="26">
        <v>0</v>
      </c>
      <c r="J371" s="26"/>
      <c r="K371" s="26"/>
      <c r="L371" s="26"/>
      <c r="M371" s="26"/>
      <c r="N371" s="27">
        <v>0</v>
      </c>
      <c r="O371" s="28">
        <v>0</v>
      </c>
      <c r="P371" s="27">
        <v>0</v>
      </c>
      <c r="Q371" s="28">
        <v>0</v>
      </c>
      <c r="R371" s="27">
        <v>0</v>
      </c>
      <c r="S371" s="28">
        <v>0</v>
      </c>
    </row>
    <row r="372" spans="1:19" x14ac:dyDescent="0.25">
      <c r="A372" s="26" t="s">
        <v>13</v>
      </c>
      <c r="B372" s="26" t="s">
        <v>7</v>
      </c>
      <c r="C372" s="26" t="s">
        <v>8</v>
      </c>
      <c r="D372" s="26" t="s">
        <v>133</v>
      </c>
      <c r="E372" s="26" t="s">
        <v>134</v>
      </c>
      <c r="F372" s="26" t="s">
        <v>15</v>
      </c>
      <c r="G372" s="26" t="s">
        <v>19</v>
      </c>
      <c r="H372" s="26" t="s">
        <v>637</v>
      </c>
      <c r="I372" s="26">
        <v>0</v>
      </c>
      <c r="J372" s="26"/>
      <c r="K372" s="26"/>
      <c r="L372" s="26"/>
      <c r="M372" s="26"/>
      <c r="N372" s="27">
        <v>0</v>
      </c>
      <c r="O372" s="28">
        <v>0</v>
      </c>
      <c r="P372" s="27">
        <v>0</v>
      </c>
      <c r="Q372" s="28">
        <v>0</v>
      </c>
      <c r="R372" s="27">
        <v>0</v>
      </c>
      <c r="S372" s="28">
        <v>0</v>
      </c>
    </row>
    <row r="373" spans="1:19" x14ac:dyDescent="0.25">
      <c r="A373" s="26" t="s">
        <v>13</v>
      </c>
      <c r="B373" s="26" t="s">
        <v>7</v>
      </c>
      <c r="C373" s="26" t="s">
        <v>8</v>
      </c>
      <c r="D373" s="26" t="s">
        <v>133</v>
      </c>
      <c r="E373" s="26" t="s">
        <v>134</v>
      </c>
      <c r="F373" s="26" t="s">
        <v>15</v>
      </c>
      <c r="G373" s="26" t="s">
        <v>20</v>
      </c>
      <c r="H373" s="26" t="s">
        <v>638</v>
      </c>
      <c r="I373" s="26">
        <v>5.0109999999999998E-3</v>
      </c>
      <c r="J373" s="26"/>
      <c r="K373" s="26"/>
      <c r="L373" s="26"/>
      <c r="M373" s="26"/>
      <c r="N373" s="27">
        <v>3352790</v>
      </c>
      <c r="O373" s="28">
        <v>16800.830689999999</v>
      </c>
      <c r="P373" s="27">
        <v>5815713</v>
      </c>
      <c r="Q373" s="28">
        <v>29142.537842999998</v>
      </c>
      <c r="R373" s="27">
        <v>9168503</v>
      </c>
      <c r="S373" s="28">
        <v>45943.368533000001</v>
      </c>
    </row>
    <row r="374" spans="1:19" x14ac:dyDescent="0.25">
      <c r="A374" s="26" t="s">
        <v>13</v>
      </c>
      <c r="B374" s="26" t="s">
        <v>7</v>
      </c>
      <c r="C374" s="26" t="s">
        <v>8</v>
      </c>
      <c r="D374" s="26" t="s">
        <v>135</v>
      </c>
      <c r="E374" s="26" t="s">
        <v>136</v>
      </c>
      <c r="F374" s="26" t="s">
        <v>15</v>
      </c>
      <c r="G374" s="26" t="s">
        <v>16</v>
      </c>
      <c r="H374" s="26" t="s">
        <v>639</v>
      </c>
      <c r="I374" s="26">
        <v>1.531E-3</v>
      </c>
      <c r="J374" s="26"/>
      <c r="K374" s="26"/>
      <c r="L374" s="26"/>
      <c r="M374" s="26"/>
      <c r="N374" s="27">
        <v>65718</v>
      </c>
      <c r="O374" s="28">
        <v>100.61425800000001</v>
      </c>
      <c r="P374" s="27">
        <v>171144</v>
      </c>
      <c r="Q374" s="28">
        <v>262.02146399999998</v>
      </c>
      <c r="R374" s="27">
        <v>236862</v>
      </c>
      <c r="S374" s="28">
        <v>362.63572199999999</v>
      </c>
    </row>
    <row r="375" spans="1:19" x14ac:dyDescent="0.25">
      <c r="A375" s="26" t="s">
        <v>13</v>
      </c>
      <c r="B375" s="26" t="s">
        <v>7</v>
      </c>
      <c r="C375" s="26" t="s">
        <v>8</v>
      </c>
      <c r="D375" s="26" t="s">
        <v>135</v>
      </c>
      <c r="E375" s="26" t="s">
        <v>136</v>
      </c>
      <c r="F375" s="26" t="s">
        <v>15</v>
      </c>
      <c r="G375" s="26" t="s">
        <v>17</v>
      </c>
      <c r="H375" s="26" t="s">
        <v>640</v>
      </c>
      <c r="I375" s="26">
        <v>0</v>
      </c>
      <c r="J375" s="26"/>
      <c r="K375" s="26"/>
      <c r="L375" s="26"/>
      <c r="M375" s="26"/>
      <c r="N375" s="27">
        <v>0</v>
      </c>
      <c r="O375" s="28">
        <v>0</v>
      </c>
      <c r="P375" s="27">
        <v>0</v>
      </c>
      <c r="Q375" s="28">
        <v>0</v>
      </c>
      <c r="R375" s="27">
        <v>0</v>
      </c>
      <c r="S375" s="28">
        <v>0</v>
      </c>
    </row>
    <row r="376" spans="1:19" x14ac:dyDescent="0.25">
      <c r="A376" s="26" t="s">
        <v>13</v>
      </c>
      <c r="B376" s="26" t="s">
        <v>7</v>
      </c>
      <c r="C376" s="26" t="s">
        <v>8</v>
      </c>
      <c r="D376" s="26" t="s">
        <v>135</v>
      </c>
      <c r="E376" s="26" t="s">
        <v>136</v>
      </c>
      <c r="F376" s="26" t="s">
        <v>15</v>
      </c>
      <c r="G376" s="26" t="s">
        <v>18</v>
      </c>
      <c r="H376" s="26" t="s">
        <v>641</v>
      </c>
      <c r="I376" s="26">
        <v>0</v>
      </c>
      <c r="J376" s="26"/>
      <c r="K376" s="26"/>
      <c r="L376" s="26"/>
      <c r="M376" s="26"/>
      <c r="N376" s="27">
        <v>0</v>
      </c>
      <c r="O376" s="28">
        <v>0</v>
      </c>
      <c r="P376" s="27">
        <v>0</v>
      </c>
      <c r="Q376" s="28">
        <v>0</v>
      </c>
      <c r="R376" s="27">
        <v>0</v>
      </c>
      <c r="S376" s="28">
        <v>0</v>
      </c>
    </row>
    <row r="377" spans="1:19" x14ac:dyDescent="0.25">
      <c r="A377" s="26" t="s">
        <v>13</v>
      </c>
      <c r="B377" s="26" t="s">
        <v>7</v>
      </c>
      <c r="C377" s="26" t="s">
        <v>8</v>
      </c>
      <c r="D377" s="26" t="s">
        <v>135</v>
      </c>
      <c r="E377" s="26" t="s">
        <v>136</v>
      </c>
      <c r="F377" s="26" t="s">
        <v>15</v>
      </c>
      <c r="G377" s="26" t="s">
        <v>19</v>
      </c>
      <c r="H377" s="26" t="s">
        <v>642</v>
      </c>
      <c r="I377" s="26">
        <v>0</v>
      </c>
      <c r="J377" s="26"/>
      <c r="K377" s="26"/>
      <c r="L377" s="26"/>
      <c r="M377" s="26"/>
      <c r="N377" s="27">
        <v>0</v>
      </c>
      <c r="O377" s="28">
        <v>0</v>
      </c>
      <c r="P377" s="27">
        <v>0</v>
      </c>
      <c r="Q377" s="28">
        <v>0</v>
      </c>
      <c r="R377" s="27">
        <v>0</v>
      </c>
      <c r="S377" s="28">
        <v>0</v>
      </c>
    </row>
    <row r="378" spans="1:19" x14ac:dyDescent="0.25">
      <c r="A378" s="26" t="s">
        <v>13</v>
      </c>
      <c r="B378" s="26" t="s">
        <v>7</v>
      </c>
      <c r="C378" s="26" t="s">
        <v>8</v>
      </c>
      <c r="D378" s="26" t="s">
        <v>135</v>
      </c>
      <c r="E378" s="26" t="s">
        <v>136</v>
      </c>
      <c r="F378" s="26" t="s">
        <v>15</v>
      </c>
      <c r="G378" s="26" t="s">
        <v>20</v>
      </c>
      <c r="H378" s="26" t="s">
        <v>643</v>
      </c>
      <c r="I378" s="26">
        <v>3.1589999999999999E-3</v>
      </c>
      <c r="J378" s="26"/>
      <c r="K378" s="26"/>
      <c r="L378" s="26"/>
      <c r="M378" s="26"/>
      <c r="N378" s="27">
        <v>679216</v>
      </c>
      <c r="O378" s="28">
        <v>2145.6433440000001</v>
      </c>
      <c r="P378" s="27">
        <v>1429449</v>
      </c>
      <c r="Q378" s="28">
        <v>4515.6293909999995</v>
      </c>
      <c r="R378" s="27">
        <v>2108665</v>
      </c>
      <c r="S378" s="28">
        <v>6661.2727349999996</v>
      </c>
    </row>
    <row r="379" spans="1:19" x14ac:dyDescent="0.25">
      <c r="A379" s="26" t="s">
        <v>13</v>
      </c>
      <c r="B379" s="26" t="s">
        <v>7</v>
      </c>
      <c r="C379" s="26" t="s">
        <v>8</v>
      </c>
      <c r="D379" s="26" t="s">
        <v>137</v>
      </c>
      <c r="E379" s="26" t="s">
        <v>138</v>
      </c>
      <c r="F379" s="26" t="s">
        <v>15</v>
      </c>
      <c r="G379" s="26" t="s">
        <v>16</v>
      </c>
      <c r="H379" s="26" t="s">
        <v>644</v>
      </c>
      <c r="I379" s="26">
        <v>1.9970000000000001E-3</v>
      </c>
      <c r="J379" s="26"/>
      <c r="K379" s="26"/>
      <c r="L379" s="26"/>
      <c r="M379" s="26"/>
      <c r="N379" s="27">
        <v>1133109</v>
      </c>
      <c r="O379" s="28">
        <v>2262.8186730000002</v>
      </c>
      <c r="P379" s="27">
        <v>1696825</v>
      </c>
      <c r="Q379" s="28">
        <v>3388.5595250000001</v>
      </c>
      <c r="R379" s="27">
        <v>2829934</v>
      </c>
      <c r="S379" s="28">
        <v>5651.3781980000003</v>
      </c>
    </row>
    <row r="380" spans="1:19" x14ac:dyDescent="0.25">
      <c r="A380" s="26" t="s">
        <v>13</v>
      </c>
      <c r="B380" s="26" t="s">
        <v>7</v>
      </c>
      <c r="C380" s="26" t="s">
        <v>8</v>
      </c>
      <c r="D380" s="26" t="s">
        <v>137</v>
      </c>
      <c r="E380" s="26" t="s">
        <v>138</v>
      </c>
      <c r="F380" s="26" t="s">
        <v>15</v>
      </c>
      <c r="G380" s="26" t="s">
        <v>17</v>
      </c>
      <c r="H380" s="26" t="s">
        <v>645</v>
      </c>
      <c r="I380" s="26">
        <v>0</v>
      </c>
      <c r="J380" s="26"/>
      <c r="K380" s="26"/>
      <c r="L380" s="26"/>
      <c r="M380" s="26"/>
      <c r="N380" s="27">
        <v>0</v>
      </c>
      <c r="O380" s="28">
        <v>0</v>
      </c>
      <c r="P380" s="27">
        <v>0</v>
      </c>
      <c r="Q380" s="28">
        <v>0</v>
      </c>
      <c r="R380" s="27">
        <v>0</v>
      </c>
      <c r="S380" s="28">
        <v>0</v>
      </c>
    </row>
    <row r="381" spans="1:19" x14ac:dyDescent="0.25">
      <c r="A381" s="26" t="s">
        <v>13</v>
      </c>
      <c r="B381" s="26" t="s">
        <v>7</v>
      </c>
      <c r="C381" s="26" t="s">
        <v>8</v>
      </c>
      <c r="D381" s="26" t="s">
        <v>137</v>
      </c>
      <c r="E381" s="26" t="s">
        <v>138</v>
      </c>
      <c r="F381" s="26" t="s">
        <v>15</v>
      </c>
      <c r="G381" s="26" t="s">
        <v>18</v>
      </c>
      <c r="H381" s="26" t="s">
        <v>646</v>
      </c>
      <c r="I381" s="26">
        <v>0</v>
      </c>
      <c r="J381" s="26"/>
      <c r="K381" s="26"/>
      <c r="L381" s="26"/>
      <c r="M381" s="26"/>
      <c r="N381" s="27">
        <v>0</v>
      </c>
      <c r="O381" s="28">
        <v>0</v>
      </c>
      <c r="P381" s="27">
        <v>0</v>
      </c>
      <c r="Q381" s="28">
        <v>0</v>
      </c>
      <c r="R381" s="27">
        <v>0</v>
      </c>
      <c r="S381" s="28">
        <v>0</v>
      </c>
    </row>
    <row r="382" spans="1:19" x14ac:dyDescent="0.25">
      <c r="A382" s="26" t="s">
        <v>13</v>
      </c>
      <c r="B382" s="26" t="s">
        <v>7</v>
      </c>
      <c r="C382" s="26" t="s">
        <v>8</v>
      </c>
      <c r="D382" s="26" t="s">
        <v>137</v>
      </c>
      <c r="E382" s="26" t="s">
        <v>138</v>
      </c>
      <c r="F382" s="26" t="s">
        <v>15</v>
      </c>
      <c r="G382" s="26" t="s">
        <v>19</v>
      </c>
      <c r="H382" s="26" t="s">
        <v>647</v>
      </c>
      <c r="I382" s="26">
        <v>0</v>
      </c>
      <c r="J382" s="26"/>
      <c r="K382" s="26"/>
      <c r="L382" s="26"/>
      <c r="M382" s="26"/>
      <c r="N382" s="27">
        <v>0</v>
      </c>
      <c r="O382" s="28">
        <v>0</v>
      </c>
      <c r="P382" s="27">
        <v>0</v>
      </c>
      <c r="Q382" s="28">
        <v>0</v>
      </c>
      <c r="R382" s="27">
        <v>0</v>
      </c>
      <c r="S382" s="28">
        <v>0</v>
      </c>
    </row>
    <row r="383" spans="1:19" x14ac:dyDescent="0.25">
      <c r="A383" s="26" t="s">
        <v>13</v>
      </c>
      <c r="B383" s="26" t="s">
        <v>7</v>
      </c>
      <c r="C383" s="26" t="s">
        <v>8</v>
      </c>
      <c r="D383" s="26" t="s">
        <v>137</v>
      </c>
      <c r="E383" s="26" t="s">
        <v>138</v>
      </c>
      <c r="F383" s="26" t="s">
        <v>15</v>
      </c>
      <c r="G383" s="26" t="s">
        <v>20</v>
      </c>
      <c r="H383" s="26" t="s">
        <v>648</v>
      </c>
      <c r="I383" s="26">
        <v>5.0109999999999998E-3</v>
      </c>
      <c r="J383" s="26"/>
      <c r="K383" s="26"/>
      <c r="L383" s="26"/>
      <c r="M383" s="26"/>
      <c r="N383" s="27">
        <v>1180753</v>
      </c>
      <c r="O383" s="28">
        <v>5916.753283</v>
      </c>
      <c r="P383" s="27">
        <v>1856718</v>
      </c>
      <c r="Q383" s="28">
        <v>9304.0138979999992</v>
      </c>
      <c r="R383" s="27">
        <v>3037471</v>
      </c>
      <c r="S383" s="28">
        <v>15220.767180999999</v>
      </c>
    </row>
    <row r="384" spans="1:19" x14ac:dyDescent="0.25">
      <c r="A384" s="26" t="s">
        <v>13</v>
      </c>
      <c r="B384" s="26" t="s">
        <v>7</v>
      </c>
      <c r="C384" s="26" t="s">
        <v>8</v>
      </c>
      <c r="D384" s="26" t="s">
        <v>139</v>
      </c>
      <c r="E384" s="26" t="s">
        <v>140</v>
      </c>
      <c r="F384" s="26" t="s">
        <v>15</v>
      </c>
      <c r="G384" s="26" t="s">
        <v>16</v>
      </c>
      <c r="H384" s="26" t="s">
        <v>649</v>
      </c>
      <c r="I384" s="26">
        <v>0</v>
      </c>
      <c r="J384" s="26"/>
      <c r="K384" s="26"/>
      <c r="L384" s="26"/>
      <c r="M384" s="26"/>
      <c r="N384" s="27">
        <v>0</v>
      </c>
      <c r="O384" s="28">
        <v>0</v>
      </c>
      <c r="P384" s="27">
        <v>0</v>
      </c>
      <c r="Q384" s="28">
        <v>0</v>
      </c>
      <c r="R384" s="27">
        <v>0</v>
      </c>
      <c r="S384" s="28">
        <v>0</v>
      </c>
    </row>
    <row r="385" spans="1:19" x14ac:dyDescent="0.25">
      <c r="A385" s="26" t="s">
        <v>13</v>
      </c>
      <c r="B385" s="26" t="s">
        <v>7</v>
      </c>
      <c r="C385" s="26" t="s">
        <v>8</v>
      </c>
      <c r="D385" s="26" t="s">
        <v>139</v>
      </c>
      <c r="E385" s="26" t="s">
        <v>140</v>
      </c>
      <c r="F385" s="26" t="s">
        <v>15</v>
      </c>
      <c r="G385" s="26" t="s">
        <v>17</v>
      </c>
      <c r="H385" s="26" t="s">
        <v>650</v>
      </c>
      <c r="I385" s="26">
        <v>2.7028000000000002E-4</v>
      </c>
      <c r="J385" s="26"/>
      <c r="K385" s="26"/>
      <c r="L385" s="26"/>
      <c r="M385" s="26"/>
      <c r="N385" s="27">
        <v>45020</v>
      </c>
      <c r="O385" s="28">
        <v>12.168005600000001</v>
      </c>
      <c r="P385" s="27">
        <v>45758</v>
      </c>
      <c r="Q385" s="28">
        <v>12.367472240000001</v>
      </c>
      <c r="R385" s="27">
        <v>90778</v>
      </c>
      <c r="S385" s="28">
        <v>24.535477840000002</v>
      </c>
    </row>
    <row r="386" spans="1:19" x14ac:dyDescent="0.25">
      <c r="A386" s="26" t="s">
        <v>13</v>
      </c>
      <c r="B386" s="26" t="s">
        <v>7</v>
      </c>
      <c r="C386" s="26" t="s">
        <v>8</v>
      </c>
      <c r="D386" s="26" t="s">
        <v>139</v>
      </c>
      <c r="E386" s="26" t="s">
        <v>140</v>
      </c>
      <c r="F386" s="26" t="s">
        <v>15</v>
      </c>
      <c r="G386" s="26" t="s">
        <v>18</v>
      </c>
      <c r="H386" s="26" t="s">
        <v>651</v>
      </c>
      <c r="I386" s="26">
        <v>0</v>
      </c>
      <c r="J386" s="26"/>
      <c r="K386" s="26"/>
      <c r="L386" s="26"/>
      <c r="M386" s="26"/>
      <c r="N386" s="27">
        <v>0</v>
      </c>
      <c r="O386" s="28">
        <v>0</v>
      </c>
      <c r="P386" s="27">
        <v>0</v>
      </c>
      <c r="Q386" s="28">
        <v>0</v>
      </c>
      <c r="R386" s="27">
        <v>0</v>
      </c>
      <c r="S386" s="28">
        <v>0</v>
      </c>
    </row>
    <row r="387" spans="1:19" x14ac:dyDescent="0.25">
      <c r="A387" s="26" t="s">
        <v>13</v>
      </c>
      <c r="B387" s="26" t="s">
        <v>7</v>
      </c>
      <c r="C387" s="26" t="s">
        <v>8</v>
      </c>
      <c r="D387" s="26" t="s">
        <v>139</v>
      </c>
      <c r="E387" s="26" t="s">
        <v>140</v>
      </c>
      <c r="F387" s="26" t="s">
        <v>15</v>
      </c>
      <c r="G387" s="26" t="s">
        <v>19</v>
      </c>
      <c r="H387" s="26" t="s">
        <v>652</v>
      </c>
      <c r="I387" s="26">
        <v>0</v>
      </c>
      <c r="J387" s="26"/>
      <c r="K387" s="26"/>
      <c r="L387" s="26"/>
      <c r="M387" s="26"/>
      <c r="N387" s="27">
        <v>0</v>
      </c>
      <c r="O387" s="28">
        <v>0</v>
      </c>
      <c r="P387" s="27">
        <v>0</v>
      </c>
      <c r="Q387" s="28">
        <v>0</v>
      </c>
      <c r="R387" s="27">
        <v>0</v>
      </c>
      <c r="S387" s="28">
        <v>0</v>
      </c>
    </row>
    <row r="388" spans="1:19" x14ac:dyDescent="0.25">
      <c r="A388" s="26" t="s">
        <v>13</v>
      </c>
      <c r="B388" s="26" t="s">
        <v>7</v>
      </c>
      <c r="C388" s="26" t="s">
        <v>8</v>
      </c>
      <c r="D388" s="26" t="s">
        <v>139</v>
      </c>
      <c r="E388" s="26" t="s">
        <v>140</v>
      </c>
      <c r="F388" s="26" t="s">
        <v>15</v>
      </c>
      <c r="G388" s="26" t="s">
        <v>20</v>
      </c>
      <c r="H388" s="26" t="s">
        <v>653</v>
      </c>
      <c r="I388" s="26">
        <v>1.2657E-2</v>
      </c>
      <c r="J388" s="26"/>
      <c r="K388" s="26"/>
      <c r="L388" s="26"/>
      <c r="M388" s="26"/>
      <c r="N388" s="27">
        <v>45215</v>
      </c>
      <c r="O388" s="28">
        <v>572.28625499999998</v>
      </c>
      <c r="P388" s="27">
        <v>45866</v>
      </c>
      <c r="Q388" s="28">
        <v>580.52596200000005</v>
      </c>
      <c r="R388" s="27">
        <v>91081</v>
      </c>
      <c r="S388" s="28">
        <v>1152.8122170000001</v>
      </c>
    </row>
    <row r="389" spans="1:19" x14ac:dyDescent="0.25">
      <c r="A389" s="26" t="s">
        <v>13</v>
      </c>
      <c r="B389" s="26" t="s">
        <v>7</v>
      </c>
      <c r="C389" s="26" t="s">
        <v>8</v>
      </c>
      <c r="D389" s="26" t="s">
        <v>141</v>
      </c>
      <c r="E389" s="26" t="s">
        <v>142</v>
      </c>
      <c r="F389" s="26" t="s">
        <v>15</v>
      </c>
      <c r="G389" s="26" t="s">
        <v>16</v>
      </c>
      <c r="H389" s="26" t="s">
        <v>654</v>
      </c>
      <c r="I389" s="26">
        <v>7.0010000000000005E-4</v>
      </c>
      <c r="J389" s="26"/>
      <c r="K389" s="26"/>
      <c r="L389" s="26"/>
      <c r="M389" s="26"/>
      <c r="N389" s="27">
        <v>507323</v>
      </c>
      <c r="O389" s="28">
        <v>355.1768323</v>
      </c>
      <c r="P389" s="27">
        <v>1752667</v>
      </c>
      <c r="Q389" s="28">
        <v>1227.0421667000001</v>
      </c>
      <c r="R389" s="27">
        <v>2259990</v>
      </c>
      <c r="S389" s="28">
        <v>1582.2189990000002</v>
      </c>
    </row>
    <row r="390" spans="1:19" x14ac:dyDescent="0.25">
      <c r="A390" s="26" t="s">
        <v>13</v>
      </c>
      <c r="B390" s="26" t="s">
        <v>7</v>
      </c>
      <c r="C390" s="26" t="s">
        <v>8</v>
      </c>
      <c r="D390" s="26" t="s">
        <v>141</v>
      </c>
      <c r="E390" s="26" t="s">
        <v>142</v>
      </c>
      <c r="F390" s="26" t="s">
        <v>15</v>
      </c>
      <c r="G390" s="26" t="s">
        <v>17</v>
      </c>
      <c r="H390" s="26" t="s">
        <v>655</v>
      </c>
      <c r="I390" s="26">
        <v>3.9799999999999998E-5</v>
      </c>
      <c r="J390" s="26"/>
      <c r="K390" s="26"/>
      <c r="L390" s="26"/>
      <c r="M390" s="26"/>
      <c r="N390" s="27">
        <v>2938225</v>
      </c>
      <c r="O390" s="28">
        <v>116.941355</v>
      </c>
      <c r="P390" s="27">
        <v>4682269</v>
      </c>
      <c r="Q390" s="28">
        <v>186.3543062</v>
      </c>
      <c r="R390" s="27">
        <v>7620494</v>
      </c>
      <c r="S390" s="28">
        <v>303.29566119999998</v>
      </c>
    </row>
    <row r="391" spans="1:19" x14ac:dyDescent="0.25">
      <c r="A391" s="26" t="s">
        <v>13</v>
      </c>
      <c r="B391" s="26" t="s">
        <v>7</v>
      </c>
      <c r="C391" s="26" t="s">
        <v>8</v>
      </c>
      <c r="D391" s="26" t="s">
        <v>141</v>
      </c>
      <c r="E391" s="26" t="s">
        <v>142</v>
      </c>
      <c r="F391" s="26" t="s">
        <v>15</v>
      </c>
      <c r="G391" s="26" t="s">
        <v>18</v>
      </c>
      <c r="H391" s="26" t="s">
        <v>656</v>
      </c>
      <c r="I391" s="26">
        <v>0</v>
      </c>
      <c r="J391" s="26"/>
      <c r="K391" s="26"/>
      <c r="L391" s="26"/>
      <c r="M391" s="26"/>
      <c r="N391" s="27">
        <v>0</v>
      </c>
      <c r="O391" s="28">
        <v>0</v>
      </c>
      <c r="P391" s="27">
        <v>0</v>
      </c>
      <c r="Q391" s="28">
        <v>0</v>
      </c>
      <c r="R391" s="27">
        <v>0</v>
      </c>
      <c r="S391" s="28">
        <v>0</v>
      </c>
    </row>
    <row r="392" spans="1:19" x14ac:dyDescent="0.25">
      <c r="A392" s="26" t="s">
        <v>13</v>
      </c>
      <c r="B392" s="26" t="s">
        <v>7</v>
      </c>
      <c r="C392" s="26" t="s">
        <v>8</v>
      </c>
      <c r="D392" s="26" t="s">
        <v>141</v>
      </c>
      <c r="E392" s="26" t="s">
        <v>142</v>
      </c>
      <c r="F392" s="26" t="s">
        <v>15</v>
      </c>
      <c r="G392" s="26" t="s">
        <v>19</v>
      </c>
      <c r="H392" s="26" t="s">
        <v>657</v>
      </c>
      <c r="I392" s="26">
        <v>0</v>
      </c>
      <c r="J392" s="26"/>
      <c r="K392" s="26"/>
      <c r="L392" s="26"/>
      <c r="M392" s="26"/>
      <c r="N392" s="27">
        <v>0</v>
      </c>
      <c r="O392" s="28">
        <v>0</v>
      </c>
      <c r="P392" s="27">
        <v>0</v>
      </c>
      <c r="Q392" s="28">
        <v>0</v>
      </c>
      <c r="R392" s="27">
        <v>0</v>
      </c>
      <c r="S392" s="28">
        <v>0</v>
      </c>
    </row>
    <row r="393" spans="1:19" x14ac:dyDescent="0.25">
      <c r="A393" s="26" t="s">
        <v>13</v>
      </c>
      <c r="B393" s="26" t="s">
        <v>7</v>
      </c>
      <c r="C393" s="26" t="s">
        <v>8</v>
      </c>
      <c r="D393" s="26" t="s">
        <v>141</v>
      </c>
      <c r="E393" s="26" t="s">
        <v>142</v>
      </c>
      <c r="F393" s="26" t="s">
        <v>15</v>
      </c>
      <c r="G393" s="26" t="s">
        <v>20</v>
      </c>
      <c r="H393" s="26" t="s">
        <v>658</v>
      </c>
      <c r="I393" s="26">
        <v>3.2696000000000001E-3</v>
      </c>
      <c r="J393" s="26"/>
      <c r="K393" s="26"/>
      <c r="L393" s="26"/>
      <c r="M393" s="26"/>
      <c r="N393" s="27">
        <v>2947966</v>
      </c>
      <c r="O393" s="28">
        <v>9638.6696336000005</v>
      </c>
      <c r="P393" s="27">
        <v>4748439</v>
      </c>
      <c r="Q393" s="28">
        <v>15525.4961544</v>
      </c>
      <c r="R393" s="27">
        <v>7696405</v>
      </c>
      <c r="S393" s="28">
        <v>25164.165787999998</v>
      </c>
    </row>
    <row r="394" spans="1:19" x14ac:dyDescent="0.25">
      <c r="A394" s="26" t="s">
        <v>13</v>
      </c>
      <c r="B394" s="26" t="s">
        <v>7</v>
      </c>
      <c r="C394" s="26" t="s">
        <v>8</v>
      </c>
      <c r="D394" s="26" t="s">
        <v>143</v>
      </c>
      <c r="E394" s="26" t="s">
        <v>144</v>
      </c>
      <c r="F394" s="26" t="s">
        <v>15</v>
      </c>
      <c r="G394" s="26" t="s">
        <v>16</v>
      </c>
      <c r="H394" s="26" t="s">
        <v>659</v>
      </c>
      <c r="I394" s="26">
        <v>3.8929999999999998E-4</v>
      </c>
      <c r="J394" s="26"/>
      <c r="K394" s="26"/>
      <c r="L394" s="26"/>
      <c r="M394" s="26"/>
      <c r="N394" s="27">
        <v>778693</v>
      </c>
      <c r="O394" s="28">
        <v>303.1451849</v>
      </c>
      <c r="P394" s="27">
        <v>2424455</v>
      </c>
      <c r="Q394" s="28">
        <v>943.84033150000005</v>
      </c>
      <c r="R394" s="27">
        <v>3203148</v>
      </c>
      <c r="S394" s="28">
        <v>1246.9855164000001</v>
      </c>
    </row>
    <row r="395" spans="1:19" x14ac:dyDescent="0.25">
      <c r="A395" s="26" t="s">
        <v>13</v>
      </c>
      <c r="B395" s="26" t="s">
        <v>7</v>
      </c>
      <c r="C395" s="26" t="s">
        <v>8</v>
      </c>
      <c r="D395" s="26" t="s">
        <v>143</v>
      </c>
      <c r="E395" s="26" t="s">
        <v>144</v>
      </c>
      <c r="F395" s="26" t="s">
        <v>15</v>
      </c>
      <c r="G395" s="26" t="s">
        <v>17</v>
      </c>
      <c r="H395" s="26" t="s">
        <v>660</v>
      </c>
      <c r="I395" s="26">
        <v>0</v>
      </c>
      <c r="J395" s="26"/>
      <c r="K395" s="26"/>
      <c r="L395" s="26"/>
      <c r="M395" s="26"/>
      <c r="N395" s="27">
        <v>0</v>
      </c>
      <c r="O395" s="28">
        <v>0</v>
      </c>
      <c r="P395" s="27">
        <v>0</v>
      </c>
      <c r="Q395" s="28">
        <v>0</v>
      </c>
      <c r="R395" s="27">
        <v>0</v>
      </c>
      <c r="S395" s="28">
        <v>0</v>
      </c>
    </row>
    <row r="396" spans="1:19" x14ac:dyDescent="0.25">
      <c r="A396" s="26" t="s">
        <v>13</v>
      </c>
      <c r="B396" s="26" t="s">
        <v>7</v>
      </c>
      <c r="C396" s="26" t="s">
        <v>8</v>
      </c>
      <c r="D396" s="26" t="s">
        <v>143</v>
      </c>
      <c r="E396" s="26" t="s">
        <v>144</v>
      </c>
      <c r="F396" s="26" t="s">
        <v>15</v>
      </c>
      <c r="G396" s="26" t="s">
        <v>18</v>
      </c>
      <c r="H396" s="26" t="s">
        <v>661</v>
      </c>
      <c r="I396" s="26">
        <v>0</v>
      </c>
      <c r="J396" s="26"/>
      <c r="K396" s="26"/>
      <c r="L396" s="26"/>
      <c r="M396" s="26"/>
      <c r="N396" s="27">
        <v>0</v>
      </c>
      <c r="O396" s="28">
        <v>0</v>
      </c>
      <c r="P396" s="27">
        <v>0</v>
      </c>
      <c r="Q396" s="28">
        <v>0</v>
      </c>
      <c r="R396" s="27">
        <v>0</v>
      </c>
      <c r="S396" s="28">
        <v>0</v>
      </c>
    </row>
    <row r="397" spans="1:19" x14ac:dyDescent="0.25">
      <c r="A397" s="26" t="s">
        <v>13</v>
      </c>
      <c r="B397" s="26" t="s">
        <v>7</v>
      </c>
      <c r="C397" s="26" t="s">
        <v>8</v>
      </c>
      <c r="D397" s="26" t="s">
        <v>143</v>
      </c>
      <c r="E397" s="26" t="s">
        <v>144</v>
      </c>
      <c r="F397" s="26" t="s">
        <v>15</v>
      </c>
      <c r="G397" s="26" t="s">
        <v>19</v>
      </c>
      <c r="H397" s="26" t="s">
        <v>662</v>
      </c>
      <c r="I397" s="26">
        <v>0</v>
      </c>
      <c r="J397" s="26"/>
      <c r="K397" s="26"/>
      <c r="L397" s="26"/>
      <c r="M397" s="26"/>
      <c r="N397" s="27">
        <v>0</v>
      </c>
      <c r="O397" s="28">
        <v>0</v>
      </c>
      <c r="P397" s="27">
        <v>0</v>
      </c>
      <c r="Q397" s="28">
        <v>0</v>
      </c>
      <c r="R397" s="27">
        <v>0</v>
      </c>
      <c r="S397" s="28">
        <v>0</v>
      </c>
    </row>
    <row r="398" spans="1:19" x14ac:dyDescent="0.25">
      <c r="A398" s="26" t="s">
        <v>13</v>
      </c>
      <c r="B398" s="26" t="s">
        <v>7</v>
      </c>
      <c r="C398" s="26" t="s">
        <v>8</v>
      </c>
      <c r="D398" s="26" t="s">
        <v>143</v>
      </c>
      <c r="E398" s="26" t="s">
        <v>144</v>
      </c>
      <c r="F398" s="26" t="s">
        <v>15</v>
      </c>
      <c r="G398" s="26" t="s">
        <v>20</v>
      </c>
      <c r="H398" s="26" t="s">
        <v>663</v>
      </c>
      <c r="I398" s="26">
        <v>1.6401E-3</v>
      </c>
      <c r="J398" s="26"/>
      <c r="K398" s="26"/>
      <c r="L398" s="26"/>
      <c r="M398" s="26"/>
      <c r="N398" s="27">
        <v>3750030</v>
      </c>
      <c r="O398" s="28">
        <v>6150.4242029999996</v>
      </c>
      <c r="P398" s="27">
        <v>8070044</v>
      </c>
      <c r="Q398" s="28">
        <v>13235.6791644</v>
      </c>
      <c r="R398" s="27">
        <v>11820074</v>
      </c>
      <c r="S398" s="28">
        <v>19386.103367399999</v>
      </c>
    </row>
    <row r="399" spans="1:19" x14ac:dyDescent="0.25">
      <c r="A399" s="26" t="s">
        <v>13</v>
      </c>
      <c r="B399" s="26" t="s">
        <v>7</v>
      </c>
      <c r="C399" s="26" t="s">
        <v>8</v>
      </c>
      <c r="D399" s="26" t="s">
        <v>145</v>
      </c>
      <c r="E399" s="26" t="s">
        <v>146</v>
      </c>
      <c r="F399" s="26" t="s">
        <v>15</v>
      </c>
      <c r="G399" s="26" t="s">
        <v>16</v>
      </c>
      <c r="H399" s="26" t="s">
        <v>664</v>
      </c>
      <c r="I399" s="26">
        <v>4.4660000000000001E-4</v>
      </c>
      <c r="J399" s="26"/>
      <c r="K399" s="26"/>
      <c r="L399" s="26"/>
      <c r="M399" s="26"/>
      <c r="N399" s="27">
        <v>31087</v>
      </c>
      <c r="O399" s="28">
        <v>13.883454200000001</v>
      </c>
      <c r="P399" s="27">
        <v>270349</v>
      </c>
      <c r="Q399" s="28">
        <v>120.73786340000001</v>
      </c>
      <c r="R399" s="27">
        <v>301436</v>
      </c>
      <c r="S399" s="28">
        <v>134.62131760000003</v>
      </c>
    </row>
    <row r="400" spans="1:19" x14ac:dyDescent="0.25">
      <c r="A400" s="26" t="s">
        <v>13</v>
      </c>
      <c r="B400" s="26" t="s">
        <v>7</v>
      </c>
      <c r="C400" s="26" t="s">
        <v>8</v>
      </c>
      <c r="D400" s="26" t="s">
        <v>145</v>
      </c>
      <c r="E400" s="26" t="s">
        <v>146</v>
      </c>
      <c r="F400" s="26" t="s">
        <v>15</v>
      </c>
      <c r="G400" s="26" t="s">
        <v>17</v>
      </c>
      <c r="H400" s="26" t="s">
        <v>665</v>
      </c>
      <c r="I400" s="26">
        <v>0</v>
      </c>
      <c r="J400" s="26"/>
      <c r="K400" s="26"/>
      <c r="L400" s="26"/>
      <c r="M400" s="26"/>
      <c r="N400" s="27">
        <v>0</v>
      </c>
      <c r="O400" s="28">
        <v>0</v>
      </c>
      <c r="P400" s="27">
        <v>0</v>
      </c>
      <c r="Q400" s="28">
        <v>0</v>
      </c>
      <c r="R400" s="27">
        <v>0</v>
      </c>
      <c r="S400" s="28">
        <v>0</v>
      </c>
    </row>
    <row r="401" spans="1:19" x14ac:dyDescent="0.25">
      <c r="A401" s="26" t="s">
        <v>13</v>
      </c>
      <c r="B401" s="26" t="s">
        <v>7</v>
      </c>
      <c r="C401" s="26" t="s">
        <v>8</v>
      </c>
      <c r="D401" s="26" t="s">
        <v>145</v>
      </c>
      <c r="E401" s="26" t="s">
        <v>146</v>
      </c>
      <c r="F401" s="26" t="s">
        <v>15</v>
      </c>
      <c r="G401" s="26" t="s">
        <v>18</v>
      </c>
      <c r="H401" s="26" t="s">
        <v>666</v>
      </c>
      <c r="I401" s="26">
        <v>0</v>
      </c>
      <c r="J401" s="26"/>
      <c r="K401" s="26"/>
      <c r="L401" s="26"/>
      <c r="M401" s="26"/>
      <c r="N401" s="27">
        <v>0</v>
      </c>
      <c r="O401" s="28">
        <v>0</v>
      </c>
      <c r="P401" s="27">
        <v>0</v>
      </c>
      <c r="Q401" s="28">
        <v>0</v>
      </c>
      <c r="R401" s="27">
        <v>0</v>
      </c>
      <c r="S401" s="28">
        <v>0</v>
      </c>
    </row>
    <row r="402" spans="1:19" x14ac:dyDescent="0.25">
      <c r="A402" s="26" t="s">
        <v>13</v>
      </c>
      <c r="B402" s="26" t="s">
        <v>7</v>
      </c>
      <c r="C402" s="26" t="s">
        <v>8</v>
      </c>
      <c r="D402" s="26" t="s">
        <v>145</v>
      </c>
      <c r="E402" s="26" t="s">
        <v>146</v>
      </c>
      <c r="F402" s="26" t="s">
        <v>15</v>
      </c>
      <c r="G402" s="26" t="s">
        <v>19</v>
      </c>
      <c r="H402" s="26" t="s">
        <v>667</v>
      </c>
      <c r="I402" s="26">
        <v>0</v>
      </c>
      <c r="J402" s="26"/>
      <c r="K402" s="26"/>
      <c r="L402" s="26"/>
      <c r="M402" s="26"/>
      <c r="N402" s="27">
        <v>0</v>
      </c>
      <c r="O402" s="28">
        <v>0</v>
      </c>
      <c r="P402" s="27">
        <v>0</v>
      </c>
      <c r="Q402" s="28">
        <v>0</v>
      </c>
      <c r="R402" s="27">
        <v>0</v>
      </c>
      <c r="S402" s="28">
        <v>0</v>
      </c>
    </row>
    <row r="403" spans="1:19" x14ac:dyDescent="0.25">
      <c r="A403" s="26" t="s">
        <v>13</v>
      </c>
      <c r="B403" s="26" t="s">
        <v>7</v>
      </c>
      <c r="C403" s="26" t="s">
        <v>8</v>
      </c>
      <c r="D403" s="26" t="s">
        <v>145</v>
      </c>
      <c r="E403" s="26" t="s">
        <v>146</v>
      </c>
      <c r="F403" s="26" t="s">
        <v>15</v>
      </c>
      <c r="G403" s="26" t="s">
        <v>20</v>
      </c>
      <c r="H403" s="26" t="s">
        <v>668</v>
      </c>
      <c r="I403" s="26">
        <v>1.9951999999999999E-3</v>
      </c>
      <c r="J403" s="26"/>
      <c r="K403" s="26"/>
      <c r="L403" s="26"/>
      <c r="M403" s="26"/>
      <c r="N403" s="27">
        <v>183613</v>
      </c>
      <c r="O403" s="28">
        <v>366.34465760000001</v>
      </c>
      <c r="P403" s="27">
        <v>396788</v>
      </c>
      <c r="Q403" s="28">
        <v>791.67141760000004</v>
      </c>
      <c r="R403" s="27">
        <v>580401</v>
      </c>
      <c r="S403" s="28">
        <v>1158.0160751999999</v>
      </c>
    </row>
    <row r="404" spans="1:19" x14ac:dyDescent="0.25">
      <c r="A404" s="26" t="s">
        <v>13</v>
      </c>
      <c r="B404" s="26" t="s">
        <v>7</v>
      </c>
      <c r="C404" s="26" t="s">
        <v>8</v>
      </c>
      <c r="D404" s="26" t="s">
        <v>147</v>
      </c>
      <c r="E404" s="26" t="s">
        <v>148</v>
      </c>
      <c r="F404" s="26" t="s">
        <v>15</v>
      </c>
      <c r="G404" s="26" t="s">
        <v>16</v>
      </c>
      <c r="H404" s="26" t="s">
        <v>669</v>
      </c>
      <c r="I404" s="26">
        <v>4.4660000000000001E-4</v>
      </c>
      <c r="J404" s="26"/>
      <c r="K404" s="26"/>
      <c r="L404" s="26"/>
      <c r="M404" s="26"/>
      <c r="N404" s="27">
        <v>152473</v>
      </c>
      <c r="O404" s="28">
        <v>68.094441799999998</v>
      </c>
      <c r="P404" s="27">
        <v>647537</v>
      </c>
      <c r="Q404" s="28">
        <v>289.19002419999998</v>
      </c>
      <c r="R404" s="27">
        <v>800010</v>
      </c>
      <c r="S404" s="28">
        <v>357.28446599999995</v>
      </c>
    </row>
    <row r="405" spans="1:19" x14ac:dyDescent="0.25">
      <c r="A405" s="26" t="s">
        <v>13</v>
      </c>
      <c r="B405" s="26" t="s">
        <v>7</v>
      </c>
      <c r="C405" s="26" t="s">
        <v>8</v>
      </c>
      <c r="D405" s="26" t="s">
        <v>147</v>
      </c>
      <c r="E405" s="26" t="s">
        <v>148</v>
      </c>
      <c r="F405" s="26" t="s">
        <v>15</v>
      </c>
      <c r="G405" s="26" t="s">
        <v>17</v>
      </c>
      <c r="H405" s="26" t="s">
        <v>670</v>
      </c>
      <c r="I405" s="26">
        <v>0</v>
      </c>
      <c r="J405" s="26"/>
      <c r="K405" s="26"/>
      <c r="L405" s="26"/>
      <c r="M405" s="26"/>
      <c r="N405" s="27">
        <v>0</v>
      </c>
      <c r="O405" s="28">
        <v>0</v>
      </c>
      <c r="P405" s="27">
        <v>0</v>
      </c>
      <c r="Q405" s="28">
        <v>0</v>
      </c>
      <c r="R405" s="27">
        <v>0</v>
      </c>
      <c r="S405" s="28">
        <v>0</v>
      </c>
    </row>
    <row r="406" spans="1:19" x14ac:dyDescent="0.25">
      <c r="A406" s="26" t="s">
        <v>13</v>
      </c>
      <c r="B406" s="26" t="s">
        <v>7</v>
      </c>
      <c r="C406" s="26" t="s">
        <v>8</v>
      </c>
      <c r="D406" s="26" t="s">
        <v>147</v>
      </c>
      <c r="E406" s="26" t="s">
        <v>148</v>
      </c>
      <c r="F406" s="26" t="s">
        <v>15</v>
      </c>
      <c r="G406" s="26" t="s">
        <v>18</v>
      </c>
      <c r="H406" s="26" t="s">
        <v>671</v>
      </c>
      <c r="I406" s="26">
        <v>0</v>
      </c>
      <c r="J406" s="26"/>
      <c r="K406" s="26"/>
      <c r="L406" s="26"/>
      <c r="M406" s="26"/>
      <c r="N406" s="27">
        <v>0</v>
      </c>
      <c r="O406" s="28">
        <v>0</v>
      </c>
      <c r="P406" s="27">
        <v>0</v>
      </c>
      <c r="Q406" s="28">
        <v>0</v>
      </c>
      <c r="R406" s="27">
        <v>0</v>
      </c>
      <c r="S406" s="28">
        <v>0</v>
      </c>
    </row>
    <row r="407" spans="1:19" x14ac:dyDescent="0.25">
      <c r="A407" s="26" t="s">
        <v>13</v>
      </c>
      <c r="B407" s="26" t="s">
        <v>7</v>
      </c>
      <c r="C407" s="26" t="s">
        <v>8</v>
      </c>
      <c r="D407" s="26" t="s">
        <v>147</v>
      </c>
      <c r="E407" s="26" t="s">
        <v>148</v>
      </c>
      <c r="F407" s="26" t="s">
        <v>15</v>
      </c>
      <c r="G407" s="26" t="s">
        <v>19</v>
      </c>
      <c r="H407" s="26" t="s">
        <v>672</v>
      </c>
      <c r="I407" s="26">
        <v>0</v>
      </c>
      <c r="J407" s="26"/>
      <c r="K407" s="26"/>
      <c r="L407" s="26"/>
      <c r="M407" s="26"/>
      <c r="N407" s="27">
        <v>0</v>
      </c>
      <c r="O407" s="28">
        <v>0</v>
      </c>
      <c r="P407" s="27">
        <v>0</v>
      </c>
      <c r="Q407" s="28">
        <v>0</v>
      </c>
      <c r="R407" s="27">
        <v>0</v>
      </c>
      <c r="S407" s="28">
        <v>0</v>
      </c>
    </row>
    <row r="408" spans="1:19" x14ac:dyDescent="0.25">
      <c r="A408" s="26" t="s">
        <v>13</v>
      </c>
      <c r="B408" s="26" t="s">
        <v>7</v>
      </c>
      <c r="C408" s="26" t="s">
        <v>8</v>
      </c>
      <c r="D408" s="26" t="s">
        <v>147</v>
      </c>
      <c r="E408" s="26" t="s">
        <v>148</v>
      </c>
      <c r="F408" s="26" t="s">
        <v>15</v>
      </c>
      <c r="G408" s="26" t="s">
        <v>20</v>
      </c>
      <c r="H408" s="26" t="s">
        <v>673</v>
      </c>
      <c r="I408" s="26">
        <v>1.9951999999999999E-3</v>
      </c>
      <c r="J408" s="26"/>
      <c r="K408" s="26"/>
      <c r="L408" s="26"/>
      <c r="M408" s="26"/>
      <c r="N408" s="27">
        <v>781086</v>
      </c>
      <c r="O408" s="28">
        <v>1558.4227871999999</v>
      </c>
      <c r="P408" s="27">
        <v>1937660</v>
      </c>
      <c r="Q408" s="28">
        <v>3866.0192319999996</v>
      </c>
      <c r="R408" s="27">
        <v>2718746</v>
      </c>
      <c r="S408" s="28">
        <v>5424.4420191999998</v>
      </c>
    </row>
    <row r="409" spans="1:19" x14ac:dyDescent="0.25">
      <c r="A409" s="26" t="s">
        <v>13</v>
      </c>
      <c r="B409" s="26" t="s">
        <v>7</v>
      </c>
      <c r="C409" s="26" t="s">
        <v>8</v>
      </c>
      <c r="D409" s="26" t="s">
        <v>149</v>
      </c>
      <c r="E409" s="26" t="s">
        <v>150</v>
      </c>
      <c r="F409" s="26" t="s">
        <v>15</v>
      </c>
      <c r="G409" s="26" t="s">
        <v>16</v>
      </c>
      <c r="H409" s="26" t="s">
        <v>674</v>
      </c>
      <c r="I409" s="26">
        <v>4.4660000000000001E-4</v>
      </c>
      <c r="J409" s="26"/>
      <c r="K409" s="26"/>
      <c r="L409" s="26"/>
      <c r="M409" s="26"/>
      <c r="N409" s="27">
        <v>439147</v>
      </c>
      <c r="O409" s="28">
        <v>196.12305019999999</v>
      </c>
      <c r="P409" s="27">
        <v>3242332</v>
      </c>
      <c r="Q409" s="28">
        <v>1448.0254712000001</v>
      </c>
      <c r="R409" s="27">
        <v>3681479</v>
      </c>
      <c r="S409" s="28">
        <v>1644.1485214000002</v>
      </c>
    </row>
    <row r="410" spans="1:19" x14ac:dyDescent="0.25">
      <c r="A410" s="26" t="s">
        <v>13</v>
      </c>
      <c r="B410" s="26" t="s">
        <v>7</v>
      </c>
      <c r="C410" s="26" t="s">
        <v>8</v>
      </c>
      <c r="D410" s="26" t="s">
        <v>149</v>
      </c>
      <c r="E410" s="26" t="s">
        <v>150</v>
      </c>
      <c r="F410" s="26" t="s">
        <v>15</v>
      </c>
      <c r="G410" s="26" t="s">
        <v>17</v>
      </c>
      <c r="H410" s="26" t="s">
        <v>675</v>
      </c>
      <c r="I410" s="26">
        <v>0</v>
      </c>
      <c r="J410" s="26"/>
      <c r="K410" s="26"/>
      <c r="L410" s="26"/>
      <c r="M410" s="26"/>
      <c r="N410" s="27">
        <v>0</v>
      </c>
      <c r="O410" s="28">
        <v>0</v>
      </c>
      <c r="P410" s="27">
        <v>0</v>
      </c>
      <c r="Q410" s="28">
        <v>0</v>
      </c>
      <c r="R410" s="27">
        <v>0</v>
      </c>
      <c r="S410" s="28">
        <v>0</v>
      </c>
    </row>
    <row r="411" spans="1:19" x14ac:dyDescent="0.25">
      <c r="A411" s="26" t="s">
        <v>13</v>
      </c>
      <c r="B411" s="26" t="s">
        <v>7</v>
      </c>
      <c r="C411" s="26" t="s">
        <v>8</v>
      </c>
      <c r="D411" s="26" t="s">
        <v>149</v>
      </c>
      <c r="E411" s="26" t="s">
        <v>150</v>
      </c>
      <c r="F411" s="26" t="s">
        <v>15</v>
      </c>
      <c r="G411" s="26" t="s">
        <v>18</v>
      </c>
      <c r="H411" s="26" t="s">
        <v>676</v>
      </c>
      <c r="I411" s="26">
        <v>0</v>
      </c>
      <c r="J411" s="26"/>
      <c r="K411" s="26"/>
      <c r="L411" s="26"/>
      <c r="M411" s="26"/>
      <c r="N411" s="27">
        <v>0</v>
      </c>
      <c r="O411" s="28">
        <v>0</v>
      </c>
      <c r="P411" s="27">
        <v>0</v>
      </c>
      <c r="Q411" s="28">
        <v>0</v>
      </c>
      <c r="R411" s="27">
        <v>0</v>
      </c>
      <c r="S411" s="28">
        <v>0</v>
      </c>
    </row>
    <row r="412" spans="1:19" x14ac:dyDescent="0.25">
      <c r="A412" s="26" t="s">
        <v>13</v>
      </c>
      <c r="B412" s="26" t="s">
        <v>7</v>
      </c>
      <c r="C412" s="26" t="s">
        <v>8</v>
      </c>
      <c r="D412" s="26" t="s">
        <v>149</v>
      </c>
      <c r="E412" s="26" t="s">
        <v>150</v>
      </c>
      <c r="F412" s="26" t="s">
        <v>15</v>
      </c>
      <c r="G412" s="26" t="s">
        <v>19</v>
      </c>
      <c r="H412" s="26" t="s">
        <v>677</v>
      </c>
      <c r="I412" s="26">
        <v>0</v>
      </c>
      <c r="J412" s="26"/>
      <c r="K412" s="26"/>
      <c r="L412" s="26"/>
      <c r="M412" s="26"/>
      <c r="N412" s="27">
        <v>0</v>
      </c>
      <c r="O412" s="28">
        <v>0</v>
      </c>
      <c r="P412" s="27">
        <v>0</v>
      </c>
      <c r="Q412" s="28">
        <v>0</v>
      </c>
      <c r="R412" s="27">
        <v>0</v>
      </c>
      <c r="S412" s="28">
        <v>0</v>
      </c>
    </row>
    <row r="413" spans="1:19" x14ac:dyDescent="0.25">
      <c r="A413" s="26" t="s">
        <v>13</v>
      </c>
      <c r="B413" s="26" t="s">
        <v>7</v>
      </c>
      <c r="C413" s="26" t="s">
        <v>8</v>
      </c>
      <c r="D413" s="26" t="s">
        <v>149</v>
      </c>
      <c r="E413" s="26" t="s">
        <v>150</v>
      </c>
      <c r="F413" s="26" t="s">
        <v>15</v>
      </c>
      <c r="G413" s="26" t="s">
        <v>20</v>
      </c>
      <c r="H413" s="26" t="s">
        <v>678</v>
      </c>
      <c r="I413" s="26">
        <v>1.9951999999999999E-3</v>
      </c>
      <c r="J413" s="26"/>
      <c r="K413" s="26"/>
      <c r="L413" s="26"/>
      <c r="M413" s="26"/>
      <c r="N413" s="27">
        <v>5169011</v>
      </c>
      <c r="O413" s="28">
        <v>10313.210747199999</v>
      </c>
      <c r="P413" s="27">
        <v>12588707</v>
      </c>
      <c r="Q413" s="28">
        <v>25116.988206400001</v>
      </c>
      <c r="R413" s="27">
        <v>17757718</v>
      </c>
      <c r="S413" s="28">
        <v>35430.198953599996</v>
      </c>
    </row>
    <row r="414" spans="1:19" x14ac:dyDescent="0.25">
      <c r="A414" s="26" t="s">
        <v>13</v>
      </c>
      <c r="B414" s="26" t="s">
        <v>7</v>
      </c>
      <c r="C414" s="26" t="s">
        <v>8</v>
      </c>
      <c r="D414" s="26" t="s">
        <v>151</v>
      </c>
      <c r="E414" s="26" t="s">
        <v>152</v>
      </c>
      <c r="F414" s="26" t="s">
        <v>15</v>
      </c>
      <c r="G414" s="26" t="s">
        <v>16</v>
      </c>
      <c r="H414" s="26" t="s">
        <v>679</v>
      </c>
      <c r="I414" s="26">
        <v>2.7244999999999999E-3</v>
      </c>
      <c r="J414" s="26"/>
      <c r="K414" s="26"/>
      <c r="L414" s="26"/>
      <c r="M414" s="26"/>
      <c r="N414" s="27">
        <v>83306</v>
      </c>
      <c r="O414" s="28">
        <v>226.967197</v>
      </c>
      <c r="P414" s="27">
        <v>1460770</v>
      </c>
      <c r="Q414" s="28">
        <v>3979.8678649999997</v>
      </c>
      <c r="R414" s="27">
        <v>1544076</v>
      </c>
      <c r="S414" s="28">
        <v>4206.8350620000001</v>
      </c>
    </row>
    <row r="415" spans="1:19" x14ac:dyDescent="0.25">
      <c r="A415" s="26" t="s">
        <v>13</v>
      </c>
      <c r="B415" s="26" t="s">
        <v>7</v>
      </c>
      <c r="C415" s="26" t="s">
        <v>8</v>
      </c>
      <c r="D415" s="26" t="s">
        <v>151</v>
      </c>
      <c r="E415" s="26" t="s">
        <v>152</v>
      </c>
      <c r="F415" s="26" t="s">
        <v>15</v>
      </c>
      <c r="G415" s="26" t="s">
        <v>17</v>
      </c>
      <c r="H415" s="26" t="s">
        <v>680</v>
      </c>
      <c r="I415" s="26">
        <v>0</v>
      </c>
      <c r="J415" s="26"/>
      <c r="K415" s="26"/>
      <c r="L415" s="26"/>
      <c r="M415" s="26"/>
      <c r="N415" s="27">
        <v>0</v>
      </c>
      <c r="O415" s="28">
        <v>0</v>
      </c>
      <c r="P415" s="27">
        <v>0</v>
      </c>
      <c r="Q415" s="28">
        <v>0</v>
      </c>
      <c r="R415" s="27">
        <v>0</v>
      </c>
      <c r="S415" s="28">
        <v>0</v>
      </c>
    </row>
    <row r="416" spans="1:19" x14ac:dyDescent="0.25">
      <c r="A416" s="26" t="s">
        <v>13</v>
      </c>
      <c r="B416" s="26" t="s">
        <v>7</v>
      </c>
      <c r="C416" s="26" t="s">
        <v>8</v>
      </c>
      <c r="D416" s="26" t="s">
        <v>151</v>
      </c>
      <c r="E416" s="26" t="s">
        <v>152</v>
      </c>
      <c r="F416" s="26" t="s">
        <v>15</v>
      </c>
      <c r="G416" s="26" t="s">
        <v>18</v>
      </c>
      <c r="H416" s="26" t="s">
        <v>681</v>
      </c>
      <c r="I416" s="26">
        <v>0</v>
      </c>
      <c r="J416" s="26"/>
      <c r="K416" s="26"/>
      <c r="L416" s="26"/>
      <c r="M416" s="26"/>
      <c r="N416" s="27">
        <v>0</v>
      </c>
      <c r="O416" s="28">
        <v>0</v>
      </c>
      <c r="P416" s="27">
        <v>0</v>
      </c>
      <c r="Q416" s="28">
        <v>0</v>
      </c>
      <c r="R416" s="27">
        <v>0</v>
      </c>
      <c r="S416" s="28">
        <v>0</v>
      </c>
    </row>
    <row r="417" spans="1:19" x14ac:dyDescent="0.25">
      <c r="A417" s="26" t="s">
        <v>13</v>
      </c>
      <c r="B417" s="26" t="s">
        <v>7</v>
      </c>
      <c r="C417" s="26" t="s">
        <v>8</v>
      </c>
      <c r="D417" s="26" t="s">
        <v>151</v>
      </c>
      <c r="E417" s="26" t="s">
        <v>152</v>
      </c>
      <c r="F417" s="26" t="s">
        <v>15</v>
      </c>
      <c r="G417" s="26" t="s">
        <v>19</v>
      </c>
      <c r="H417" s="26" t="s">
        <v>682</v>
      </c>
      <c r="I417" s="26">
        <v>0</v>
      </c>
      <c r="J417" s="26"/>
      <c r="K417" s="26"/>
      <c r="L417" s="26"/>
      <c r="M417" s="26"/>
      <c r="N417" s="27">
        <v>0</v>
      </c>
      <c r="O417" s="28">
        <v>0</v>
      </c>
      <c r="P417" s="27">
        <v>0</v>
      </c>
      <c r="Q417" s="28">
        <v>0</v>
      </c>
      <c r="R417" s="27">
        <v>0</v>
      </c>
      <c r="S417" s="28">
        <v>0</v>
      </c>
    </row>
    <row r="418" spans="1:19" x14ac:dyDescent="0.25">
      <c r="A418" s="26" t="s">
        <v>13</v>
      </c>
      <c r="B418" s="26" t="s">
        <v>7</v>
      </c>
      <c r="C418" s="26" t="s">
        <v>8</v>
      </c>
      <c r="D418" s="26" t="s">
        <v>151</v>
      </c>
      <c r="E418" s="26" t="s">
        <v>152</v>
      </c>
      <c r="F418" s="26" t="s">
        <v>15</v>
      </c>
      <c r="G418" s="26" t="s">
        <v>20</v>
      </c>
      <c r="H418" s="26" t="s">
        <v>683</v>
      </c>
      <c r="I418" s="26">
        <v>3.0963000000000002E-3</v>
      </c>
      <c r="J418" s="26"/>
      <c r="K418" s="26"/>
      <c r="L418" s="26"/>
      <c r="M418" s="26"/>
      <c r="N418" s="27">
        <v>3897003</v>
      </c>
      <c r="O418" s="28">
        <v>12066.290388900001</v>
      </c>
      <c r="P418" s="27">
        <v>4671318</v>
      </c>
      <c r="Q418" s="28">
        <v>14463.8019234</v>
      </c>
      <c r="R418" s="27">
        <v>8568321</v>
      </c>
      <c r="S418" s="28">
        <v>26530.092312300003</v>
      </c>
    </row>
    <row r="419" spans="1:19" x14ac:dyDescent="0.25">
      <c r="A419" s="26" t="s">
        <v>13</v>
      </c>
      <c r="B419" s="26" t="s">
        <v>7</v>
      </c>
      <c r="C419" s="26" t="s">
        <v>8</v>
      </c>
      <c r="D419" s="26" t="s">
        <v>153</v>
      </c>
      <c r="E419" s="26" t="s">
        <v>154</v>
      </c>
      <c r="F419" s="26" t="s">
        <v>15</v>
      </c>
      <c r="G419" s="26" t="s">
        <v>16</v>
      </c>
      <c r="H419" s="26" t="s">
        <v>684</v>
      </c>
      <c r="I419" s="26">
        <v>8.3580000000000008E-3</v>
      </c>
      <c r="J419" s="26"/>
      <c r="K419" s="26"/>
      <c r="L419" s="26"/>
      <c r="M419" s="26"/>
      <c r="N419" s="27">
        <v>21888</v>
      </c>
      <c r="O419" s="28">
        <v>182.93990400000001</v>
      </c>
      <c r="P419" s="27">
        <v>249208</v>
      </c>
      <c r="Q419" s="28">
        <v>2082.8804640000003</v>
      </c>
      <c r="R419" s="27">
        <v>271096</v>
      </c>
      <c r="S419" s="28">
        <v>2265.8203680000001</v>
      </c>
    </row>
    <row r="420" spans="1:19" x14ac:dyDescent="0.25">
      <c r="A420" s="26" t="s">
        <v>13</v>
      </c>
      <c r="B420" s="26" t="s">
        <v>7</v>
      </c>
      <c r="C420" s="26" t="s">
        <v>8</v>
      </c>
      <c r="D420" s="26" t="s">
        <v>153</v>
      </c>
      <c r="E420" s="26" t="s">
        <v>154</v>
      </c>
      <c r="F420" s="26" t="s">
        <v>15</v>
      </c>
      <c r="G420" s="26" t="s">
        <v>17</v>
      </c>
      <c r="H420" s="26" t="s">
        <v>685</v>
      </c>
      <c r="I420" s="26">
        <v>0</v>
      </c>
      <c r="J420" s="26"/>
      <c r="K420" s="26"/>
      <c r="L420" s="26"/>
      <c r="M420" s="26"/>
      <c r="N420" s="27">
        <v>0</v>
      </c>
      <c r="O420" s="28">
        <v>0</v>
      </c>
      <c r="P420" s="27">
        <v>0</v>
      </c>
      <c r="Q420" s="28">
        <v>0</v>
      </c>
      <c r="R420" s="27">
        <v>0</v>
      </c>
      <c r="S420" s="28">
        <v>0</v>
      </c>
    </row>
    <row r="421" spans="1:19" x14ac:dyDescent="0.25">
      <c r="A421" s="26" t="s">
        <v>13</v>
      </c>
      <c r="B421" s="26" t="s">
        <v>7</v>
      </c>
      <c r="C421" s="26" t="s">
        <v>8</v>
      </c>
      <c r="D421" s="26" t="s">
        <v>153</v>
      </c>
      <c r="E421" s="26" t="s">
        <v>154</v>
      </c>
      <c r="F421" s="26" t="s">
        <v>15</v>
      </c>
      <c r="G421" s="26" t="s">
        <v>18</v>
      </c>
      <c r="H421" s="26" t="s">
        <v>686</v>
      </c>
      <c r="I421" s="26">
        <v>0</v>
      </c>
      <c r="J421" s="26"/>
      <c r="K421" s="26"/>
      <c r="L421" s="26"/>
      <c r="M421" s="26"/>
      <c r="N421" s="27">
        <v>0</v>
      </c>
      <c r="O421" s="28">
        <v>0</v>
      </c>
      <c r="P421" s="27">
        <v>0</v>
      </c>
      <c r="Q421" s="28">
        <v>0</v>
      </c>
      <c r="R421" s="27">
        <v>0</v>
      </c>
      <c r="S421" s="28">
        <v>0</v>
      </c>
    </row>
    <row r="422" spans="1:19" x14ac:dyDescent="0.25">
      <c r="A422" s="26" t="s">
        <v>13</v>
      </c>
      <c r="B422" s="26" t="s">
        <v>7</v>
      </c>
      <c r="C422" s="26" t="s">
        <v>8</v>
      </c>
      <c r="D422" s="26" t="s">
        <v>153</v>
      </c>
      <c r="E422" s="26" t="s">
        <v>154</v>
      </c>
      <c r="F422" s="26" t="s">
        <v>15</v>
      </c>
      <c r="G422" s="26" t="s">
        <v>19</v>
      </c>
      <c r="H422" s="26" t="s">
        <v>687</v>
      </c>
      <c r="I422" s="26">
        <v>0</v>
      </c>
      <c r="J422" s="26"/>
      <c r="K422" s="26"/>
      <c r="L422" s="26"/>
      <c r="M422" s="26"/>
      <c r="N422" s="27">
        <v>0</v>
      </c>
      <c r="O422" s="28">
        <v>0</v>
      </c>
      <c r="P422" s="27">
        <v>0</v>
      </c>
      <c r="Q422" s="28">
        <v>0</v>
      </c>
      <c r="R422" s="27">
        <v>0</v>
      </c>
      <c r="S422" s="28">
        <v>0</v>
      </c>
    </row>
    <row r="423" spans="1:19" x14ac:dyDescent="0.25">
      <c r="A423" s="26" t="s">
        <v>13</v>
      </c>
      <c r="B423" s="26" t="s">
        <v>7</v>
      </c>
      <c r="C423" s="26" t="s">
        <v>8</v>
      </c>
      <c r="D423" s="26" t="s">
        <v>153</v>
      </c>
      <c r="E423" s="26" t="s">
        <v>154</v>
      </c>
      <c r="F423" s="26" t="s">
        <v>15</v>
      </c>
      <c r="G423" s="26" t="s">
        <v>20</v>
      </c>
      <c r="H423" s="26" t="s">
        <v>688</v>
      </c>
      <c r="I423" s="26">
        <v>4.274E-3</v>
      </c>
      <c r="J423" s="26"/>
      <c r="K423" s="26"/>
      <c r="L423" s="26"/>
      <c r="M423" s="26"/>
      <c r="N423" s="27">
        <v>2290174</v>
      </c>
      <c r="O423" s="28">
        <v>9788.203676000001</v>
      </c>
      <c r="P423" s="27">
        <v>3871672</v>
      </c>
      <c r="Q423" s="28">
        <v>16547.526127999998</v>
      </c>
      <c r="R423" s="27">
        <v>6161846</v>
      </c>
      <c r="S423" s="28">
        <v>26335.729804000002</v>
      </c>
    </row>
    <row r="424" spans="1:19" x14ac:dyDescent="0.25">
      <c r="A424" s="26" t="s">
        <v>13</v>
      </c>
      <c r="B424" s="26" t="s">
        <v>7</v>
      </c>
      <c r="C424" s="26" t="s">
        <v>8</v>
      </c>
      <c r="D424" s="26" t="s">
        <v>155</v>
      </c>
      <c r="E424" s="26" t="s">
        <v>156</v>
      </c>
      <c r="F424" s="26" t="s">
        <v>15</v>
      </c>
      <c r="G424" s="26" t="s">
        <v>16</v>
      </c>
      <c r="H424" s="26" t="s">
        <v>689</v>
      </c>
      <c r="I424" s="26">
        <v>1.66E-3</v>
      </c>
      <c r="J424" s="26"/>
      <c r="K424" s="26"/>
      <c r="L424" s="26"/>
      <c r="M424" s="26"/>
      <c r="N424" s="27">
        <v>275222</v>
      </c>
      <c r="O424" s="28">
        <v>456.86851999999999</v>
      </c>
      <c r="P424" s="27">
        <v>2289736</v>
      </c>
      <c r="Q424" s="28">
        <v>3800.9617600000001</v>
      </c>
      <c r="R424" s="27">
        <v>2564958</v>
      </c>
      <c r="S424" s="28">
        <v>4257.8302800000001</v>
      </c>
    </row>
    <row r="425" spans="1:19" x14ac:dyDescent="0.25">
      <c r="A425" s="26" t="s">
        <v>13</v>
      </c>
      <c r="B425" s="26" t="s">
        <v>7</v>
      </c>
      <c r="C425" s="26" t="s">
        <v>8</v>
      </c>
      <c r="D425" s="26" t="s">
        <v>155</v>
      </c>
      <c r="E425" s="26" t="s">
        <v>156</v>
      </c>
      <c r="F425" s="26" t="s">
        <v>15</v>
      </c>
      <c r="G425" s="26" t="s">
        <v>17</v>
      </c>
      <c r="H425" s="26" t="s">
        <v>690</v>
      </c>
      <c r="I425" s="26">
        <v>0</v>
      </c>
      <c r="J425" s="26"/>
      <c r="K425" s="26"/>
      <c r="L425" s="26"/>
      <c r="M425" s="26"/>
      <c r="N425" s="27">
        <v>0</v>
      </c>
      <c r="O425" s="28">
        <v>0</v>
      </c>
      <c r="P425" s="27">
        <v>0</v>
      </c>
      <c r="Q425" s="28">
        <v>0</v>
      </c>
      <c r="R425" s="27">
        <v>0</v>
      </c>
      <c r="S425" s="28">
        <v>0</v>
      </c>
    </row>
    <row r="426" spans="1:19" x14ac:dyDescent="0.25">
      <c r="A426" s="26" t="s">
        <v>13</v>
      </c>
      <c r="B426" s="26" t="s">
        <v>7</v>
      </c>
      <c r="C426" s="26" t="s">
        <v>8</v>
      </c>
      <c r="D426" s="26" t="s">
        <v>155</v>
      </c>
      <c r="E426" s="26" t="s">
        <v>156</v>
      </c>
      <c r="F426" s="26" t="s">
        <v>15</v>
      </c>
      <c r="G426" s="26" t="s">
        <v>18</v>
      </c>
      <c r="H426" s="26" t="s">
        <v>691</v>
      </c>
      <c r="I426" s="26">
        <v>0</v>
      </c>
      <c r="J426" s="26"/>
      <c r="K426" s="26"/>
      <c r="L426" s="26"/>
      <c r="M426" s="26"/>
      <c r="N426" s="27">
        <v>0</v>
      </c>
      <c r="O426" s="28">
        <v>0</v>
      </c>
      <c r="P426" s="27">
        <v>0</v>
      </c>
      <c r="Q426" s="28">
        <v>0</v>
      </c>
      <c r="R426" s="27">
        <v>0</v>
      </c>
      <c r="S426" s="28">
        <v>0</v>
      </c>
    </row>
    <row r="427" spans="1:19" x14ac:dyDescent="0.25">
      <c r="A427" s="26" t="s">
        <v>13</v>
      </c>
      <c r="B427" s="26" t="s">
        <v>7</v>
      </c>
      <c r="C427" s="26" t="s">
        <v>8</v>
      </c>
      <c r="D427" s="26" t="s">
        <v>155</v>
      </c>
      <c r="E427" s="26" t="s">
        <v>156</v>
      </c>
      <c r="F427" s="26" t="s">
        <v>15</v>
      </c>
      <c r="G427" s="26" t="s">
        <v>19</v>
      </c>
      <c r="H427" s="26" t="s">
        <v>692</v>
      </c>
      <c r="I427" s="26">
        <v>0</v>
      </c>
      <c r="J427" s="26"/>
      <c r="K427" s="26"/>
      <c r="L427" s="26"/>
      <c r="M427" s="26"/>
      <c r="N427" s="27">
        <v>0</v>
      </c>
      <c r="O427" s="28">
        <v>0</v>
      </c>
      <c r="P427" s="27">
        <v>0</v>
      </c>
      <c r="Q427" s="28">
        <v>0</v>
      </c>
      <c r="R427" s="27">
        <v>0</v>
      </c>
      <c r="S427" s="28">
        <v>0</v>
      </c>
    </row>
    <row r="428" spans="1:19" x14ac:dyDescent="0.25">
      <c r="A428" s="26" t="s">
        <v>13</v>
      </c>
      <c r="B428" s="26" t="s">
        <v>7</v>
      </c>
      <c r="C428" s="26" t="s">
        <v>8</v>
      </c>
      <c r="D428" s="26" t="s">
        <v>155</v>
      </c>
      <c r="E428" s="26" t="s">
        <v>156</v>
      </c>
      <c r="F428" s="26" t="s">
        <v>15</v>
      </c>
      <c r="G428" s="26" t="s">
        <v>20</v>
      </c>
      <c r="H428" s="26" t="s">
        <v>693</v>
      </c>
      <c r="I428" s="26">
        <v>4.0359999999999997E-3</v>
      </c>
      <c r="J428" s="26"/>
      <c r="K428" s="26"/>
      <c r="L428" s="26"/>
      <c r="M428" s="26"/>
      <c r="N428" s="27">
        <v>1940405</v>
      </c>
      <c r="O428" s="28">
        <v>7831.4745799999992</v>
      </c>
      <c r="P428" s="27">
        <v>3756393</v>
      </c>
      <c r="Q428" s="28">
        <v>15160.802147999999</v>
      </c>
      <c r="R428" s="27">
        <v>5696798</v>
      </c>
      <c r="S428" s="28">
        <v>22992.276727999997</v>
      </c>
    </row>
    <row r="429" spans="1:19" x14ac:dyDescent="0.25">
      <c r="A429" s="26" t="s">
        <v>13</v>
      </c>
      <c r="B429" s="26" t="s">
        <v>7</v>
      </c>
      <c r="C429" s="26" t="s">
        <v>8</v>
      </c>
      <c r="D429" s="26" t="s">
        <v>157</v>
      </c>
      <c r="E429" s="26" t="s">
        <v>158</v>
      </c>
      <c r="F429" s="26" t="s">
        <v>15</v>
      </c>
      <c r="G429" s="26" t="s">
        <v>16</v>
      </c>
      <c r="H429" s="26" t="s">
        <v>694</v>
      </c>
      <c r="I429" s="26">
        <v>1.0251E-2</v>
      </c>
      <c r="J429" s="26"/>
      <c r="K429" s="26"/>
      <c r="L429" s="26"/>
      <c r="M429" s="26"/>
      <c r="N429" s="27">
        <v>0</v>
      </c>
      <c r="O429" s="28">
        <v>0</v>
      </c>
      <c r="P429" s="27">
        <v>3</v>
      </c>
      <c r="Q429" s="28">
        <v>3.0752999999999999E-2</v>
      </c>
      <c r="R429" s="27">
        <v>3</v>
      </c>
      <c r="S429" s="28">
        <v>3.0752999999999999E-2</v>
      </c>
    </row>
    <row r="430" spans="1:19" x14ac:dyDescent="0.25">
      <c r="A430" s="26" t="s">
        <v>13</v>
      </c>
      <c r="B430" s="26" t="s">
        <v>7</v>
      </c>
      <c r="C430" s="26" t="s">
        <v>8</v>
      </c>
      <c r="D430" s="26" t="s">
        <v>157</v>
      </c>
      <c r="E430" s="26" t="s">
        <v>158</v>
      </c>
      <c r="F430" s="26" t="s">
        <v>15</v>
      </c>
      <c r="G430" s="26" t="s">
        <v>17</v>
      </c>
      <c r="H430" s="26" t="s">
        <v>695</v>
      </c>
      <c r="I430" s="26">
        <v>0</v>
      </c>
      <c r="J430" s="26"/>
      <c r="K430" s="26"/>
      <c r="L430" s="26"/>
      <c r="M430" s="26"/>
      <c r="N430" s="27">
        <v>0</v>
      </c>
      <c r="O430" s="28">
        <v>0</v>
      </c>
      <c r="P430" s="27">
        <v>0</v>
      </c>
      <c r="Q430" s="28">
        <v>0</v>
      </c>
      <c r="R430" s="27">
        <v>0</v>
      </c>
      <c r="S430" s="28">
        <v>0</v>
      </c>
    </row>
    <row r="431" spans="1:19" x14ac:dyDescent="0.25">
      <c r="A431" s="26" t="s">
        <v>13</v>
      </c>
      <c r="B431" s="26" t="s">
        <v>7</v>
      </c>
      <c r="C431" s="26" t="s">
        <v>8</v>
      </c>
      <c r="D431" s="26" t="s">
        <v>157</v>
      </c>
      <c r="E431" s="26" t="s">
        <v>158</v>
      </c>
      <c r="F431" s="26" t="s">
        <v>15</v>
      </c>
      <c r="G431" s="26" t="s">
        <v>18</v>
      </c>
      <c r="H431" s="26" t="s">
        <v>696</v>
      </c>
      <c r="I431" s="26">
        <v>0</v>
      </c>
      <c r="J431" s="26"/>
      <c r="K431" s="26"/>
      <c r="L431" s="26"/>
      <c r="M431" s="26"/>
      <c r="N431" s="27">
        <v>0</v>
      </c>
      <c r="O431" s="28">
        <v>0</v>
      </c>
      <c r="P431" s="27">
        <v>0</v>
      </c>
      <c r="Q431" s="28">
        <v>0</v>
      </c>
      <c r="R431" s="27">
        <v>0</v>
      </c>
      <c r="S431" s="28">
        <v>0</v>
      </c>
    </row>
    <row r="432" spans="1:19" x14ac:dyDescent="0.25">
      <c r="A432" s="26" t="s">
        <v>13</v>
      </c>
      <c r="B432" s="26" t="s">
        <v>7</v>
      </c>
      <c r="C432" s="26" t="s">
        <v>8</v>
      </c>
      <c r="D432" s="26" t="s">
        <v>157</v>
      </c>
      <c r="E432" s="26" t="s">
        <v>158</v>
      </c>
      <c r="F432" s="26" t="s">
        <v>15</v>
      </c>
      <c r="G432" s="26" t="s">
        <v>19</v>
      </c>
      <c r="H432" s="26" t="s">
        <v>697</v>
      </c>
      <c r="I432" s="26">
        <v>0</v>
      </c>
      <c r="J432" s="26"/>
      <c r="K432" s="26"/>
      <c r="L432" s="26"/>
      <c r="M432" s="26"/>
      <c r="N432" s="27">
        <v>0</v>
      </c>
      <c r="O432" s="28">
        <v>0</v>
      </c>
      <c r="P432" s="27">
        <v>0</v>
      </c>
      <c r="Q432" s="28">
        <v>0</v>
      </c>
      <c r="R432" s="27">
        <v>0</v>
      </c>
      <c r="S432" s="28">
        <v>0</v>
      </c>
    </row>
    <row r="433" spans="1:19" x14ac:dyDescent="0.25">
      <c r="A433" s="26" t="s">
        <v>13</v>
      </c>
      <c r="B433" s="26" t="s">
        <v>7</v>
      </c>
      <c r="C433" s="26" t="s">
        <v>8</v>
      </c>
      <c r="D433" s="26" t="s">
        <v>157</v>
      </c>
      <c r="E433" s="26" t="s">
        <v>158</v>
      </c>
      <c r="F433" s="26" t="s">
        <v>15</v>
      </c>
      <c r="G433" s="26" t="s">
        <v>20</v>
      </c>
      <c r="H433" s="26" t="s">
        <v>698</v>
      </c>
      <c r="I433" s="26">
        <v>1.8990000000000001E-3</v>
      </c>
      <c r="J433" s="26"/>
      <c r="K433" s="26"/>
      <c r="L433" s="26"/>
      <c r="M433" s="26"/>
      <c r="N433" s="27">
        <v>1179287</v>
      </c>
      <c r="O433" s="28">
        <v>2239.4660130000002</v>
      </c>
      <c r="P433" s="27">
        <v>3845104</v>
      </c>
      <c r="Q433" s="28">
        <v>7301.8524960000004</v>
      </c>
      <c r="R433" s="27">
        <v>5024391</v>
      </c>
      <c r="S433" s="28">
        <v>9541.3185090000006</v>
      </c>
    </row>
    <row r="434" spans="1:19" x14ac:dyDescent="0.25">
      <c r="A434" s="26" t="s">
        <v>13</v>
      </c>
      <c r="B434" s="26" t="s">
        <v>7</v>
      </c>
      <c r="C434" s="26" t="s">
        <v>8</v>
      </c>
      <c r="D434" s="26" t="s">
        <v>159</v>
      </c>
      <c r="E434" s="26" t="s">
        <v>160</v>
      </c>
      <c r="F434" s="26" t="s">
        <v>15</v>
      </c>
      <c r="G434" s="26" t="s">
        <v>16</v>
      </c>
      <c r="H434" s="26" t="s">
        <v>699</v>
      </c>
      <c r="I434" s="26">
        <v>4.2719999999999998E-3</v>
      </c>
      <c r="J434" s="26"/>
      <c r="K434" s="26"/>
      <c r="L434" s="26"/>
      <c r="M434" s="26"/>
      <c r="N434" s="27">
        <v>362252</v>
      </c>
      <c r="O434" s="28">
        <v>1547.540544</v>
      </c>
      <c r="P434" s="27">
        <v>634220</v>
      </c>
      <c r="Q434" s="28">
        <v>2709.3878399999999</v>
      </c>
      <c r="R434" s="27">
        <v>996472</v>
      </c>
      <c r="S434" s="28">
        <v>4256.9283839999998</v>
      </c>
    </row>
    <row r="435" spans="1:19" x14ac:dyDescent="0.25">
      <c r="A435" s="26" t="s">
        <v>13</v>
      </c>
      <c r="B435" s="26" t="s">
        <v>7</v>
      </c>
      <c r="C435" s="26" t="s">
        <v>8</v>
      </c>
      <c r="D435" s="26" t="s">
        <v>159</v>
      </c>
      <c r="E435" s="26" t="s">
        <v>160</v>
      </c>
      <c r="F435" s="26" t="s">
        <v>15</v>
      </c>
      <c r="G435" s="26" t="s">
        <v>17</v>
      </c>
      <c r="H435" s="26" t="s">
        <v>700</v>
      </c>
      <c r="I435" s="26">
        <v>0</v>
      </c>
      <c r="J435" s="26"/>
      <c r="K435" s="26"/>
      <c r="L435" s="26"/>
      <c r="M435" s="26"/>
      <c r="N435" s="27">
        <v>0</v>
      </c>
      <c r="O435" s="28">
        <v>0</v>
      </c>
      <c r="P435" s="27">
        <v>0</v>
      </c>
      <c r="Q435" s="28">
        <v>0</v>
      </c>
      <c r="R435" s="27">
        <v>0</v>
      </c>
      <c r="S435" s="28">
        <v>0</v>
      </c>
    </row>
    <row r="436" spans="1:19" x14ac:dyDescent="0.25">
      <c r="A436" s="26" t="s">
        <v>13</v>
      </c>
      <c r="B436" s="26" t="s">
        <v>7</v>
      </c>
      <c r="C436" s="26" t="s">
        <v>8</v>
      </c>
      <c r="D436" s="26" t="s">
        <v>159</v>
      </c>
      <c r="E436" s="26" t="s">
        <v>160</v>
      </c>
      <c r="F436" s="26" t="s">
        <v>15</v>
      </c>
      <c r="G436" s="26" t="s">
        <v>18</v>
      </c>
      <c r="H436" s="26" t="s">
        <v>701</v>
      </c>
      <c r="I436" s="26">
        <v>0</v>
      </c>
      <c r="J436" s="26"/>
      <c r="K436" s="26"/>
      <c r="L436" s="26"/>
      <c r="M436" s="26"/>
      <c r="N436" s="27">
        <v>0</v>
      </c>
      <c r="O436" s="28">
        <v>0</v>
      </c>
      <c r="P436" s="27">
        <v>0</v>
      </c>
      <c r="Q436" s="28">
        <v>0</v>
      </c>
      <c r="R436" s="27">
        <v>0</v>
      </c>
      <c r="S436" s="28">
        <v>0</v>
      </c>
    </row>
    <row r="437" spans="1:19" x14ac:dyDescent="0.25">
      <c r="A437" s="26" t="s">
        <v>13</v>
      </c>
      <c r="B437" s="26" t="s">
        <v>7</v>
      </c>
      <c r="C437" s="26" t="s">
        <v>8</v>
      </c>
      <c r="D437" s="26" t="s">
        <v>159</v>
      </c>
      <c r="E437" s="26" t="s">
        <v>160</v>
      </c>
      <c r="F437" s="26" t="s">
        <v>15</v>
      </c>
      <c r="G437" s="26" t="s">
        <v>19</v>
      </c>
      <c r="H437" s="26" t="s">
        <v>702</v>
      </c>
      <c r="I437" s="26">
        <v>0</v>
      </c>
      <c r="J437" s="26"/>
      <c r="K437" s="26"/>
      <c r="L437" s="26"/>
      <c r="M437" s="26"/>
      <c r="N437" s="27">
        <v>0</v>
      </c>
      <c r="O437" s="28">
        <v>0</v>
      </c>
      <c r="P437" s="27">
        <v>0</v>
      </c>
      <c r="Q437" s="28">
        <v>0</v>
      </c>
      <c r="R437" s="27">
        <v>0</v>
      </c>
      <c r="S437" s="28">
        <v>0</v>
      </c>
    </row>
    <row r="438" spans="1:19" x14ac:dyDescent="0.25">
      <c r="A438" s="26" t="s">
        <v>13</v>
      </c>
      <c r="B438" s="26" t="s">
        <v>7</v>
      </c>
      <c r="C438" s="26" t="s">
        <v>8</v>
      </c>
      <c r="D438" s="26" t="s">
        <v>159</v>
      </c>
      <c r="E438" s="26" t="s">
        <v>160</v>
      </c>
      <c r="F438" s="26" t="s">
        <v>15</v>
      </c>
      <c r="G438" s="26" t="s">
        <v>20</v>
      </c>
      <c r="H438" s="26" t="s">
        <v>703</v>
      </c>
      <c r="I438" s="26">
        <v>4.6600000000000001E-3</v>
      </c>
      <c r="J438" s="26"/>
      <c r="K438" s="26"/>
      <c r="L438" s="26"/>
      <c r="M438" s="26"/>
      <c r="N438" s="27">
        <v>812811</v>
      </c>
      <c r="O438" s="28">
        <v>3787.6992599999999</v>
      </c>
      <c r="P438" s="27">
        <v>1374202</v>
      </c>
      <c r="Q438" s="28">
        <v>6403.7813200000001</v>
      </c>
      <c r="R438" s="27">
        <v>2187013</v>
      </c>
      <c r="S438" s="28">
        <v>10191.480579999999</v>
      </c>
    </row>
    <row r="439" spans="1:19" x14ac:dyDescent="0.25">
      <c r="A439" s="26" t="s">
        <v>13</v>
      </c>
      <c r="B439" s="26" t="s">
        <v>7</v>
      </c>
      <c r="C439" s="26" t="s">
        <v>161</v>
      </c>
      <c r="D439" s="26" t="s">
        <v>162</v>
      </c>
      <c r="E439" s="26" t="s">
        <v>163</v>
      </c>
      <c r="F439" s="26" t="s">
        <v>15</v>
      </c>
      <c r="G439" s="26" t="s">
        <v>16</v>
      </c>
      <c r="H439" s="26" t="s">
        <v>704</v>
      </c>
      <c r="I439" s="26">
        <v>5.5699999999999999E-4</v>
      </c>
      <c r="J439" s="26"/>
      <c r="K439" s="26"/>
      <c r="L439" s="26"/>
      <c r="M439" s="26"/>
      <c r="N439" s="27">
        <v>8150280</v>
      </c>
      <c r="O439" s="28">
        <v>4539.7059599999993</v>
      </c>
      <c r="P439" s="27">
        <v>13527085</v>
      </c>
      <c r="Q439" s="28">
        <v>7534.5863449999997</v>
      </c>
      <c r="R439" s="27">
        <v>21677365</v>
      </c>
      <c r="S439" s="28">
        <v>12074.292304999999</v>
      </c>
    </row>
    <row r="440" spans="1:19" x14ac:dyDescent="0.25">
      <c r="A440" s="26" t="s">
        <v>13</v>
      </c>
      <c r="B440" s="26" t="s">
        <v>7</v>
      </c>
      <c r="C440" s="26" t="s">
        <v>161</v>
      </c>
      <c r="D440" s="26" t="s">
        <v>162</v>
      </c>
      <c r="E440" s="26" t="s">
        <v>163</v>
      </c>
      <c r="F440" s="26" t="s">
        <v>15</v>
      </c>
      <c r="G440" s="26" t="s">
        <v>17</v>
      </c>
      <c r="H440" s="26" t="s">
        <v>705</v>
      </c>
      <c r="I440" s="26">
        <v>0</v>
      </c>
      <c r="J440" s="26"/>
      <c r="K440" s="26"/>
      <c r="L440" s="26"/>
      <c r="M440" s="26"/>
      <c r="N440" s="27">
        <v>0</v>
      </c>
      <c r="O440" s="28">
        <v>0</v>
      </c>
      <c r="P440" s="27">
        <v>0</v>
      </c>
      <c r="Q440" s="28">
        <v>0</v>
      </c>
      <c r="R440" s="27">
        <v>0</v>
      </c>
      <c r="S440" s="28">
        <v>0</v>
      </c>
    </row>
    <row r="441" spans="1:19" x14ac:dyDescent="0.25">
      <c r="A441" s="26" t="s">
        <v>13</v>
      </c>
      <c r="B441" s="26" t="s">
        <v>7</v>
      </c>
      <c r="C441" s="26" t="s">
        <v>161</v>
      </c>
      <c r="D441" s="26" t="s">
        <v>162</v>
      </c>
      <c r="E441" s="26" t="s">
        <v>163</v>
      </c>
      <c r="F441" s="26" t="s">
        <v>15</v>
      </c>
      <c r="G441" s="26" t="s">
        <v>18</v>
      </c>
      <c r="H441" s="26" t="s">
        <v>706</v>
      </c>
      <c r="I441" s="26">
        <v>0</v>
      </c>
      <c r="J441" s="26"/>
      <c r="K441" s="26"/>
      <c r="L441" s="26"/>
      <c r="M441" s="26"/>
      <c r="N441" s="27">
        <v>0</v>
      </c>
      <c r="O441" s="28">
        <v>0</v>
      </c>
      <c r="P441" s="27">
        <v>0</v>
      </c>
      <c r="Q441" s="28">
        <v>0</v>
      </c>
      <c r="R441" s="27">
        <v>0</v>
      </c>
      <c r="S441" s="28">
        <v>0</v>
      </c>
    </row>
    <row r="442" spans="1:19" x14ac:dyDescent="0.25">
      <c r="A442" s="26" t="s">
        <v>13</v>
      </c>
      <c r="B442" s="26" t="s">
        <v>7</v>
      </c>
      <c r="C442" s="26" t="s">
        <v>161</v>
      </c>
      <c r="D442" s="26" t="s">
        <v>162</v>
      </c>
      <c r="E442" s="26" t="s">
        <v>163</v>
      </c>
      <c r="F442" s="26" t="s">
        <v>15</v>
      </c>
      <c r="G442" s="26" t="s">
        <v>19</v>
      </c>
      <c r="H442" s="26" t="s">
        <v>707</v>
      </c>
      <c r="I442" s="26">
        <v>0</v>
      </c>
      <c r="J442" s="26"/>
      <c r="K442" s="26"/>
      <c r="L442" s="26"/>
      <c r="M442" s="26"/>
      <c r="N442" s="27">
        <v>0</v>
      </c>
      <c r="O442" s="28">
        <v>0</v>
      </c>
      <c r="P442" s="27">
        <v>0</v>
      </c>
      <c r="Q442" s="28">
        <v>0</v>
      </c>
      <c r="R442" s="27">
        <v>0</v>
      </c>
      <c r="S442" s="28">
        <v>0</v>
      </c>
    </row>
    <row r="443" spans="1:19" x14ac:dyDescent="0.25">
      <c r="A443" s="26" t="s">
        <v>13</v>
      </c>
      <c r="B443" s="26" t="s">
        <v>7</v>
      </c>
      <c r="C443" s="26" t="s">
        <v>161</v>
      </c>
      <c r="D443" s="26" t="s">
        <v>162</v>
      </c>
      <c r="E443" s="26" t="s">
        <v>163</v>
      </c>
      <c r="F443" s="26" t="s">
        <v>15</v>
      </c>
      <c r="G443" s="26" t="s">
        <v>20</v>
      </c>
      <c r="H443" s="26" t="s">
        <v>708</v>
      </c>
      <c r="I443" s="26">
        <v>3.568E-3</v>
      </c>
      <c r="J443" s="26"/>
      <c r="K443" s="26"/>
      <c r="L443" s="26"/>
      <c r="M443" s="26"/>
      <c r="N443" s="27">
        <v>13301426</v>
      </c>
      <c r="O443" s="28">
        <v>47459.487967999994</v>
      </c>
      <c r="P443" s="27">
        <v>22712414</v>
      </c>
      <c r="Q443" s="28">
        <v>81037.893152000004</v>
      </c>
      <c r="R443" s="27">
        <v>36013840</v>
      </c>
      <c r="S443" s="28">
        <v>128497.38111999998</v>
      </c>
    </row>
    <row r="444" spans="1:19" x14ac:dyDescent="0.25">
      <c r="A444" s="26" t="s">
        <v>13</v>
      </c>
      <c r="B444" s="26" t="s">
        <v>7</v>
      </c>
      <c r="C444" s="26" t="s">
        <v>161</v>
      </c>
      <c r="D444" s="26" t="s">
        <v>169</v>
      </c>
      <c r="E444" s="26" t="s">
        <v>170</v>
      </c>
      <c r="F444" s="26" t="s">
        <v>15</v>
      </c>
      <c r="G444" s="26" t="s">
        <v>16</v>
      </c>
      <c r="H444" s="26" t="s">
        <v>709</v>
      </c>
      <c r="I444" s="26">
        <v>4.0499999999999998E-4</v>
      </c>
      <c r="J444" s="26"/>
      <c r="K444" s="26"/>
      <c r="L444" s="26"/>
      <c r="M444" s="26"/>
      <c r="N444" s="27">
        <v>16175284</v>
      </c>
      <c r="O444" s="28">
        <v>6550.9900199999993</v>
      </c>
      <c r="P444" s="27">
        <v>40086689</v>
      </c>
      <c r="Q444" s="28">
        <v>16235.109044999999</v>
      </c>
      <c r="R444" s="27">
        <v>56261973</v>
      </c>
      <c r="S444" s="28">
        <v>22786.099064999999</v>
      </c>
    </row>
    <row r="445" spans="1:19" x14ac:dyDescent="0.25">
      <c r="A445" s="26" t="s">
        <v>13</v>
      </c>
      <c r="B445" s="26" t="s">
        <v>7</v>
      </c>
      <c r="C445" s="26" t="s">
        <v>161</v>
      </c>
      <c r="D445" s="26" t="s">
        <v>169</v>
      </c>
      <c r="E445" s="26" t="s">
        <v>170</v>
      </c>
      <c r="F445" s="26" t="s">
        <v>15</v>
      </c>
      <c r="G445" s="26" t="s">
        <v>17</v>
      </c>
      <c r="H445" s="26" t="s">
        <v>710</v>
      </c>
      <c r="I445" s="26">
        <v>0</v>
      </c>
      <c r="J445" s="26"/>
      <c r="K445" s="26"/>
      <c r="L445" s="26"/>
      <c r="M445" s="26"/>
      <c r="N445" s="27">
        <v>0</v>
      </c>
      <c r="O445" s="28">
        <v>0</v>
      </c>
      <c r="P445" s="27">
        <v>0</v>
      </c>
      <c r="Q445" s="28">
        <v>0</v>
      </c>
      <c r="R445" s="27">
        <v>0</v>
      </c>
      <c r="S445" s="28">
        <v>0</v>
      </c>
    </row>
    <row r="446" spans="1:19" x14ac:dyDescent="0.25">
      <c r="A446" s="26" t="s">
        <v>13</v>
      </c>
      <c r="B446" s="26" t="s">
        <v>7</v>
      </c>
      <c r="C446" s="26" t="s">
        <v>161</v>
      </c>
      <c r="D446" s="26" t="s">
        <v>169</v>
      </c>
      <c r="E446" s="26" t="s">
        <v>170</v>
      </c>
      <c r="F446" s="26" t="s">
        <v>15</v>
      </c>
      <c r="G446" s="26" t="s">
        <v>18</v>
      </c>
      <c r="H446" s="26" t="s">
        <v>711</v>
      </c>
      <c r="I446" s="26">
        <v>0</v>
      </c>
      <c r="J446" s="26"/>
      <c r="K446" s="26"/>
      <c r="L446" s="26"/>
      <c r="M446" s="26"/>
      <c r="N446" s="27">
        <v>0</v>
      </c>
      <c r="O446" s="28">
        <v>0</v>
      </c>
      <c r="P446" s="27">
        <v>0</v>
      </c>
      <c r="Q446" s="28">
        <v>0</v>
      </c>
      <c r="R446" s="27">
        <v>0</v>
      </c>
      <c r="S446" s="28">
        <v>0</v>
      </c>
    </row>
    <row r="447" spans="1:19" x14ac:dyDescent="0.25">
      <c r="A447" s="26" t="s">
        <v>13</v>
      </c>
      <c r="B447" s="26" t="s">
        <v>7</v>
      </c>
      <c r="C447" s="26" t="s">
        <v>161</v>
      </c>
      <c r="D447" s="26" t="s">
        <v>169</v>
      </c>
      <c r="E447" s="26" t="s">
        <v>170</v>
      </c>
      <c r="F447" s="26" t="s">
        <v>15</v>
      </c>
      <c r="G447" s="26" t="s">
        <v>19</v>
      </c>
      <c r="H447" s="26" t="s">
        <v>712</v>
      </c>
      <c r="I447" s="26">
        <v>0</v>
      </c>
      <c r="J447" s="26"/>
      <c r="K447" s="26"/>
      <c r="L447" s="26"/>
      <c r="M447" s="26"/>
      <c r="N447" s="27">
        <v>0</v>
      </c>
      <c r="O447" s="28">
        <v>0</v>
      </c>
      <c r="P447" s="27">
        <v>0</v>
      </c>
      <c r="Q447" s="28">
        <v>0</v>
      </c>
      <c r="R447" s="27">
        <v>0</v>
      </c>
      <c r="S447" s="28">
        <v>0</v>
      </c>
    </row>
    <row r="448" spans="1:19" x14ac:dyDescent="0.25">
      <c r="A448" s="26" t="s">
        <v>13</v>
      </c>
      <c r="B448" s="26" t="s">
        <v>7</v>
      </c>
      <c r="C448" s="26" t="s">
        <v>161</v>
      </c>
      <c r="D448" s="26" t="s">
        <v>169</v>
      </c>
      <c r="E448" s="26" t="s">
        <v>170</v>
      </c>
      <c r="F448" s="26" t="s">
        <v>15</v>
      </c>
      <c r="G448" s="26" t="s">
        <v>20</v>
      </c>
      <c r="H448" s="26" t="s">
        <v>713</v>
      </c>
      <c r="I448" s="26">
        <v>3.6440000000000001E-3</v>
      </c>
      <c r="J448" s="26"/>
      <c r="K448" s="26"/>
      <c r="L448" s="26"/>
      <c r="M448" s="26"/>
      <c r="N448" s="27">
        <v>11327400</v>
      </c>
      <c r="O448" s="28">
        <v>41277.045599999998</v>
      </c>
      <c r="P448" s="27">
        <v>24167022</v>
      </c>
      <c r="Q448" s="28">
        <v>88064.62816800001</v>
      </c>
      <c r="R448" s="27">
        <v>35494422</v>
      </c>
      <c r="S448" s="28">
        <v>129341.67376800001</v>
      </c>
    </row>
    <row r="449" spans="1:19" x14ac:dyDescent="0.25">
      <c r="A449" s="26" t="s">
        <v>13</v>
      </c>
      <c r="B449" s="26" t="s">
        <v>7</v>
      </c>
      <c r="C449" s="26" t="s">
        <v>161</v>
      </c>
      <c r="D449" s="26" t="s">
        <v>173</v>
      </c>
      <c r="E449" s="26" t="s">
        <v>174</v>
      </c>
      <c r="F449" s="26" t="s">
        <v>15</v>
      </c>
      <c r="G449" s="26" t="s">
        <v>16</v>
      </c>
      <c r="H449" s="26" t="s">
        <v>714</v>
      </c>
      <c r="I449" s="26">
        <v>4.8999999999999998E-4</v>
      </c>
      <c r="J449" s="26"/>
      <c r="K449" s="26"/>
      <c r="L449" s="26"/>
      <c r="M449" s="26"/>
      <c r="N449" s="27">
        <v>14712610</v>
      </c>
      <c r="O449" s="28">
        <v>7209.1788999999999</v>
      </c>
      <c r="P449" s="27">
        <v>34206234</v>
      </c>
      <c r="Q449" s="28">
        <v>16761.054659999998</v>
      </c>
      <c r="R449" s="27">
        <v>48918844</v>
      </c>
      <c r="S449" s="28">
        <v>23970.233560000001</v>
      </c>
    </row>
    <row r="450" spans="1:19" x14ac:dyDescent="0.25">
      <c r="A450" s="26" t="s">
        <v>13</v>
      </c>
      <c r="B450" s="26" t="s">
        <v>7</v>
      </c>
      <c r="C450" s="26" t="s">
        <v>161</v>
      </c>
      <c r="D450" s="26" t="s">
        <v>173</v>
      </c>
      <c r="E450" s="26" t="s">
        <v>174</v>
      </c>
      <c r="F450" s="26" t="s">
        <v>15</v>
      </c>
      <c r="G450" s="26" t="s">
        <v>17</v>
      </c>
      <c r="H450" s="26" t="s">
        <v>715</v>
      </c>
      <c r="I450" s="26">
        <v>0</v>
      </c>
      <c r="J450" s="26"/>
      <c r="K450" s="26"/>
      <c r="L450" s="26"/>
      <c r="M450" s="26"/>
      <c r="N450" s="27">
        <v>0</v>
      </c>
      <c r="O450" s="28">
        <v>0</v>
      </c>
      <c r="P450" s="27">
        <v>0</v>
      </c>
      <c r="Q450" s="28">
        <v>0</v>
      </c>
      <c r="R450" s="27">
        <v>0</v>
      </c>
      <c r="S450" s="28">
        <v>0</v>
      </c>
    </row>
    <row r="451" spans="1:19" x14ac:dyDescent="0.25">
      <c r="A451" s="26" t="s">
        <v>13</v>
      </c>
      <c r="B451" s="26" t="s">
        <v>7</v>
      </c>
      <c r="C451" s="26" t="s">
        <v>161</v>
      </c>
      <c r="D451" s="26" t="s">
        <v>173</v>
      </c>
      <c r="E451" s="26" t="s">
        <v>174</v>
      </c>
      <c r="F451" s="26" t="s">
        <v>15</v>
      </c>
      <c r="G451" s="26" t="s">
        <v>18</v>
      </c>
      <c r="H451" s="26" t="s">
        <v>716</v>
      </c>
      <c r="I451" s="26">
        <v>0</v>
      </c>
      <c r="J451" s="26"/>
      <c r="K451" s="26"/>
      <c r="L451" s="26"/>
      <c r="M451" s="26"/>
      <c r="N451" s="27">
        <v>0</v>
      </c>
      <c r="O451" s="28">
        <v>0</v>
      </c>
      <c r="P451" s="27">
        <v>0</v>
      </c>
      <c r="Q451" s="28">
        <v>0</v>
      </c>
      <c r="R451" s="27">
        <v>0</v>
      </c>
      <c r="S451" s="28">
        <v>0</v>
      </c>
    </row>
    <row r="452" spans="1:19" x14ac:dyDescent="0.25">
      <c r="A452" s="26" t="s">
        <v>13</v>
      </c>
      <c r="B452" s="26" t="s">
        <v>7</v>
      </c>
      <c r="C452" s="26" t="s">
        <v>161</v>
      </c>
      <c r="D452" s="26" t="s">
        <v>173</v>
      </c>
      <c r="E452" s="26" t="s">
        <v>174</v>
      </c>
      <c r="F452" s="26" t="s">
        <v>15</v>
      </c>
      <c r="G452" s="26" t="s">
        <v>19</v>
      </c>
      <c r="H452" s="26" t="s">
        <v>717</v>
      </c>
      <c r="I452" s="26">
        <v>0</v>
      </c>
      <c r="J452" s="26"/>
      <c r="K452" s="26"/>
      <c r="L452" s="26"/>
      <c r="M452" s="26"/>
      <c r="N452" s="27">
        <v>0</v>
      </c>
      <c r="O452" s="28">
        <v>0</v>
      </c>
      <c r="P452" s="27">
        <v>0</v>
      </c>
      <c r="Q452" s="28">
        <v>0</v>
      </c>
      <c r="R452" s="27">
        <v>0</v>
      </c>
      <c r="S452" s="28">
        <v>0</v>
      </c>
    </row>
    <row r="453" spans="1:19" x14ac:dyDescent="0.25">
      <c r="A453" s="26" t="s">
        <v>13</v>
      </c>
      <c r="B453" s="26" t="s">
        <v>7</v>
      </c>
      <c r="C453" s="26" t="s">
        <v>161</v>
      </c>
      <c r="D453" s="26" t="s">
        <v>173</v>
      </c>
      <c r="E453" s="26" t="s">
        <v>174</v>
      </c>
      <c r="F453" s="26" t="s">
        <v>15</v>
      </c>
      <c r="G453" s="26" t="s">
        <v>20</v>
      </c>
      <c r="H453" s="26" t="s">
        <v>718</v>
      </c>
      <c r="I453" s="26">
        <v>3.8920000000000001E-3</v>
      </c>
      <c r="J453" s="26"/>
      <c r="K453" s="26"/>
      <c r="L453" s="26"/>
      <c r="M453" s="26"/>
      <c r="N453" s="27">
        <v>11197990</v>
      </c>
      <c r="O453" s="28">
        <v>43582.577080000003</v>
      </c>
      <c r="P453" s="27">
        <v>25976279</v>
      </c>
      <c r="Q453" s="28">
        <v>101099.677868</v>
      </c>
      <c r="R453" s="27">
        <v>37174269</v>
      </c>
      <c r="S453" s="28">
        <v>144682.25494800002</v>
      </c>
    </row>
    <row r="454" spans="1:19" x14ac:dyDescent="0.25">
      <c r="A454" s="26" t="s">
        <v>13</v>
      </c>
      <c r="B454" s="26" t="s">
        <v>7</v>
      </c>
      <c r="C454" s="26" t="s">
        <v>161</v>
      </c>
      <c r="D454" s="26" t="s">
        <v>175</v>
      </c>
      <c r="E454" s="26" t="s">
        <v>176</v>
      </c>
      <c r="F454" s="26" t="s">
        <v>15</v>
      </c>
      <c r="G454" s="26" t="s">
        <v>16</v>
      </c>
      <c r="H454" s="26" t="s">
        <v>719</v>
      </c>
      <c r="I454" s="26">
        <v>4.8999999999999998E-4</v>
      </c>
      <c r="J454" s="26"/>
      <c r="K454" s="26"/>
      <c r="L454" s="26"/>
      <c r="M454" s="26"/>
      <c r="N454" s="27">
        <v>6314240</v>
      </c>
      <c r="O454" s="28">
        <v>3093.9775999999997</v>
      </c>
      <c r="P454" s="27">
        <v>17938681</v>
      </c>
      <c r="Q454" s="28">
        <v>8789.9536900000003</v>
      </c>
      <c r="R454" s="27">
        <v>24252921</v>
      </c>
      <c r="S454" s="28">
        <v>11883.93129</v>
      </c>
    </row>
    <row r="455" spans="1:19" x14ac:dyDescent="0.25">
      <c r="A455" s="26" t="s">
        <v>13</v>
      </c>
      <c r="B455" s="26" t="s">
        <v>7</v>
      </c>
      <c r="C455" s="26" t="s">
        <v>161</v>
      </c>
      <c r="D455" s="26" t="s">
        <v>175</v>
      </c>
      <c r="E455" s="26" t="s">
        <v>176</v>
      </c>
      <c r="F455" s="26" t="s">
        <v>15</v>
      </c>
      <c r="G455" s="26" t="s">
        <v>17</v>
      </c>
      <c r="H455" s="26" t="s">
        <v>720</v>
      </c>
      <c r="I455" s="26">
        <v>0</v>
      </c>
      <c r="J455" s="26"/>
      <c r="K455" s="26"/>
      <c r="L455" s="26"/>
      <c r="M455" s="26"/>
      <c r="N455" s="27">
        <v>0</v>
      </c>
      <c r="O455" s="28">
        <v>0</v>
      </c>
      <c r="P455" s="27">
        <v>0</v>
      </c>
      <c r="Q455" s="28">
        <v>0</v>
      </c>
      <c r="R455" s="27">
        <v>0</v>
      </c>
      <c r="S455" s="28">
        <v>0</v>
      </c>
    </row>
    <row r="456" spans="1:19" x14ac:dyDescent="0.25">
      <c r="A456" s="26" t="s">
        <v>13</v>
      </c>
      <c r="B456" s="26" t="s">
        <v>7</v>
      </c>
      <c r="C456" s="26" t="s">
        <v>161</v>
      </c>
      <c r="D456" s="26" t="s">
        <v>175</v>
      </c>
      <c r="E456" s="26" t="s">
        <v>176</v>
      </c>
      <c r="F456" s="26" t="s">
        <v>15</v>
      </c>
      <c r="G456" s="26" t="s">
        <v>18</v>
      </c>
      <c r="H456" s="26" t="s">
        <v>721</v>
      </c>
      <c r="I456" s="26">
        <v>0</v>
      </c>
      <c r="J456" s="26"/>
      <c r="K456" s="26"/>
      <c r="L456" s="26"/>
      <c r="M456" s="26"/>
      <c r="N456" s="27">
        <v>0</v>
      </c>
      <c r="O456" s="28">
        <v>0</v>
      </c>
      <c r="P456" s="27">
        <v>0</v>
      </c>
      <c r="Q456" s="28">
        <v>0</v>
      </c>
      <c r="R456" s="27">
        <v>0</v>
      </c>
      <c r="S456" s="28">
        <v>0</v>
      </c>
    </row>
    <row r="457" spans="1:19" x14ac:dyDescent="0.25">
      <c r="A457" s="26" t="s">
        <v>13</v>
      </c>
      <c r="B457" s="26" t="s">
        <v>7</v>
      </c>
      <c r="C457" s="26" t="s">
        <v>161</v>
      </c>
      <c r="D457" s="26" t="s">
        <v>175</v>
      </c>
      <c r="E457" s="26" t="s">
        <v>176</v>
      </c>
      <c r="F457" s="26" t="s">
        <v>15</v>
      </c>
      <c r="G457" s="26" t="s">
        <v>19</v>
      </c>
      <c r="H457" s="26" t="s">
        <v>722</v>
      </c>
      <c r="I457" s="26">
        <v>0</v>
      </c>
      <c r="J457" s="26"/>
      <c r="K457" s="26"/>
      <c r="L457" s="26"/>
      <c r="M457" s="26"/>
      <c r="N457" s="27">
        <v>0</v>
      </c>
      <c r="O457" s="28">
        <v>0</v>
      </c>
      <c r="P457" s="27">
        <v>0</v>
      </c>
      <c r="Q457" s="28">
        <v>0</v>
      </c>
      <c r="R457" s="27">
        <v>0</v>
      </c>
      <c r="S457" s="28">
        <v>0</v>
      </c>
    </row>
    <row r="458" spans="1:19" x14ac:dyDescent="0.25">
      <c r="A458" s="26" t="s">
        <v>13</v>
      </c>
      <c r="B458" s="26" t="s">
        <v>7</v>
      </c>
      <c r="C458" s="26" t="s">
        <v>161</v>
      </c>
      <c r="D458" s="26" t="s">
        <v>175</v>
      </c>
      <c r="E458" s="26" t="s">
        <v>176</v>
      </c>
      <c r="F458" s="26" t="s">
        <v>15</v>
      </c>
      <c r="G458" s="26" t="s">
        <v>20</v>
      </c>
      <c r="H458" s="26" t="s">
        <v>723</v>
      </c>
      <c r="I458" s="26">
        <v>3.8920000000000001E-3</v>
      </c>
      <c r="J458" s="26"/>
      <c r="K458" s="26"/>
      <c r="L458" s="26"/>
      <c r="M458" s="26"/>
      <c r="N458" s="27">
        <v>3817121</v>
      </c>
      <c r="O458" s="28">
        <v>14856.234931999999</v>
      </c>
      <c r="P458" s="27">
        <v>11129003</v>
      </c>
      <c r="Q458" s="28">
        <v>43314.079676000001</v>
      </c>
      <c r="R458" s="27">
        <v>14946124</v>
      </c>
      <c r="S458" s="28">
        <v>58170.314608000001</v>
      </c>
    </row>
    <row r="459" spans="1:19" x14ac:dyDescent="0.25">
      <c r="A459" s="26" t="s">
        <v>13</v>
      </c>
      <c r="B459" s="26" t="s">
        <v>7</v>
      </c>
      <c r="C459" s="26" t="s">
        <v>161</v>
      </c>
      <c r="D459" s="26" t="s">
        <v>177</v>
      </c>
      <c r="E459" s="26" t="s">
        <v>178</v>
      </c>
      <c r="F459" s="26" t="s">
        <v>15</v>
      </c>
      <c r="G459" s="26" t="s">
        <v>16</v>
      </c>
      <c r="H459" s="26" t="s">
        <v>724</v>
      </c>
      <c r="I459" s="26">
        <v>5.3700000000000004E-4</v>
      </c>
      <c r="J459" s="26"/>
      <c r="K459" s="26"/>
      <c r="L459" s="26"/>
      <c r="M459" s="26"/>
      <c r="N459" s="27">
        <v>10643016</v>
      </c>
      <c r="O459" s="28">
        <v>5715.2995920000003</v>
      </c>
      <c r="P459" s="27">
        <v>34240767</v>
      </c>
      <c r="Q459" s="28">
        <v>18387.291879000004</v>
      </c>
      <c r="R459" s="27">
        <v>44883783</v>
      </c>
      <c r="S459" s="28">
        <v>24102.591471</v>
      </c>
    </row>
    <row r="460" spans="1:19" x14ac:dyDescent="0.25">
      <c r="A460" s="26" t="s">
        <v>13</v>
      </c>
      <c r="B460" s="26" t="s">
        <v>7</v>
      </c>
      <c r="C460" s="26" t="s">
        <v>161</v>
      </c>
      <c r="D460" s="26" t="s">
        <v>177</v>
      </c>
      <c r="E460" s="26" t="s">
        <v>178</v>
      </c>
      <c r="F460" s="26" t="s">
        <v>15</v>
      </c>
      <c r="G460" s="26" t="s">
        <v>17</v>
      </c>
      <c r="H460" s="26" t="s">
        <v>725</v>
      </c>
      <c r="I460" s="26">
        <v>0</v>
      </c>
      <c r="J460" s="26"/>
      <c r="K460" s="26"/>
      <c r="L460" s="26"/>
      <c r="M460" s="26"/>
      <c r="N460" s="27">
        <v>0</v>
      </c>
      <c r="O460" s="28">
        <v>0</v>
      </c>
      <c r="P460" s="27">
        <v>0</v>
      </c>
      <c r="Q460" s="28">
        <v>0</v>
      </c>
      <c r="R460" s="27">
        <v>0</v>
      </c>
      <c r="S460" s="28">
        <v>0</v>
      </c>
    </row>
    <row r="461" spans="1:19" x14ac:dyDescent="0.25">
      <c r="A461" s="26" t="s">
        <v>13</v>
      </c>
      <c r="B461" s="26" t="s">
        <v>7</v>
      </c>
      <c r="C461" s="26" t="s">
        <v>161</v>
      </c>
      <c r="D461" s="26" t="s">
        <v>177</v>
      </c>
      <c r="E461" s="26" t="s">
        <v>178</v>
      </c>
      <c r="F461" s="26" t="s">
        <v>15</v>
      </c>
      <c r="G461" s="26" t="s">
        <v>18</v>
      </c>
      <c r="H461" s="26" t="s">
        <v>726</v>
      </c>
      <c r="I461" s="26">
        <v>0</v>
      </c>
      <c r="J461" s="26"/>
      <c r="K461" s="26"/>
      <c r="L461" s="26"/>
      <c r="M461" s="26"/>
      <c r="N461" s="27">
        <v>0</v>
      </c>
      <c r="O461" s="28">
        <v>0</v>
      </c>
      <c r="P461" s="27">
        <v>0</v>
      </c>
      <c r="Q461" s="28">
        <v>0</v>
      </c>
      <c r="R461" s="27">
        <v>0</v>
      </c>
      <c r="S461" s="28">
        <v>0</v>
      </c>
    </row>
    <row r="462" spans="1:19" x14ac:dyDescent="0.25">
      <c r="A462" s="26" t="s">
        <v>13</v>
      </c>
      <c r="B462" s="26" t="s">
        <v>7</v>
      </c>
      <c r="C462" s="26" t="s">
        <v>161</v>
      </c>
      <c r="D462" s="26" t="s">
        <v>177</v>
      </c>
      <c r="E462" s="26" t="s">
        <v>178</v>
      </c>
      <c r="F462" s="26" t="s">
        <v>15</v>
      </c>
      <c r="G462" s="26" t="s">
        <v>19</v>
      </c>
      <c r="H462" s="26" t="s">
        <v>727</v>
      </c>
      <c r="I462" s="26">
        <v>0</v>
      </c>
      <c r="J462" s="26"/>
      <c r="K462" s="26"/>
      <c r="L462" s="26"/>
      <c r="M462" s="26"/>
      <c r="N462" s="27">
        <v>0</v>
      </c>
      <c r="O462" s="28">
        <v>0</v>
      </c>
      <c r="P462" s="27">
        <v>0</v>
      </c>
      <c r="Q462" s="28">
        <v>0</v>
      </c>
      <c r="R462" s="27">
        <v>0</v>
      </c>
      <c r="S462" s="28">
        <v>0</v>
      </c>
    </row>
    <row r="463" spans="1:19" x14ac:dyDescent="0.25">
      <c r="A463" s="26" t="s">
        <v>13</v>
      </c>
      <c r="B463" s="26" t="s">
        <v>7</v>
      </c>
      <c r="C463" s="26" t="s">
        <v>161</v>
      </c>
      <c r="D463" s="26" t="s">
        <v>177</v>
      </c>
      <c r="E463" s="26" t="s">
        <v>178</v>
      </c>
      <c r="F463" s="26" t="s">
        <v>15</v>
      </c>
      <c r="G463" s="26" t="s">
        <v>20</v>
      </c>
      <c r="H463" s="26" t="s">
        <v>728</v>
      </c>
      <c r="I463" s="26">
        <v>3.7090000000000001E-3</v>
      </c>
      <c r="J463" s="26"/>
      <c r="K463" s="26"/>
      <c r="L463" s="26"/>
      <c r="M463" s="26"/>
      <c r="N463" s="27">
        <v>11856184</v>
      </c>
      <c r="O463" s="28">
        <v>43974.586456000005</v>
      </c>
      <c r="P463" s="27">
        <v>31674909</v>
      </c>
      <c r="Q463" s="28">
        <v>117482.23748099999</v>
      </c>
      <c r="R463" s="27">
        <v>43531093</v>
      </c>
      <c r="S463" s="28">
        <v>161456.82393700001</v>
      </c>
    </row>
    <row r="464" spans="1:19" x14ac:dyDescent="0.25">
      <c r="A464" s="26" t="s">
        <v>13</v>
      </c>
      <c r="B464" s="26" t="s">
        <v>7</v>
      </c>
      <c r="C464" s="26" t="s">
        <v>161</v>
      </c>
      <c r="D464" s="26" t="s">
        <v>179</v>
      </c>
      <c r="E464" s="26" t="s">
        <v>180</v>
      </c>
      <c r="F464" s="26" t="s">
        <v>15</v>
      </c>
      <c r="G464" s="26" t="s">
        <v>16</v>
      </c>
      <c r="H464" s="26" t="s">
        <v>729</v>
      </c>
      <c r="I464" s="26">
        <v>5.3700000000000004E-4</v>
      </c>
      <c r="J464" s="26"/>
      <c r="K464" s="26"/>
      <c r="L464" s="26"/>
      <c r="M464" s="26"/>
      <c r="N464" s="27">
        <v>6349940</v>
      </c>
      <c r="O464" s="28">
        <v>3409.9177800000002</v>
      </c>
      <c r="P464" s="27">
        <v>12939857</v>
      </c>
      <c r="Q464" s="28">
        <v>6948.7032090000002</v>
      </c>
      <c r="R464" s="27">
        <v>19289797</v>
      </c>
      <c r="S464" s="28">
        <v>10358.620989000001</v>
      </c>
    </row>
    <row r="465" spans="1:19" x14ac:dyDescent="0.25">
      <c r="A465" s="26" t="s">
        <v>13</v>
      </c>
      <c r="B465" s="26" t="s">
        <v>7</v>
      </c>
      <c r="C465" s="26" t="s">
        <v>161</v>
      </c>
      <c r="D465" s="26" t="s">
        <v>179</v>
      </c>
      <c r="E465" s="26" t="s">
        <v>180</v>
      </c>
      <c r="F465" s="26" t="s">
        <v>15</v>
      </c>
      <c r="G465" s="26" t="s">
        <v>17</v>
      </c>
      <c r="H465" s="26" t="s">
        <v>730</v>
      </c>
      <c r="I465" s="26">
        <v>0</v>
      </c>
      <c r="J465" s="26"/>
      <c r="K465" s="26"/>
      <c r="L465" s="26"/>
      <c r="M465" s="26"/>
      <c r="N465" s="27">
        <v>0</v>
      </c>
      <c r="O465" s="28">
        <v>0</v>
      </c>
      <c r="P465" s="27">
        <v>0</v>
      </c>
      <c r="Q465" s="28">
        <v>0</v>
      </c>
      <c r="R465" s="27">
        <v>0</v>
      </c>
      <c r="S465" s="28">
        <v>0</v>
      </c>
    </row>
    <row r="466" spans="1:19" x14ac:dyDescent="0.25">
      <c r="A466" s="26" t="s">
        <v>13</v>
      </c>
      <c r="B466" s="26" t="s">
        <v>7</v>
      </c>
      <c r="C466" s="26" t="s">
        <v>161</v>
      </c>
      <c r="D466" s="26" t="s">
        <v>179</v>
      </c>
      <c r="E466" s="26" t="s">
        <v>180</v>
      </c>
      <c r="F466" s="26" t="s">
        <v>15</v>
      </c>
      <c r="G466" s="26" t="s">
        <v>18</v>
      </c>
      <c r="H466" s="26" t="s">
        <v>731</v>
      </c>
      <c r="I466" s="26">
        <v>0</v>
      </c>
      <c r="J466" s="26"/>
      <c r="K466" s="26"/>
      <c r="L466" s="26"/>
      <c r="M466" s="26"/>
      <c r="N466" s="27">
        <v>0</v>
      </c>
      <c r="O466" s="28">
        <v>0</v>
      </c>
      <c r="P466" s="27">
        <v>0</v>
      </c>
      <c r="Q466" s="28">
        <v>0</v>
      </c>
      <c r="R466" s="27">
        <v>0</v>
      </c>
      <c r="S466" s="28">
        <v>0</v>
      </c>
    </row>
    <row r="467" spans="1:19" x14ac:dyDescent="0.25">
      <c r="A467" s="26" t="s">
        <v>13</v>
      </c>
      <c r="B467" s="26" t="s">
        <v>7</v>
      </c>
      <c r="C467" s="26" t="s">
        <v>161</v>
      </c>
      <c r="D467" s="26" t="s">
        <v>179</v>
      </c>
      <c r="E467" s="26" t="s">
        <v>180</v>
      </c>
      <c r="F467" s="26" t="s">
        <v>15</v>
      </c>
      <c r="G467" s="26" t="s">
        <v>19</v>
      </c>
      <c r="H467" s="26" t="s">
        <v>732</v>
      </c>
      <c r="I467" s="26">
        <v>0</v>
      </c>
      <c r="J467" s="26"/>
      <c r="K467" s="26"/>
      <c r="L467" s="26"/>
      <c r="M467" s="26"/>
      <c r="N467" s="27">
        <v>0</v>
      </c>
      <c r="O467" s="28">
        <v>0</v>
      </c>
      <c r="P467" s="27">
        <v>0</v>
      </c>
      <c r="Q467" s="28">
        <v>0</v>
      </c>
      <c r="R467" s="27">
        <v>0</v>
      </c>
      <c r="S467" s="28">
        <v>0</v>
      </c>
    </row>
    <row r="468" spans="1:19" x14ac:dyDescent="0.25">
      <c r="A468" s="26" t="s">
        <v>13</v>
      </c>
      <c r="B468" s="26" t="s">
        <v>7</v>
      </c>
      <c r="C468" s="26" t="s">
        <v>161</v>
      </c>
      <c r="D468" s="26" t="s">
        <v>179</v>
      </c>
      <c r="E468" s="26" t="s">
        <v>180</v>
      </c>
      <c r="F468" s="26" t="s">
        <v>15</v>
      </c>
      <c r="G468" s="26" t="s">
        <v>20</v>
      </c>
      <c r="H468" s="26" t="s">
        <v>733</v>
      </c>
      <c r="I468" s="26">
        <v>3.7090000000000001E-3</v>
      </c>
      <c r="J468" s="26"/>
      <c r="K468" s="26"/>
      <c r="L468" s="26"/>
      <c r="M468" s="26"/>
      <c r="N468" s="27">
        <v>4222751</v>
      </c>
      <c r="O468" s="28">
        <v>15662.183459</v>
      </c>
      <c r="P468" s="27">
        <v>8925370</v>
      </c>
      <c r="Q468" s="28">
        <v>33104.197330000003</v>
      </c>
      <c r="R468" s="27">
        <v>13148121</v>
      </c>
      <c r="S468" s="28">
        <v>48766.380789000003</v>
      </c>
    </row>
    <row r="469" spans="1:19" x14ac:dyDescent="0.25">
      <c r="A469" s="26" t="s">
        <v>13</v>
      </c>
      <c r="B469" s="26" t="s">
        <v>7</v>
      </c>
      <c r="C469" s="26" t="s">
        <v>161</v>
      </c>
      <c r="D469" s="26" t="s">
        <v>181</v>
      </c>
      <c r="E469" s="26" t="s">
        <v>182</v>
      </c>
      <c r="F469" s="26" t="s">
        <v>15</v>
      </c>
      <c r="G469" s="26" t="s">
        <v>16</v>
      </c>
      <c r="H469" s="26" t="s">
        <v>734</v>
      </c>
      <c r="I469" s="26">
        <v>3.86E-4</v>
      </c>
      <c r="J469" s="26"/>
      <c r="K469" s="26"/>
      <c r="L469" s="26"/>
      <c r="M469" s="26"/>
      <c r="N469" s="27">
        <v>6377044</v>
      </c>
      <c r="O469" s="28">
        <v>2461.5389839999998</v>
      </c>
      <c r="P469" s="27">
        <v>16037165</v>
      </c>
      <c r="Q469" s="28">
        <v>6190.3456900000001</v>
      </c>
      <c r="R469" s="27">
        <v>22414209</v>
      </c>
      <c r="S469" s="28">
        <v>8651.884673999999</v>
      </c>
    </row>
    <row r="470" spans="1:19" x14ac:dyDescent="0.25">
      <c r="A470" s="26" t="s">
        <v>13</v>
      </c>
      <c r="B470" s="26" t="s">
        <v>7</v>
      </c>
      <c r="C470" s="26" t="s">
        <v>161</v>
      </c>
      <c r="D470" s="26" t="s">
        <v>181</v>
      </c>
      <c r="E470" s="26" t="s">
        <v>182</v>
      </c>
      <c r="F470" s="26" t="s">
        <v>15</v>
      </c>
      <c r="G470" s="26" t="s">
        <v>17</v>
      </c>
      <c r="H470" s="26" t="s">
        <v>735</v>
      </c>
      <c r="I470" s="26">
        <v>0</v>
      </c>
      <c r="J470" s="26"/>
      <c r="K470" s="26"/>
      <c r="L470" s="26"/>
      <c r="M470" s="26"/>
      <c r="N470" s="27">
        <v>0</v>
      </c>
      <c r="O470" s="28">
        <v>0</v>
      </c>
      <c r="P470" s="27">
        <v>0</v>
      </c>
      <c r="Q470" s="28">
        <v>0</v>
      </c>
      <c r="R470" s="27">
        <v>0</v>
      </c>
      <c r="S470" s="28">
        <v>0</v>
      </c>
    </row>
    <row r="471" spans="1:19" x14ac:dyDescent="0.25">
      <c r="A471" s="26" t="s">
        <v>13</v>
      </c>
      <c r="B471" s="26" t="s">
        <v>7</v>
      </c>
      <c r="C471" s="26" t="s">
        <v>161</v>
      </c>
      <c r="D471" s="26" t="s">
        <v>181</v>
      </c>
      <c r="E471" s="26" t="s">
        <v>182</v>
      </c>
      <c r="F471" s="26" t="s">
        <v>15</v>
      </c>
      <c r="G471" s="26" t="s">
        <v>18</v>
      </c>
      <c r="H471" s="26" t="s">
        <v>736</v>
      </c>
      <c r="I471" s="26">
        <v>0</v>
      </c>
      <c r="J471" s="26"/>
      <c r="K471" s="26"/>
      <c r="L471" s="26"/>
      <c r="M471" s="26"/>
      <c r="N471" s="27">
        <v>0</v>
      </c>
      <c r="O471" s="28">
        <v>0</v>
      </c>
      <c r="P471" s="27">
        <v>0</v>
      </c>
      <c r="Q471" s="28">
        <v>0</v>
      </c>
      <c r="R471" s="27">
        <v>0</v>
      </c>
      <c r="S471" s="28">
        <v>0</v>
      </c>
    </row>
    <row r="472" spans="1:19" x14ac:dyDescent="0.25">
      <c r="A472" s="26" t="s">
        <v>13</v>
      </c>
      <c r="B472" s="26" t="s">
        <v>7</v>
      </c>
      <c r="C472" s="26" t="s">
        <v>161</v>
      </c>
      <c r="D472" s="26" t="s">
        <v>181</v>
      </c>
      <c r="E472" s="26" t="s">
        <v>182</v>
      </c>
      <c r="F472" s="26" t="s">
        <v>15</v>
      </c>
      <c r="G472" s="26" t="s">
        <v>19</v>
      </c>
      <c r="H472" s="26" t="s">
        <v>737</v>
      </c>
      <c r="I472" s="26">
        <v>0</v>
      </c>
      <c r="J472" s="26"/>
      <c r="K472" s="26"/>
      <c r="L472" s="26"/>
      <c r="M472" s="26"/>
      <c r="N472" s="27">
        <v>0</v>
      </c>
      <c r="O472" s="28">
        <v>0</v>
      </c>
      <c r="P472" s="27">
        <v>0</v>
      </c>
      <c r="Q472" s="28">
        <v>0</v>
      </c>
      <c r="R472" s="27">
        <v>0</v>
      </c>
      <c r="S472" s="28">
        <v>0</v>
      </c>
    </row>
    <row r="473" spans="1:19" x14ac:dyDescent="0.25">
      <c r="A473" s="26" t="s">
        <v>13</v>
      </c>
      <c r="B473" s="26" t="s">
        <v>7</v>
      </c>
      <c r="C473" s="26" t="s">
        <v>161</v>
      </c>
      <c r="D473" s="26" t="s">
        <v>181</v>
      </c>
      <c r="E473" s="26" t="s">
        <v>182</v>
      </c>
      <c r="F473" s="26" t="s">
        <v>15</v>
      </c>
      <c r="G473" s="26" t="s">
        <v>20</v>
      </c>
      <c r="H473" s="26" t="s">
        <v>738</v>
      </c>
      <c r="I473" s="26">
        <v>3.735E-3</v>
      </c>
      <c r="J473" s="26"/>
      <c r="K473" s="26"/>
      <c r="L473" s="26"/>
      <c r="M473" s="26"/>
      <c r="N473" s="27">
        <v>7296444</v>
      </c>
      <c r="O473" s="28">
        <v>27252.218339999999</v>
      </c>
      <c r="P473" s="27">
        <v>15037399</v>
      </c>
      <c r="Q473" s="28">
        <v>56164.685265</v>
      </c>
      <c r="R473" s="27">
        <v>22333843</v>
      </c>
      <c r="S473" s="28">
        <v>83416.903605</v>
      </c>
    </row>
    <row r="474" spans="1:19" x14ac:dyDescent="0.25">
      <c r="A474" s="26" t="s">
        <v>13</v>
      </c>
      <c r="B474" s="26" t="s">
        <v>7</v>
      </c>
      <c r="C474" s="26" t="s">
        <v>161</v>
      </c>
      <c r="D474" s="26" t="s">
        <v>183</v>
      </c>
      <c r="E474" s="26" t="s">
        <v>184</v>
      </c>
      <c r="F474" s="26" t="s">
        <v>15</v>
      </c>
      <c r="G474" s="26" t="s">
        <v>16</v>
      </c>
      <c r="H474" s="26" t="s">
        <v>739</v>
      </c>
      <c r="I474" s="26">
        <v>3.86E-4</v>
      </c>
      <c r="J474" s="26"/>
      <c r="K474" s="26"/>
      <c r="L474" s="26"/>
      <c r="M474" s="26"/>
      <c r="N474" s="27">
        <v>30495384</v>
      </c>
      <c r="O474" s="28">
        <v>11771.218223999998</v>
      </c>
      <c r="P474" s="27">
        <v>68273449</v>
      </c>
      <c r="Q474" s="28">
        <v>26353.551314</v>
      </c>
      <c r="R474" s="27">
        <v>98768833</v>
      </c>
      <c r="S474" s="28">
        <v>38124.769538</v>
      </c>
    </row>
    <row r="475" spans="1:19" x14ac:dyDescent="0.25">
      <c r="A475" s="26" t="s">
        <v>13</v>
      </c>
      <c r="B475" s="26" t="s">
        <v>7</v>
      </c>
      <c r="C475" s="26" t="s">
        <v>161</v>
      </c>
      <c r="D475" s="26" t="s">
        <v>183</v>
      </c>
      <c r="E475" s="26" t="s">
        <v>184</v>
      </c>
      <c r="F475" s="26" t="s">
        <v>15</v>
      </c>
      <c r="G475" s="26" t="s">
        <v>17</v>
      </c>
      <c r="H475" s="26" t="s">
        <v>740</v>
      </c>
      <c r="I475" s="26">
        <v>0</v>
      </c>
      <c r="J475" s="26"/>
      <c r="K475" s="26"/>
      <c r="L475" s="26"/>
      <c r="M475" s="26"/>
      <c r="N475" s="27">
        <v>0</v>
      </c>
      <c r="O475" s="28">
        <v>0</v>
      </c>
      <c r="P475" s="27">
        <v>0</v>
      </c>
      <c r="Q475" s="28">
        <v>0</v>
      </c>
      <c r="R475" s="27">
        <v>0</v>
      </c>
      <c r="S475" s="28">
        <v>0</v>
      </c>
    </row>
    <row r="476" spans="1:19" x14ac:dyDescent="0.25">
      <c r="A476" s="26" t="s">
        <v>13</v>
      </c>
      <c r="B476" s="26" t="s">
        <v>7</v>
      </c>
      <c r="C476" s="26" t="s">
        <v>161</v>
      </c>
      <c r="D476" s="26" t="s">
        <v>183</v>
      </c>
      <c r="E476" s="26" t="s">
        <v>184</v>
      </c>
      <c r="F476" s="26" t="s">
        <v>15</v>
      </c>
      <c r="G476" s="26" t="s">
        <v>18</v>
      </c>
      <c r="H476" s="26" t="s">
        <v>741</v>
      </c>
      <c r="I476" s="26">
        <v>0</v>
      </c>
      <c r="J476" s="26"/>
      <c r="K476" s="26"/>
      <c r="L476" s="26"/>
      <c r="M476" s="26"/>
      <c r="N476" s="27">
        <v>0</v>
      </c>
      <c r="O476" s="28">
        <v>0</v>
      </c>
      <c r="P476" s="27">
        <v>0</v>
      </c>
      <c r="Q476" s="28">
        <v>0</v>
      </c>
      <c r="R476" s="27">
        <v>0</v>
      </c>
      <c r="S476" s="28">
        <v>0</v>
      </c>
    </row>
    <row r="477" spans="1:19" x14ac:dyDescent="0.25">
      <c r="A477" s="26" t="s">
        <v>13</v>
      </c>
      <c r="B477" s="26" t="s">
        <v>7</v>
      </c>
      <c r="C477" s="26" t="s">
        <v>161</v>
      </c>
      <c r="D477" s="26" t="s">
        <v>183</v>
      </c>
      <c r="E477" s="26" t="s">
        <v>184</v>
      </c>
      <c r="F477" s="26" t="s">
        <v>15</v>
      </c>
      <c r="G477" s="26" t="s">
        <v>19</v>
      </c>
      <c r="H477" s="26" t="s">
        <v>742</v>
      </c>
      <c r="I477" s="26">
        <v>0</v>
      </c>
      <c r="J477" s="26"/>
      <c r="K477" s="26"/>
      <c r="L477" s="26"/>
      <c r="M477" s="26"/>
      <c r="N477" s="27">
        <v>0</v>
      </c>
      <c r="O477" s="28">
        <v>0</v>
      </c>
      <c r="P477" s="27">
        <v>0</v>
      </c>
      <c r="Q477" s="28">
        <v>0</v>
      </c>
      <c r="R477" s="27">
        <v>0</v>
      </c>
      <c r="S477" s="28">
        <v>0</v>
      </c>
    </row>
    <row r="478" spans="1:19" x14ac:dyDescent="0.25">
      <c r="A478" s="26" t="s">
        <v>13</v>
      </c>
      <c r="B478" s="26" t="s">
        <v>7</v>
      </c>
      <c r="C478" s="26" t="s">
        <v>161</v>
      </c>
      <c r="D478" s="26" t="s">
        <v>183</v>
      </c>
      <c r="E478" s="26" t="s">
        <v>184</v>
      </c>
      <c r="F478" s="26" t="s">
        <v>15</v>
      </c>
      <c r="G478" s="26" t="s">
        <v>20</v>
      </c>
      <c r="H478" s="26" t="s">
        <v>743</v>
      </c>
      <c r="I478" s="26">
        <v>3.735E-3</v>
      </c>
      <c r="J478" s="26"/>
      <c r="K478" s="26"/>
      <c r="L478" s="26"/>
      <c r="M478" s="26"/>
      <c r="N478" s="27">
        <v>35343664</v>
      </c>
      <c r="O478" s="28">
        <v>132008.58504000001</v>
      </c>
      <c r="P478" s="27">
        <v>78412826</v>
      </c>
      <c r="Q478" s="28">
        <v>292871.90511000005</v>
      </c>
      <c r="R478" s="27">
        <v>113756490</v>
      </c>
      <c r="S478" s="28">
        <v>424880.49014999997</v>
      </c>
    </row>
    <row r="479" spans="1:19" x14ac:dyDescent="0.25">
      <c r="A479" s="26" t="s">
        <v>13</v>
      </c>
      <c r="B479" s="26" t="s">
        <v>7</v>
      </c>
      <c r="C479" s="26" t="s">
        <v>161</v>
      </c>
      <c r="D479" s="26" t="s">
        <v>185</v>
      </c>
      <c r="E479" s="26" t="s">
        <v>186</v>
      </c>
      <c r="F479" s="26" t="s">
        <v>15</v>
      </c>
      <c r="G479" s="26" t="s">
        <v>16</v>
      </c>
      <c r="H479" s="26" t="s">
        <v>744</v>
      </c>
      <c r="I479" s="26">
        <v>5.3700000000000004E-4</v>
      </c>
      <c r="J479" s="26"/>
      <c r="K479" s="26"/>
      <c r="L479" s="26"/>
      <c r="M479" s="26"/>
      <c r="N479" s="27">
        <v>5030302</v>
      </c>
      <c r="O479" s="28">
        <v>2701.2721740000002</v>
      </c>
      <c r="P479" s="27">
        <v>8253581</v>
      </c>
      <c r="Q479" s="28">
        <v>4432.1729970000006</v>
      </c>
      <c r="R479" s="27">
        <v>13283883</v>
      </c>
      <c r="S479" s="28">
        <v>7133.4451710000012</v>
      </c>
    </row>
    <row r="480" spans="1:19" x14ac:dyDescent="0.25">
      <c r="A480" s="26" t="s">
        <v>13</v>
      </c>
      <c r="B480" s="26" t="s">
        <v>7</v>
      </c>
      <c r="C480" s="26" t="s">
        <v>161</v>
      </c>
      <c r="D480" s="26" t="s">
        <v>185</v>
      </c>
      <c r="E480" s="26" t="s">
        <v>186</v>
      </c>
      <c r="F480" s="26" t="s">
        <v>15</v>
      </c>
      <c r="G480" s="26" t="s">
        <v>17</v>
      </c>
      <c r="H480" s="26" t="s">
        <v>745</v>
      </c>
      <c r="I480" s="26">
        <v>0</v>
      </c>
      <c r="J480" s="26"/>
      <c r="K480" s="26"/>
      <c r="L480" s="26"/>
      <c r="M480" s="26"/>
      <c r="N480" s="27">
        <v>0</v>
      </c>
      <c r="O480" s="28">
        <v>0</v>
      </c>
      <c r="P480" s="27">
        <v>0</v>
      </c>
      <c r="Q480" s="28">
        <v>0</v>
      </c>
      <c r="R480" s="27">
        <v>0</v>
      </c>
      <c r="S480" s="28">
        <v>0</v>
      </c>
    </row>
    <row r="481" spans="1:19" x14ac:dyDescent="0.25">
      <c r="A481" s="26" t="s">
        <v>13</v>
      </c>
      <c r="B481" s="26" t="s">
        <v>7</v>
      </c>
      <c r="C481" s="26" t="s">
        <v>161</v>
      </c>
      <c r="D481" s="26" t="s">
        <v>185</v>
      </c>
      <c r="E481" s="26" t="s">
        <v>186</v>
      </c>
      <c r="F481" s="26" t="s">
        <v>15</v>
      </c>
      <c r="G481" s="26" t="s">
        <v>18</v>
      </c>
      <c r="H481" s="26" t="s">
        <v>746</v>
      </c>
      <c r="I481" s="26">
        <v>0</v>
      </c>
      <c r="J481" s="26"/>
      <c r="K481" s="26"/>
      <c r="L481" s="26"/>
      <c r="M481" s="26"/>
      <c r="N481" s="27">
        <v>0</v>
      </c>
      <c r="O481" s="28">
        <v>0</v>
      </c>
      <c r="P481" s="27">
        <v>0</v>
      </c>
      <c r="Q481" s="28">
        <v>0</v>
      </c>
      <c r="R481" s="27">
        <v>0</v>
      </c>
      <c r="S481" s="28">
        <v>0</v>
      </c>
    </row>
    <row r="482" spans="1:19" x14ac:dyDescent="0.25">
      <c r="A482" s="26" t="s">
        <v>13</v>
      </c>
      <c r="B482" s="26" t="s">
        <v>7</v>
      </c>
      <c r="C482" s="26" t="s">
        <v>161</v>
      </c>
      <c r="D482" s="26" t="s">
        <v>185</v>
      </c>
      <c r="E482" s="26" t="s">
        <v>186</v>
      </c>
      <c r="F482" s="26" t="s">
        <v>15</v>
      </c>
      <c r="G482" s="26" t="s">
        <v>19</v>
      </c>
      <c r="H482" s="26" t="s">
        <v>747</v>
      </c>
      <c r="I482" s="26">
        <v>0</v>
      </c>
      <c r="J482" s="26"/>
      <c r="K482" s="26"/>
      <c r="L482" s="26"/>
      <c r="M482" s="26"/>
      <c r="N482" s="27">
        <v>0</v>
      </c>
      <c r="O482" s="28">
        <v>0</v>
      </c>
      <c r="P482" s="27">
        <v>0</v>
      </c>
      <c r="Q482" s="28">
        <v>0</v>
      </c>
      <c r="R482" s="27">
        <v>0</v>
      </c>
      <c r="S482" s="28">
        <v>0</v>
      </c>
    </row>
    <row r="483" spans="1:19" x14ac:dyDescent="0.25">
      <c r="A483" s="26" t="s">
        <v>13</v>
      </c>
      <c r="B483" s="26" t="s">
        <v>7</v>
      </c>
      <c r="C483" s="26" t="s">
        <v>161</v>
      </c>
      <c r="D483" s="26" t="s">
        <v>185</v>
      </c>
      <c r="E483" s="26" t="s">
        <v>186</v>
      </c>
      <c r="F483" s="26" t="s">
        <v>15</v>
      </c>
      <c r="G483" s="26" t="s">
        <v>20</v>
      </c>
      <c r="H483" s="26" t="s">
        <v>748</v>
      </c>
      <c r="I483" s="26">
        <v>3.7090000000000001E-3</v>
      </c>
      <c r="J483" s="26"/>
      <c r="K483" s="26"/>
      <c r="L483" s="26"/>
      <c r="M483" s="26"/>
      <c r="N483" s="27">
        <v>4513274</v>
      </c>
      <c r="O483" s="28">
        <v>16739.733266000003</v>
      </c>
      <c r="P483" s="27">
        <v>7420418</v>
      </c>
      <c r="Q483" s="28">
        <v>27522.330362000001</v>
      </c>
      <c r="R483" s="27">
        <v>11933692</v>
      </c>
      <c r="S483" s="28">
        <v>44262.063628000004</v>
      </c>
    </row>
    <row r="484" spans="1:19" x14ac:dyDescent="0.25">
      <c r="A484" s="26" t="s">
        <v>13</v>
      </c>
      <c r="B484" s="26" t="s">
        <v>7</v>
      </c>
      <c r="C484" s="26" t="s">
        <v>161</v>
      </c>
      <c r="D484" s="26" t="s">
        <v>187</v>
      </c>
      <c r="E484" s="26" t="s">
        <v>188</v>
      </c>
      <c r="F484" s="26" t="s">
        <v>15</v>
      </c>
      <c r="G484" s="26" t="s">
        <v>16</v>
      </c>
      <c r="H484" s="26" t="s">
        <v>749</v>
      </c>
      <c r="I484" s="26">
        <v>5.5699999999999999E-4</v>
      </c>
      <c r="J484" s="26"/>
      <c r="K484" s="26"/>
      <c r="L484" s="26"/>
      <c r="M484" s="26"/>
      <c r="N484" s="27">
        <v>15638837</v>
      </c>
      <c r="O484" s="28">
        <v>8710.8322090000001</v>
      </c>
      <c r="P484" s="27">
        <v>37820231</v>
      </c>
      <c r="Q484" s="28">
        <v>21065.868666999999</v>
      </c>
      <c r="R484" s="27">
        <v>53459068</v>
      </c>
      <c r="S484" s="28">
        <v>29776.700875999999</v>
      </c>
    </row>
    <row r="485" spans="1:19" x14ac:dyDescent="0.25">
      <c r="A485" s="26" t="s">
        <v>13</v>
      </c>
      <c r="B485" s="26" t="s">
        <v>7</v>
      </c>
      <c r="C485" s="26" t="s">
        <v>161</v>
      </c>
      <c r="D485" s="26" t="s">
        <v>187</v>
      </c>
      <c r="E485" s="26" t="s">
        <v>188</v>
      </c>
      <c r="F485" s="26" t="s">
        <v>15</v>
      </c>
      <c r="G485" s="26" t="s">
        <v>17</v>
      </c>
      <c r="H485" s="26" t="s">
        <v>750</v>
      </c>
      <c r="I485" s="26">
        <v>0</v>
      </c>
      <c r="J485" s="26"/>
      <c r="K485" s="26"/>
      <c r="L485" s="26"/>
      <c r="M485" s="26"/>
      <c r="N485" s="27">
        <v>0</v>
      </c>
      <c r="O485" s="28">
        <v>0</v>
      </c>
      <c r="P485" s="27">
        <v>0</v>
      </c>
      <c r="Q485" s="28">
        <v>0</v>
      </c>
      <c r="R485" s="27">
        <v>0</v>
      </c>
      <c r="S485" s="28">
        <v>0</v>
      </c>
    </row>
    <row r="486" spans="1:19" x14ac:dyDescent="0.25">
      <c r="A486" s="26" t="s">
        <v>13</v>
      </c>
      <c r="B486" s="26" t="s">
        <v>7</v>
      </c>
      <c r="C486" s="26" t="s">
        <v>161</v>
      </c>
      <c r="D486" s="26" t="s">
        <v>187</v>
      </c>
      <c r="E486" s="26" t="s">
        <v>188</v>
      </c>
      <c r="F486" s="26" t="s">
        <v>15</v>
      </c>
      <c r="G486" s="26" t="s">
        <v>18</v>
      </c>
      <c r="H486" s="26" t="s">
        <v>751</v>
      </c>
      <c r="I486" s="26">
        <v>0</v>
      </c>
      <c r="J486" s="26"/>
      <c r="K486" s="26"/>
      <c r="L486" s="26"/>
      <c r="M486" s="26"/>
      <c r="N486" s="27">
        <v>0</v>
      </c>
      <c r="O486" s="28">
        <v>0</v>
      </c>
      <c r="P486" s="27">
        <v>0</v>
      </c>
      <c r="Q486" s="28">
        <v>0</v>
      </c>
      <c r="R486" s="27">
        <v>0</v>
      </c>
      <c r="S486" s="28">
        <v>0</v>
      </c>
    </row>
    <row r="487" spans="1:19" x14ac:dyDescent="0.25">
      <c r="A487" s="26" t="s">
        <v>13</v>
      </c>
      <c r="B487" s="26" t="s">
        <v>7</v>
      </c>
      <c r="C487" s="26" t="s">
        <v>161</v>
      </c>
      <c r="D487" s="26" t="s">
        <v>187</v>
      </c>
      <c r="E487" s="26" t="s">
        <v>188</v>
      </c>
      <c r="F487" s="26" t="s">
        <v>15</v>
      </c>
      <c r="G487" s="26" t="s">
        <v>19</v>
      </c>
      <c r="H487" s="26" t="s">
        <v>752</v>
      </c>
      <c r="I487" s="26">
        <v>0</v>
      </c>
      <c r="J487" s="26"/>
      <c r="K487" s="26"/>
      <c r="L487" s="26"/>
      <c r="M487" s="26"/>
      <c r="N487" s="27">
        <v>0</v>
      </c>
      <c r="O487" s="28">
        <v>0</v>
      </c>
      <c r="P487" s="27">
        <v>0</v>
      </c>
      <c r="Q487" s="28">
        <v>0</v>
      </c>
      <c r="R487" s="27">
        <v>0</v>
      </c>
      <c r="S487" s="28">
        <v>0</v>
      </c>
    </row>
    <row r="488" spans="1:19" x14ac:dyDescent="0.25">
      <c r="A488" s="26" t="s">
        <v>13</v>
      </c>
      <c r="B488" s="26" t="s">
        <v>7</v>
      </c>
      <c r="C488" s="26" t="s">
        <v>161</v>
      </c>
      <c r="D488" s="26" t="s">
        <v>187</v>
      </c>
      <c r="E488" s="26" t="s">
        <v>188</v>
      </c>
      <c r="F488" s="26" t="s">
        <v>15</v>
      </c>
      <c r="G488" s="26" t="s">
        <v>20</v>
      </c>
      <c r="H488" s="26" t="s">
        <v>753</v>
      </c>
      <c r="I488" s="26">
        <v>3.568E-3</v>
      </c>
      <c r="J488" s="26"/>
      <c r="K488" s="26"/>
      <c r="L488" s="26"/>
      <c r="M488" s="26"/>
      <c r="N488" s="27">
        <v>52991339</v>
      </c>
      <c r="O488" s="28">
        <v>189073.09755199999</v>
      </c>
      <c r="P488" s="27">
        <v>95903365</v>
      </c>
      <c r="Q488" s="28">
        <v>342183.20632</v>
      </c>
      <c r="R488" s="27">
        <v>148894704</v>
      </c>
      <c r="S488" s="28">
        <v>531256.30387199996</v>
      </c>
    </row>
    <row r="489" spans="1:19" x14ac:dyDescent="0.25">
      <c r="A489" s="26" t="s">
        <v>13</v>
      </c>
      <c r="B489" s="26" t="s">
        <v>7</v>
      </c>
      <c r="C489" s="26" t="s">
        <v>161</v>
      </c>
      <c r="D489" s="26" t="s">
        <v>189</v>
      </c>
      <c r="E489" s="26" t="s">
        <v>190</v>
      </c>
      <c r="F489" s="26" t="s">
        <v>15</v>
      </c>
      <c r="G489" s="26" t="s">
        <v>16</v>
      </c>
      <c r="H489" s="26" t="s">
        <v>754</v>
      </c>
      <c r="I489" s="26">
        <v>5.3700000000000004E-4</v>
      </c>
      <c r="J489" s="26"/>
      <c r="K489" s="26"/>
      <c r="L489" s="26"/>
      <c r="M489" s="26"/>
      <c r="N489" s="27">
        <v>5880005</v>
      </c>
      <c r="O489" s="28">
        <v>3157.5626850000003</v>
      </c>
      <c r="P489" s="27">
        <v>14999514</v>
      </c>
      <c r="Q489" s="28">
        <v>8054.7390180000002</v>
      </c>
      <c r="R489" s="27">
        <v>20879519</v>
      </c>
      <c r="S489" s="28">
        <v>11212.301703000001</v>
      </c>
    </row>
    <row r="490" spans="1:19" x14ac:dyDescent="0.25">
      <c r="A490" s="26" t="s">
        <v>13</v>
      </c>
      <c r="B490" s="26" t="s">
        <v>7</v>
      </c>
      <c r="C490" s="26" t="s">
        <v>161</v>
      </c>
      <c r="D490" s="26" t="s">
        <v>189</v>
      </c>
      <c r="E490" s="26" t="s">
        <v>190</v>
      </c>
      <c r="F490" s="26" t="s">
        <v>15</v>
      </c>
      <c r="G490" s="26" t="s">
        <v>17</v>
      </c>
      <c r="H490" s="26" t="s">
        <v>755</v>
      </c>
      <c r="I490" s="26">
        <v>0</v>
      </c>
      <c r="J490" s="26"/>
      <c r="K490" s="26"/>
      <c r="L490" s="26"/>
      <c r="M490" s="26"/>
      <c r="N490" s="27">
        <v>0</v>
      </c>
      <c r="O490" s="28">
        <v>0</v>
      </c>
      <c r="P490" s="27">
        <v>0</v>
      </c>
      <c r="Q490" s="28">
        <v>0</v>
      </c>
      <c r="R490" s="27">
        <v>0</v>
      </c>
      <c r="S490" s="28">
        <v>0</v>
      </c>
    </row>
    <row r="491" spans="1:19" x14ac:dyDescent="0.25">
      <c r="A491" s="26" t="s">
        <v>13</v>
      </c>
      <c r="B491" s="26" t="s">
        <v>7</v>
      </c>
      <c r="C491" s="26" t="s">
        <v>161</v>
      </c>
      <c r="D491" s="26" t="s">
        <v>189</v>
      </c>
      <c r="E491" s="26" t="s">
        <v>190</v>
      </c>
      <c r="F491" s="26" t="s">
        <v>15</v>
      </c>
      <c r="G491" s="26" t="s">
        <v>18</v>
      </c>
      <c r="H491" s="26" t="s">
        <v>756</v>
      </c>
      <c r="I491" s="26">
        <v>0</v>
      </c>
      <c r="J491" s="26"/>
      <c r="K491" s="26"/>
      <c r="L491" s="26"/>
      <c r="M491" s="26"/>
      <c r="N491" s="27">
        <v>0</v>
      </c>
      <c r="O491" s="28">
        <v>0</v>
      </c>
      <c r="P491" s="27">
        <v>0</v>
      </c>
      <c r="Q491" s="28">
        <v>0</v>
      </c>
      <c r="R491" s="27">
        <v>0</v>
      </c>
      <c r="S491" s="28">
        <v>0</v>
      </c>
    </row>
    <row r="492" spans="1:19" x14ac:dyDescent="0.25">
      <c r="A492" s="26" t="s">
        <v>13</v>
      </c>
      <c r="B492" s="26" t="s">
        <v>7</v>
      </c>
      <c r="C492" s="26" t="s">
        <v>161</v>
      </c>
      <c r="D492" s="26" t="s">
        <v>189</v>
      </c>
      <c r="E492" s="26" t="s">
        <v>190</v>
      </c>
      <c r="F492" s="26" t="s">
        <v>15</v>
      </c>
      <c r="G492" s="26" t="s">
        <v>19</v>
      </c>
      <c r="H492" s="26" t="s">
        <v>757</v>
      </c>
      <c r="I492" s="26">
        <v>0</v>
      </c>
      <c r="J492" s="26"/>
      <c r="K492" s="26"/>
      <c r="L492" s="26"/>
      <c r="M492" s="26"/>
      <c r="N492" s="27">
        <v>0</v>
      </c>
      <c r="O492" s="28">
        <v>0</v>
      </c>
      <c r="P492" s="27">
        <v>0</v>
      </c>
      <c r="Q492" s="28">
        <v>0</v>
      </c>
      <c r="R492" s="27">
        <v>0</v>
      </c>
      <c r="S492" s="28">
        <v>0</v>
      </c>
    </row>
    <row r="493" spans="1:19" x14ac:dyDescent="0.25">
      <c r="A493" s="26" t="s">
        <v>13</v>
      </c>
      <c r="B493" s="26" t="s">
        <v>7</v>
      </c>
      <c r="C493" s="26" t="s">
        <v>161</v>
      </c>
      <c r="D493" s="26" t="s">
        <v>189</v>
      </c>
      <c r="E493" s="26" t="s">
        <v>190</v>
      </c>
      <c r="F493" s="26" t="s">
        <v>15</v>
      </c>
      <c r="G493" s="26" t="s">
        <v>20</v>
      </c>
      <c r="H493" s="26" t="s">
        <v>758</v>
      </c>
      <c r="I493" s="26">
        <v>3.7090000000000001E-3</v>
      </c>
      <c r="J493" s="26"/>
      <c r="K493" s="26"/>
      <c r="L493" s="26"/>
      <c r="M493" s="26"/>
      <c r="N493" s="27">
        <v>9331866</v>
      </c>
      <c r="O493" s="28">
        <v>34611.890994000001</v>
      </c>
      <c r="P493" s="27">
        <v>15256921</v>
      </c>
      <c r="Q493" s="28">
        <v>56587.919989000002</v>
      </c>
      <c r="R493" s="27">
        <v>24588787</v>
      </c>
      <c r="S493" s="28">
        <v>91199.810983000003</v>
      </c>
    </row>
    <row r="494" spans="1:19" x14ac:dyDescent="0.25">
      <c r="A494" s="26" t="s">
        <v>13</v>
      </c>
      <c r="B494" s="26" t="s">
        <v>7</v>
      </c>
      <c r="C494" s="26" t="s">
        <v>161</v>
      </c>
      <c r="D494" s="26" t="s">
        <v>191</v>
      </c>
      <c r="E494" s="26" t="s">
        <v>192</v>
      </c>
      <c r="F494" s="26" t="s">
        <v>15</v>
      </c>
      <c r="G494" s="26" t="s">
        <v>16</v>
      </c>
      <c r="H494" s="26" t="s">
        <v>759</v>
      </c>
      <c r="I494" s="26">
        <v>4.06E-4</v>
      </c>
      <c r="J494" s="26"/>
      <c r="K494" s="26"/>
      <c r="L494" s="26"/>
      <c r="M494" s="26"/>
      <c r="N494" s="27">
        <v>46462776</v>
      </c>
      <c r="O494" s="28">
        <v>18863.887056</v>
      </c>
      <c r="P494" s="27">
        <v>23750003</v>
      </c>
      <c r="Q494" s="28">
        <v>9642.5012179999994</v>
      </c>
      <c r="R494" s="27">
        <v>70212779</v>
      </c>
      <c r="S494" s="28">
        <v>28506.388274000001</v>
      </c>
    </row>
    <row r="495" spans="1:19" x14ac:dyDescent="0.25">
      <c r="A495" s="26" t="s">
        <v>13</v>
      </c>
      <c r="B495" s="26" t="s">
        <v>7</v>
      </c>
      <c r="C495" s="26" t="s">
        <v>161</v>
      </c>
      <c r="D495" s="26" t="s">
        <v>191</v>
      </c>
      <c r="E495" s="26" t="s">
        <v>192</v>
      </c>
      <c r="F495" s="26" t="s">
        <v>15</v>
      </c>
      <c r="G495" s="26" t="s">
        <v>17</v>
      </c>
      <c r="H495" s="26" t="s">
        <v>760</v>
      </c>
      <c r="I495" s="26">
        <v>0</v>
      </c>
      <c r="J495" s="26"/>
      <c r="K495" s="26"/>
      <c r="L495" s="26"/>
      <c r="M495" s="26"/>
      <c r="N495" s="27">
        <v>0</v>
      </c>
      <c r="O495" s="28">
        <v>0</v>
      </c>
      <c r="P495" s="27">
        <v>0</v>
      </c>
      <c r="Q495" s="28">
        <v>0</v>
      </c>
      <c r="R495" s="27">
        <v>0</v>
      </c>
      <c r="S495" s="28">
        <v>0</v>
      </c>
    </row>
    <row r="496" spans="1:19" x14ac:dyDescent="0.25">
      <c r="A496" s="26" t="s">
        <v>13</v>
      </c>
      <c r="B496" s="26" t="s">
        <v>7</v>
      </c>
      <c r="C496" s="26" t="s">
        <v>161</v>
      </c>
      <c r="D496" s="26" t="s">
        <v>191</v>
      </c>
      <c r="E496" s="26" t="s">
        <v>192</v>
      </c>
      <c r="F496" s="26" t="s">
        <v>15</v>
      </c>
      <c r="G496" s="26" t="s">
        <v>18</v>
      </c>
      <c r="H496" s="26" t="s">
        <v>761</v>
      </c>
      <c r="I496" s="26">
        <v>0</v>
      </c>
      <c r="J496" s="26"/>
      <c r="K496" s="26"/>
      <c r="L496" s="26"/>
      <c r="M496" s="26"/>
      <c r="N496" s="27">
        <v>0</v>
      </c>
      <c r="O496" s="28">
        <v>0</v>
      </c>
      <c r="P496" s="27">
        <v>0</v>
      </c>
      <c r="Q496" s="28">
        <v>0</v>
      </c>
      <c r="R496" s="27">
        <v>0</v>
      </c>
      <c r="S496" s="28">
        <v>0</v>
      </c>
    </row>
    <row r="497" spans="1:19" x14ac:dyDescent="0.25">
      <c r="A497" s="26" t="s">
        <v>13</v>
      </c>
      <c r="B497" s="26" t="s">
        <v>7</v>
      </c>
      <c r="C497" s="26" t="s">
        <v>161</v>
      </c>
      <c r="D497" s="26" t="s">
        <v>191</v>
      </c>
      <c r="E497" s="26" t="s">
        <v>192</v>
      </c>
      <c r="F497" s="26" t="s">
        <v>15</v>
      </c>
      <c r="G497" s="26" t="s">
        <v>19</v>
      </c>
      <c r="H497" s="26" t="s">
        <v>762</v>
      </c>
      <c r="I497" s="26">
        <v>0</v>
      </c>
      <c r="J497" s="26"/>
      <c r="K497" s="26"/>
      <c r="L497" s="26"/>
      <c r="M497" s="26"/>
      <c r="N497" s="27">
        <v>0</v>
      </c>
      <c r="O497" s="28">
        <v>0</v>
      </c>
      <c r="P497" s="27">
        <v>0</v>
      </c>
      <c r="Q497" s="28">
        <v>0</v>
      </c>
      <c r="R497" s="27">
        <v>0</v>
      </c>
      <c r="S497" s="28">
        <v>0</v>
      </c>
    </row>
    <row r="498" spans="1:19" x14ac:dyDescent="0.25">
      <c r="A498" s="26" t="s">
        <v>13</v>
      </c>
      <c r="B498" s="26" t="s">
        <v>7</v>
      </c>
      <c r="C498" s="26" t="s">
        <v>161</v>
      </c>
      <c r="D498" s="26" t="s">
        <v>191</v>
      </c>
      <c r="E498" s="26" t="s">
        <v>192</v>
      </c>
      <c r="F498" s="26" t="s">
        <v>15</v>
      </c>
      <c r="G498" s="26" t="s">
        <v>20</v>
      </c>
      <c r="H498" s="26" t="s">
        <v>763</v>
      </c>
      <c r="I498" s="26">
        <v>3.7469999999999999E-3</v>
      </c>
      <c r="J498" s="26"/>
      <c r="K498" s="26"/>
      <c r="L498" s="26"/>
      <c r="M498" s="26"/>
      <c r="N498" s="27">
        <v>26964839</v>
      </c>
      <c r="O498" s="28">
        <v>101037.251733</v>
      </c>
      <c r="P498" s="27">
        <v>16581087</v>
      </c>
      <c r="Q498" s="28">
        <v>62129.332989000002</v>
      </c>
      <c r="R498" s="27">
        <v>43545926</v>
      </c>
      <c r="S498" s="28">
        <v>163166.584722</v>
      </c>
    </row>
    <row r="499" spans="1:19" x14ac:dyDescent="0.25">
      <c r="A499" s="26" t="s">
        <v>13</v>
      </c>
      <c r="B499" s="26" t="s">
        <v>7</v>
      </c>
      <c r="C499" s="26" t="s">
        <v>161</v>
      </c>
      <c r="D499" s="26" t="s">
        <v>193</v>
      </c>
      <c r="E499" s="26" t="s">
        <v>194</v>
      </c>
      <c r="F499" s="26" t="s">
        <v>15</v>
      </c>
      <c r="G499" s="26" t="s">
        <v>16</v>
      </c>
      <c r="H499" s="26" t="s">
        <v>764</v>
      </c>
      <c r="I499" s="26">
        <v>4.9799999999999996E-4</v>
      </c>
      <c r="J499" s="26"/>
      <c r="K499" s="26"/>
      <c r="L499" s="26"/>
      <c r="M499" s="26"/>
      <c r="N499" s="27">
        <v>6110206</v>
      </c>
      <c r="O499" s="28">
        <v>3042.8825879999999</v>
      </c>
      <c r="P499" s="27">
        <v>13408414</v>
      </c>
      <c r="Q499" s="28">
        <v>6677.3901719999994</v>
      </c>
      <c r="R499" s="27">
        <v>19518620</v>
      </c>
      <c r="S499" s="28">
        <v>9720.2727599999998</v>
      </c>
    </row>
    <row r="500" spans="1:19" x14ac:dyDescent="0.25">
      <c r="A500" s="26" t="s">
        <v>13</v>
      </c>
      <c r="B500" s="26" t="s">
        <v>7</v>
      </c>
      <c r="C500" s="26" t="s">
        <v>161</v>
      </c>
      <c r="D500" s="26" t="s">
        <v>193</v>
      </c>
      <c r="E500" s="26" t="s">
        <v>194</v>
      </c>
      <c r="F500" s="26" t="s">
        <v>15</v>
      </c>
      <c r="G500" s="26" t="s">
        <v>17</v>
      </c>
      <c r="H500" s="26" t="s">
        <v>765</v>
      </c>
      <c r="I500" s="26">
        <v>0</v>
      </c>
      <c r="J500" s="26"/>
      <c r="K500" s="26"/>
      <c r="L500" s="26"/>
      <c r="M500" s="26"/>
      <c r="N500" s="27">
        <v>0</v>
      </c>
      <c r="O500" s="28">
        <v>0</v>
      </c>
      <c r="P500" s="27">
        <v>0</v>
      </c>
      <c r="Q500" s="28">
        <v>0</v>
      </c>
      <c r="R500" s="27">
        <v>0</v>
      </c>
      <c r="S500" s="28">
        <v>0</v>
      </c>
    </row>
    <row r="501" spans="1:19" x14ac:dyDescent="0.25">
      <c r="A501" s="26" t="s">
        <v>13</v>
      </c>
      <c r="B501" s="26" t="s">
        <v>7</v>
      </c>
      <c r="C501" s="26" t="s">
        <v>161</v>
      </c>
      <c r="D501" s="26" t="s">
        <v>193</v>
      </c>
      <c r="E501" s="26" t="s">
        <v>194</v>
      </c>
      <c r="F501" s="26" t="s">
        <v>15</v>
      </c>
      <c r="G501" s="26" t="s">
        <v>18</v>
      </c>
      <c r="H501" s="26" t="s">
        <v>766</v>
      </c>
      <c r="I501" s="26">
        <v>0</v>
      </c>
      <c r="J501" s="26"/>
      <c r="K501" s="26"/>
      <c r="L501" s="26"/>
      <c r="M501" s="26"/>
      <c r="N501" s="27">
        <v>0</v>
      </c>
      <c r="O501" s="28">
        <v>0</v>
      </c>
      <c r="P501" s="27">
        <v>0</v>
      </c>
      <c r="Q501" s="28">
        <v>0</v>
      </c>
      <c r="R501" s="27">
        <v>0</v>
      </c>
      <c r="S501" s="28">
        <v>0</v>
      </c>
    </row>
    <row r="502" spans="1:19" x14ac:dyDescent="0.25">
      <c r="A502" s="26" t="s">
        <v>13</v>
      </c>
      <c r="B502" s="26" t="s">
        <v>7</v>
      </c>
      <c r="C502" s="26" t="s">
        <v>161</v>
      </c>
      <c r="D502" s="26" t="s">
        <v>193</v>
      </c>
      <c r="E502" s="26" t="s">
        <v>194</v>
      </c>
      <c r="F502" s="26" t="s">
        <v>15</v>
      </c>
      <c r="G502" s="26" t="s">
        <v>19</v>
      </c>
      <c r="H502" s="26" t="s">
        <v>767</v>
      </c>
      <c r="I502" s="26">
        <v>0</v>
      </c>
      <c r="J502" s="26"/>
      <c r="K502" s="26"/>
      <c r="L502" s="26"/>
      <c r="M502" s="26"/>
      <c r="N502" s="27">
        <v>0</v>
      </c>
      <c r="O502" s="28">
        <v>0</v>
      </c>
      <c r="P502" s="27">
        <v>0</v>
      </c>
      <c r="Q502" s="28">
        <v>0</v>
      </c>
      <c r="R502" s="27">
        <v>0</v>
      </c>
      <c r="S502" s="28">
        <v>0</v>
      </c>
    </row>
    <row r="503" spans="1:19" x14ac:dyDescent="0.25">
      <c r="A503" s="26" t="s">
        <v>13</v>
      </c>
      <c r="B503" s="26" t="s">
        <v>7</v>
      </c>
      <c r="C503" s="26" t="s">
        <v>161</v>
      </c>
      <c r="D503" s="26" t="s">
        <v>193</v>
      </c>
      <c r="E503" s="26" t="s">
        <v>194</v>
      </c>
      <c r="F503" s="26" t="s">
        <v>15</v>
      </c>
      <c r="G503" s="26" t="s">
        <v>20</v>
      </c>
      <c r="H503" s="26" t="s">
        <v>768</v>
      </c>
      <c r="I503" s="26">
        <v>3.9830000000000004E-3</v>
      </c>
      <c r="J503" s="26"/>
      <c r="K503" s="26"/>
      <c r="L503" s="26"/>
      <c r="M503" s="26"/>
      <c r="N503" s="27">
        <v>3785994</v>
      </c>
      <c r="O503" s="28">
        <v>15079.614102000001</v>
      </c>
      <c r="P503" s="27">
        <v>9035853</v>
      </c>
      <c r="Q503" s="28">
        <v>35989.802499000005</v>
      </c>
      <c r="R503" s="27">
        <v>12821847</v>
      </c>
      <c r="S503" s="28">
        <v>51069.416601000004</v>
      </c>
    </row>
    <row r="504" spans="1:19" x14ac:dyDescent="0.25">
      <c r="A504" s="26" t="s">
        <v>13</v>
      </c>
      <c r="B504" s="26" t="s">
        <v>7</v>
      </c>
      <c r="C504" s="26" t="s">
        <v>161</v>
      </c>
      <c r="D504" s="26" t="s">
        <v>196</v>
      </c>
      <c r="E504" s="26" t="s">
        <v>197</v>
      </c>
      <c r="F504" s="26" t="s">
        <v>15</v>
      </c>
      <c r="G504" s="26" t="s">
        <v>16</v>
      </c>
      <c r="H504" s="26" t="s">
        <v>769</v>
      </c>
      <c r="I504" s="26">
        <v>4.9799999999999996E-4</v>
      </c>
      <c r="J504" s="26"/>
      <c r="K504" s="26"/>
      <c r="L504" s="26"/>
      <c r="M504" s="26"/>
      <c r="N504" s="27">
        <v>5351385</v>
      </c>
      <c r="O504" s="28">
        <v>2664.9897299999998</v>
      </c>
      <c r="P504" s="27">
        <v>16158570</v>
      </c>
      <c r="Q504" s="28">
        <v>8046.9678599999988</v>
      </c>
      <c r="R504" s="27">
        <v>21509955</v>
      </c>
      <c r="S504" s="28">
        <v>10711.95759</v>
      </c>
    </row>
    <row r="505" spans="1:19" x14ac:dyDescent="0.25">
      <c r="A505" s="26" t="s">
        <v>13</v>
      </c>
      <c r="B505" s="26" t="s">
        <v>7</v>
      </c>
      <c r="C505" s="26" t="s">
        <v>161</v>
      </c>
      <c r="D505" s="26" t="s">
        <v>196</v>
      </c>
      <c r="E505" s="26" t="s">
        <v>197</v>
      </c>
      <c r="F505" s="26" t="s">
        <v>15</v>
      </c>
      <c r="G505" s="26" t="s">
        <v>17</v>
      </c>
      <c r="H505" s="26" t="s">
        <v>770</v>
      </c>
      <c r="I505" s="26">
        <v>0</v>
      </c>
      <c r="J505" s="26"/>
      <c r="K505" s="26"/>
      <c r="L505" s="26"/>
      <c r="M505" s="26"/>
      <c r="N505" s="27">
        <v>0</v>
      </c>
      <c r="O505" s="28">
        <v>0</v>
      </c>
      <c r="P505" s="27">
        <v>0</v>
      </c>
      <c r="Q505" s="28">
        <v>0</v>
      </c>
      <c r="R505" s="27">
        <v>0</v>
      </c>
      <c r="S505" s="28">
        <v>0</v>
      </c>
    </row>
    <row r="506" spans="1:19" x14ac:dyDescent="0.25">
      <c r="A506" s="26" t="s">
        <v>13</v>
      </c>
      <c r="B506" s="26" t="s">
        <v>7</v>
      </c>
      <c r="C506" s="26" t="s">
        <v>161</v>
      </c>
      <c r="D506" s="26" t="s">
        <v>196</v>
      </c>
      <c r="E506" s="26" t="s">
        <v>197</v>
      </c>
      <c r="F506" s="26" t="s">
        <v>15</v>
      </c>
      <c r="G506" s="26" t="s">
        <v>18</v>
      </c>
      <c r="H506" s="26" t="s">
        <v>771</v>
      </c>
      <c r="I506" s="26">
        <v>0</v>
      </c>
      <c r="J506" s="26"/>
      <c r="K506" s="26"/>
      <c r="L506" s="26"/>
      <c r="M506" s="26"/>
      <c r="N506" s="27">
        <v>0</v>
      </c>
      <c r="O506" s="28">
        <v>0</v>
      </c>
      <c r="P506" s="27">
        <v>0</v>
      </c>
      <c r="Q506" s="28">
        <v>0</v>
      </c>
      <c r="R506" s="27">
        <v>0</v>
      </c>
      <c r="S506" s="28">
        <v>0</v>
      </c>
    </row>
    <row r="507" spans="1:19" x14ac:dyDescent="0.25">
      <c r="A507" s="26" t="s">
        <v>13</v>
      </c>
      <c r="B507" s="26" t="s">
        <v>7</v>
      </c>
      <c r="C507" s="26" t="s">
        <v>161</v>
      </c>
      <c r="D507" s="26" t="s">
        <v>196</v>
      </c>
      <c r="E507" s="26" t="s">
        <v>197</v>
      </c>
      <c r="F507" s="26" t="s">
        <v>15</v>
      </c>
      <c r="G507" s="26" t="s">
        <v>19</v>
      </c>
      <c r="H507" s="26" t="s">
        <v>772</v>
      </c>
      <c r="I507" s="26">
        <v>0</v>
      </c>
      <c r="J507" s="26"/>
      <c r="K507" s="26"/>
      <c r="L507" s="26"/>
      <c r="M507" s="26"/>
      <c r="N507" s="27">
        <v>0</v>
      </c>
      <c r="O507" s="28">
        <v>0</v>
      </c>
      <c r="P507" s="27">
        <v>0</v>
      </c>
      <c r="Q507" s="28">
        <v>0</v>
      </c>
      <c r="R507" s="27">
        <v>0</v>
      </c>
      <c r="S507" s="28">
        <v>0</v>
      </c>
    </row>
    <row r="508" spans="1:19" x14ac:dyDescent="0.25">
      <c r="A508" s="26" t="s">
        <v>13</v>
      </c>
      <c r="B508" s="26" t="s">
        <v>7</v>
      </c>
      <c r="C508" s="26" t="s">
        <v>161</v>
      </c>
      <c r="D508" s="26" t="s">
        <v>196</v>
      </c>
      <c r="E508" s="26" t="s">
        <v>197</v>
      </c>
      <c r="F508" s="26" t="s">
        <v>15</v>
      </c>
      <c r="G508" s="26" t="s">
        <v>20</v>
      </c>
      <c r="H508" s="26" t="s">
        <v>773</v>
      </c>
      <c r="I508" s="26">
        <v>3.9830000000000004E-3</v>
      </c>
      <c r="J508" s="26"/>
      <c r="K508" s="26"/>
      <c r="L508" s="26"/>
      <c r="M508" s="26"/>
      <c r="N508" s="27">
        <v>4770118</v>
      </c>
      <c r="O508" s="28">
        <v>18999.379994000003</v>
      </c>
      <c r="P508" s="27">
        <v>13226060</v>
      </c>
      <c r="Q508" s="28">
        <v>52679.396980000005</v>
      </c>
      <c r="R508" s="27">
        <v>17996178</v>
      </c>
      <c r="S508" s="28">
        <v>71678.776974000008</v>
      </c>
    </row>
    <row r="509" spans="1:19" x14ac:dyDescent="0.25">
      <c r="A509" s="26" t="s">
        <v>13</v>
      </c>
      <c r="B509" s="26" t="s">
        <v>7</v>
      </c>
      <c r="C509" s="26" t="s">
        <v>161</v>
      </c>
      <c r="D509" s="26" t="s">
        <v>198</v>
      </c>
      <c r="E509" s="26" t="s">
        <v>199</v>
      </c>
      <c r="F509" s="26" t="s">
        <v>15</v>
      </c>
      <c r="G509" s="26" t="s">
        <v>16</v>
      </c>
      <c r="H509" s="26" t="s">
        <v>774</v>
      </c>
      <c r="I509" s="26">
        <v>4.9799999999999996E-4</v>
      </c>
      <c r="J509" s="26"/>
      <c r="K509" s="26"/>
      <c r="L509" s="26"/>
      <c r="M509" s="26"/>
      <c r="N509" s="27">
        <v>362634</v>
      </c>
      <c r="O509" s="28">
        <v>180.59173199999998</v>
      </c>
      <c r="P509" s="27">
        <v>469895</v>
      </c>
      <c r="Q509" s="28">
        <v>234.00770999999997</v>
      </c>
      <c r="R509" s="27">
        <v>832529</v>
      </c>
      <c r="S509" s="28">
        <v>414.59944199999995</v>
      </c>
    </row>
    <row r="510" spans="1:19" x14ac:dyDescent="0.25">
      <c r="A510" s="26" t="s">
        <v>13</v>
      </c>
      <c r="B510" s="26" t="s">
        <v>7</v>
      </c>
      <c r="C510" s="26" t="s">
        <v>161</v>
      </c>
      <c r="D510" s="26" t="s">
        <v>198</v>
      </c>
      <c r="E510" s="26" t="s">
        <v>199</v>
      </c>
      <c r="F510" s="26" t="s">
        <v>15</v>
      </c>
      <c r="G510" s="26" t="s">
        <v>17</v>
      </c>
      <c r="H510" s="26" t="s">
        <v>775</v>
      </c>
      <c r="I510" s="26">
        <v>0</v>
      </c>
      <c r="J510" s="26"/>
      <c r="K510" s="26"/>
      <c r="L510" s="26"/>
      <c r="M510" s="26"/>
      <c r="N510" s="27">
        <v>0</v>
      </c>
      <c r="O510" s="28">
        <v>0</v>
      </c>
      <c r="P510" s="27">
        <v>0</v>
      </c>
      <c r="Q510" s="28">
        <v>0</v>
      </c>
      <c r="R510" s="27">
        <v>0</v>
      </c>
      <c r="S510" s="28">
        <v>0</v>
      </c>
    </row>
    <row r="511" spans="1:19" x14ac:dyDescent="0.25">
      <c r="A511" s="26" t="s">
        <v>13</v>
      </c>
      <c r="B511" s="26" t="s">
        <v>7</v>
      </c>
      <c r="C511" s="26" t="s">
        <v>161</v>
      </c>
      <c r="D511" s="26" t="s">
        <v>198</v>
      </c>
      <c r="E511" s="26" t="s">
        <v>199</v>
      </c>
      <c r="F511" s="26" t="s">
        <v>15</v>
      </c>
      <c r="G511" s="26" t="s">
        <v>18</v>
      </c>
      <c r="H511" s="26" t="s">
        <v>776</v>
      </c>
      <c r="I511" s="26">
        <v>0</v>
      </c>
      <c r="J511" s="26"/>
      <c r="K511" s="26"/>
      <c r="L511" s="26"/>
      <c r="M511" s="26"/>
      <c r="N511" s="27">
        <v>0</v>
      </c>
      <c r="O511" s="28">
        <v>0</v>
      </c>
      <c r="P511" s="27">
        <v>0</v>
      </c>
      <c r="Q511" s="28">
        <v>0</v>
      </c>
      <c r="R511" s="27">
        <v>0</v>
      </c>
      <c r="S511" s="28">
        <v>0</v>
      </c>
    </row>
    <row r="512" spans="1:19" x14ac:dyDescent="0.25">
      <c r="A512" s="26" t="s">
        <v>13</v>
      </c>
      <c r="B512" s="26" t="s">
        <v>7</v>
      </c>
      <c r="C512" s="26" t="s">
        <v>161</v>
      </c>
      <c r="D512" s="26" t="s">
        <v>198</v>
      </c>
      <c r="E512" s="26" t="s">
        <v>199</v>
      </c>
      <c r="F512" s="26" t="s">
        <v>15</v>
      </c>
      <c r="G512" s="26" t="s">
        <v>19</v>
      </c>
      <c r="H512" s="26" t="s">
        <v>777</v>
      </c>
      <c r="I512" s="26">
        <v>0</v>
      </c>
      <c r="J512" s="26"/>
      <c r="K512" s="26"/>
      <c r="L512" s="26"/>
      <c r="M512" s="26"/>
      <c r="N512" s="27">
        <v>0</v>
      </c>
      <c r="O512" s="28">
        <v>0</v>
      </c>
      <c r="P512" s="27">
        <v>0</v>
      </c>
      <c r="Q512" s="28">
        <v>0</v>
      </c>
      <c r="R512" s="27">
        <v>0</v>
      </c>
      <c r="S512" s="28">
        <v>0</v>
      </c>
    </row>
    <row r="513" spans="1:19" x14ac:dyDescent="0.25">
      <c r="A513" s="26" t="s">
        <v>13</v>
      </c>
      <c r="B513" s="26" t="s">
        <v>7</v>
      </c>
      <c r="C513" s="26" t="s">
        <v>161</v>
      </c>
      <c r="D513" s="26" t="s">
        <v>198</v>
      </c>
      <c r="E513" s="26" t="s">
        <v>199</v>
      </c>
      <c r="F513" s="26" t="s">
        <v>15</v>
      </c>
      <c r="G513" s="26" t="s">
        <v>20</v>
      </c>
      <c r="H513" s="26" t="s">
        <v>778</v>
      </c>
      <c r="I513" s="26">
        <v>3.9830000000000004E-3</v>
      </c>
      <c r="J513" s="26"/>
      <c r="K513" s="26"/>
      <c r="L513" s="26"/>
      <c r="M513" s="26"/>
      <c r="N513" s="27">
        <v>169427</v>
      </c>
      <c r="O513" s="28">
        <v>674.82774100000006</v>
      </c>
      <c r="P513" s="27">
        <v>216419</v>
      </c>
      <c r="Q513" s="28">
        <v>861.99687700000004</v>
      </c>
      <c r="R513" s="27">
        <v>385846</v>
      </c>
      <c r="S513" s="28">
        <v>1536.8246180000001</v>
      </c>
    </row>
    <row r="514" spans="1:19" x14ac:dyDescent="0.25">
      <c r="A514" s="26" t="s">
        <v>13</v>
      </c>
      <c r="B514" s="26" t="s">
        <v>7</v>
      </c>
      <c r="C514" s="26" t="s">
        <v>161</v>
      </c>
      <c r="D514" s="26" t="s">
        <v>200</v>
      </c>
      <c r="E514" s="26" t="s">
        <v>201</v>
      </c>
      <c r="F514" s="26" t="s">
        <v>15</v>
      </c>
      <c r="G514" s="26" t="s">
        <v>16</v>
      </c>
      <c r="H514" s="26" t="s">
        <v>779</v>
      </c>
      <c r="I514" s="26">
        <v>4.9799999999999996E-4</v>
      </c>
      <c r="J514" s="26"/>
      <c r="K514" s="26"/>
      <c r="L514" s="26"/>
      <c r="M514" s="26"/>
      <c r="N514" s="27">
        <v>4214785</v>
      </c>
      <c r="O514" s="28">
        <v>2098.9629299999997</v>
      </c>
      <c r="P514" s="27">
        <v>12737587</v>
      </c>
      <c r="Q514" s="28">
        <v>6343.3183259999987</v>
      </c>
      <c r="R514" s="27">
        <v>16952372</v>
      </c>
      <c r="S514" s="28">
        <v>8442.2812559999984</v>
      </c>
    </row>
    <row r="515" spans="1:19" x14ac:dyDescent="0.25">
      <c r="A515" s="26" t="s">
        <v>13</v>
      </c>
      <c r="B515" s="26" t="s">
        <v>7</v>
      </c>
      <c r="C515" s="26" t="s">
        <v>161</v>
      </c>
      <c r="D515" s="26" t="s">
        <v>200</v>
      </c>
      <c r="E515" s="26" t="s">
        <v>201</v>
      </c>
      <c r="F515" s="26" t="s">
        <v>15</v>
      </c>
      <c r="G515" s="26" t="s">
        <v>17</v>
      </c>
      <c r="H515" s="26" t="s">
        <v>780</v>
      </c>
      <c r="I515" s="26">
        <v>0</v>
      </c>
      <c r="J515" s="26"/>
      <c r="K515" s="26"/>
      <c r="L515" s="26"/>
      <c r="M515" s="26"/>
      <c r="N515" s="27">
        <v>0</v>
      </c>
      <c r="O515" s="28">
        <v>0</v>
      </c>
      <c r="P515" s="27">
        <v>0</v>
      </c>
      <c r="Q515" s="28">
        <v>0</v>
      </c>
      <c r="R515" s="27">
        <v>0</v>
      </c>
      <c r="S515" s="28">
        <v>0</v>
      </c>
    </row>
    <row r="516" spans="1:19" x14ac:dyDescent="0.25">
      <c r="A516" s="26" t="s">
        <v>13</v>
      </c>
      <c r="B516" s="26" t="s">
        <v>7</v>
      </c>
      <c r="C516" s="26" t="s">
        <v>161</v>
      </c>
      <c r="D516" s="26" t="s">
        <v>200</v>
      </c>
      <c r="E516" s="26" t="s">
        <v>201</v>
      </c>
      <c r="F516" s="26" t="s">
        <v>15</v>
      </c>
      <c r="G516" s="26" t="s">
        <v>18</v>
      </c>
      <c r="H516" s="26" t="s">
        <v>781</v>
      </c>
      <c r="I516" s="26">
        <v>0</v>
      </c>
      <c r="J516" s="26"/>
      <c r="K516" s="26"/>
      <c r="L516" s="26"/>
      <c r="M516" s="26"/>
      <c r="N516" s="27">
        <v>0</v>
      </c>
      <c r="O516" s="28">
        <v>0</v>
      </c>
      <c r="P516" s="27">
        <v>0</v>
      </c>
      <c r="Q516" s="28">
        <v>0</v>
      </c>
      <c r="R516" s="27">
        <v>0</v>
      </c>
      <c r="S516" s="28">
        <v>0</v>
      </c>
    </row>
    <row r="517" spans="1:19" x14ac:dyDescent="0.25">
      <c r="A517" s="26" t="s">
        <v>13</v>
      </c>
      <c r="B517" s="26" t="s">
        <v>7</v>
      </c>
      <c r="C517" s="26" t="s">
        <v>161</v>
      </c>
      <c r="D517" s="26" t="s">
        <v>200</v>
      </c>
      <c r="E517" s="26" t="s">
        <v>201</v>
      </c>
      <c r="F517" s="26" t="s">
        <v>15</v>
      </c>
      <c r="G517" s="26" t="s">
        <v>19</v>
      </c>
      <c r="H517" s="26" t="s">
        <v>782</v>
      </c>
      <c r="I517" s="26">
        <v>0</v>
      </c>
      <c r="J517" s="26"/>
      <c r="K517" s="26"/>
      <c r="L517" s="26"/>
      <c r="M517" s="26"/>
      <c r="N517" s="27">
        <v>0</v>
      </c>
      <c r="O517" s="28">
        <v>0</v>
      </c>
      <c r="P517" s="27">
        <v>0</v>
      </c>
      <c r="Q517" s="28">
        <v>0</v>
      </c>
      <c r="R517" s="27">
        <v>0</v>
      </c>
      <c r="S517" s="28">
        <v>0</v>
      </c>
    </row>
    <row r="518" spans="1:19" x14ac:dyDescent="0.25">
      <c r="A518" s="26" t="s">
        <v>13</v>
      </c>
      <c r="B518" s="26" t="s">
        <v>7</v>
      </c>
      <c r="C518" s="26" t="s">
        <v>161</v>
      </c>
      <c r="D518" s="26" t="s">
        <v>200</v>
      </c>
      <c r="E518" s="26" t="s">
        <v>201</v>
      </c>
      <c r="F518" s="26" t="s">
        <v>15</v>
      </c>
      <c r="G518" s="26" t="s">
        <v>20</v>
      </c>
      <c r="H518" s="26" t="s">
        <v>783</v>
      </c>
      <c r="I518" s="26">
        <v>3.9830000000000004E-3</v>
      </c>
      <c r="J518" s="26"/>
      <c r="K518" s="26"/>
      <c r="L518" s="26"/>
      <c r="M518" s="26"/>
      <c r="N518" s="27">
        <v>4485851</v>
      </c>
      <c r="O518" s="28">
        <v>17867.144533000002</v>
      </c>
      <c r="P518" s="27">
        <v>11207483</v>
      </c>
      <c r="Q518" s="28">
        <v>44639.404789000007</v>
      </c>
      <c r="R518" s="27">
        <v>15693334</v>
      </c>
      <c r="S518" s="28">
        <v>62506.549322000006</v>
      </c>
    </row>
    <row r="519" spans="1:19" x14ac:dyDescent="0.25">
      <c r="A519" s="26" t="s">
        <v>13</v>
      </c>
      <c r="B519" s="26" t="s">
        <v>7</v>
      </c>
      <c r="C519" s="26" t="s">
        <v>161</v>
      </c>
      <c r="D519" s="26" t="s">
        <v>202</v>
      </c>
      <c r="E519" s="26" t="s">
        <v>203</v>
      </c>
      <c r="F519" s="26" t="s">
        <v>15</v>
      </c>
      <c r="G519" s="26" t="s">
        <v>16</v>
      </c>
      <c r="H519" s="26" t="s">
        <v>784</v>
      </c>
      <c r="I519" s="26">
        <v>4.9799999999999996E-4</v>
      </c>
      <c r="J519" s="26"/>
      <c r="K519" s="26"/>
      <c r="L519" s="26"/>
      <c r="M519" s="26"/>
      <c r="N519" s="27">
        <v>5981562</v>
      </c>
      <c r="O519" s="28">
        <v>2978.8178759999996</v>
      </c>
      <c r="P519" s="27">
        <v>17430545</v>
      </c>
      <c r="Q519" s="28">
        <v>8680.4114099999988</v>
      </c>
      <c r="R519" s="27">
        <v>23412107</v>
      </c>
      <c r="S519" s="28">
        <v>11659.229285999998</v>
      </c>
    </row>
    <row r="520" spans="1:19" x14ac:dyDescent="0.25">
      <c r="A520" s="26" t="s">
        <v>13</v>
      </c>
      <c r="B520" s="26" t="s">
        <v>7</v>
      </c>
      <c r="C520" s="26" t="s">
        <v>161</v>
      </c>
      <c r="D520" s="26" t="s">
        <v>202</v>
      </c>
      <c r="E520" s="26" t="s">
        <v>203</v>
      </c>
      <c r="F520" s="26" t="s">
        <v>15</v>
      </c>
      <c r="G520" s="26" t="s">
        <v>17</v>
      </c>
      <c r="H520" s="26" t="s">
        <v>785</v>
      </c>
      <c r="I520" s="26">
        <v>0</v>
      </c>
      <c r="J520" s="26"/>
      <c r="K520" s="26"/>
      <c r="L520" s="26"/>
      <c r="M520" s="26"/>
      <c r="N520" s="27">
        <v>0</v>
      </c>
      <c r="O520" s="28">
        <v>0</v>
      </c>
      <c r="P520" s="27">
        <v>0</v>
      </c>
      <c r="Q520" s="28">
        <v>0</v>
      </c>
      <c r="R520" s="27">
        <v>0</v>
      </c>
      <c r="S520" s="28">
        <v>0</v>
      </c>
    </row>
    <row r="521" spans="1:19" x14ac:dyDescent="0.25">
      <c r="A521" s="26" t="s">
        <v>13</v>
      </c>
      <c r="B521" s="26" t="s">
        <v>7</v>
      </c>
      <c r="C521" s="26" t="s">
        <v>161</v>
      </c>
      <c r="D521" s="26" t="s">
        <v>202</v>
      </c>
      <c r="E521" s="26" t="s">
        <v>203</v>
      </c>
      <c r="F521" s="26" t="s">
        <v>15</v>
      </c>
      <c r="G521" s="26" t="s">
        <v>18</v>
      </c>
      <c r="H521" s="26" t="s">
        <v>786</v>
      </c>
      <c r="I521" s="26">
        <v>0</v>
      </c>
      <c r="J521" s="26"/>
      <c r="K521" s="26"/>
      <c r="L521" s="26"/>
      <c r="M521" s="26"/>
      <c r="N521" s="27">
        <v>0</v>
      </c>
      <c r="O521" s="28">
        <v>0</v>
      </c>
      <c r="P521" s="27">
        <v>0</v>
      </c>
      <c r="Q521" s="28">
        <v>0</v>
      </c>
      <c r="R521" s="27">
        <v>0</v>
      </c>
      <c r="S521" s="28">
        <v>0</v>
      </c>
    </row>
    <row r="522" spans="1:19" x14ac:dyDescent="0.25">
      <c r="A522" s="26" t="s">
        <v>13</v>
      </c>
      <c r="B522" s="26" t="s">
        <v>7</v>
      </c>
      <c r="C522" s="26" t="s">
        <v>161</v>
      </c>
      <c r="D522" s="26" t="s">
        <v>202</v>
      </c>
      <c r="E522" s="26" t="s">
        <v>203</v>
      </c>
      <c r="F522" s="26" t="s">
        <v>15</v>
      </c>
      <c r="G522" s="26" t="s">
        <v>19</v>
      </c>
      <c r="H522" s="26" t="s">
        <v>787</v>
      </c>
      <c r="I522" s="26">
        <v>0</v>
      </c>
      <c r="J522" s="26"/>
      <c r="K522" s="26"/>
      <c r="L522" s="26"/>
      <c r="M522" s="26"/>
      <c r="N522" s="27">
        <v>0</v>
      </c>
      <c r="O522" s="28">
        <v>0</v>
      </c>
      <c r="P522" s="27">
        <v>0</v>
      </c>
      <c r="Q522" s="28">
        <v>0</v>
      </c>
      <c r="R522" s="27">
        <v>0</v>
      </c>
      <c r="S522" s="28">
        <v>0</v>
      </c>
    </row>
    <row r="523" spans="1:19" x14ac:dyDescent="0.25">
      <c r="A523" s="26" t="s">
        <v>13</v>
      </c>
      <c r="B523" s="26" t="s">
        <v>7</v>
      </c>
      <c r="C523" s="26" t="s">
        <v>161</v>
      </c>
      <c r="D523" s="26" t="s">
        <v>202</v>
      </c>
      <c r="E523" s="26" t="s">
        <v>203</v>
      </c>
      <c r="F523" s="26" t="s">
        <v>15</v>
      </c>
      <c r="G523" s="26" t="s">
        <v>20</v>
      </c>
      <c r="H523" s="26" t="s">
        <v>788</v>
      </c>
      <c r="I523" s="26">
        <v>3.9830000000000004E-3</v>
      </c>
      <c r="J523" s="26"/>
      <c r="K523" s="26"/>
      <c r="L523" s="26"/>
      <c r="M523" s="26"/>
      <c r="N523" s="27">
        <v>3603657</v>
      </c>
      <c r="O523" s="28">
        <v>14353.365831000001</v>
      </c>
      <c r="P523" s="27">
        <v>9715352</v>
      </c>
      <c r="Q523" s="28">
        <v>38696.247016000008</v>
      </c>
      <c r="R523" s="27">
        <v>13319009</v>
      </c>
      <c r="S523" s="28">
        <v>53049.612847000011</v>
      </c>
    </row>
    <row r="524" spans="1:19" x14ac:dyDescent="0.25">
      <c r="A524" s="26" t="s">
        <v>13</v>
      </c>
      <c r="B524" s="26" t="s">
        <v>7</v>
      </c>
      <c r="C524" s="26" t="s">
        <v>161</v>
      </c>
      <c r="D524" s="26" t="s">
        <v>204</v>
      </c>
      <c r="E524" s="26" t="s">
        <v>205</v>
      </c>
      <c r="F524" s="26" t="s">
        <v>15</v>
      </c>
      <c r="G524" s="26" t="s">
        <v>16</v>
      </c>
      <c r="H524" s="26" t="s">
        <v>789</v>
      </c>
      <c r="I524" s="26">
        <v>4.9799999999999996E-4</v>
      </c>
      <c r="J524" s="26"/>
      <c r="K524" s="26"/>
      <c r="L524" s="26"/>
      <c r="M524" s="26"/>
      <c r="N524" s="27">
        <v>2271890</v>
      </c>
      <c r="O524" s="28">
        <v>1131.40122</v>
      </c>
      <c r="P524" s="27">
        <v>5688067</v>
      </c>
      <c r="Q524" s="28">
        <v>2832.6573659999999</v>
      </c>
      <c r="R524" s="27">
        <v>7959957</v>
      </c>
      <c r="S524" s="28">
        <v>3964.0585860000001</v>
      </c>
    </row>
    <row r="525" spans="1:19" x14ac:dyDescent="0.25">
      <c r="A525" s="26" t="s">
        <v>13</v>
      </c>
      <c r="B525" s="26" t="s">
        <v>7</v>
      </c>
      <c r="C525" s="26" t="s">
        <v>161</v>
      </c>
      <c r="D525" s="26" t="s">
        <v>204</v>
      </c>
      <c r="E525" s="26" t="s">
        <v>205</v>
      </c>
      <c r="F525" s="26" t="s">
        <v>15</v>
      </c>
      <c r="G525" s="26" t="s">
        <v>17</v>
      </c>
      <c r="H525" s="26" t="s">
        <v>790</v>
      </c>
      <c r="I525" s="26">
        <v>0</v>
      </c>
      <c r="J525" s="26"/>
      <c r="K525" s="26"/>
      <c r="L525" s="26"/>
      <c r="M525" s="26"/>
      <c r="N525" s="27">
        <v>0</v>
      </c>
      <c r="O525" s="28">
        <v>0</v>
      </c>
      <c r="P525" s="27">
        <v>0</v>
      </c>
      <c r="Q525" s="28">
        <v>0</v>
      </c>
      <c r="R525" s="27">
        <v>0</v>
      </c>
      <c r="S525" s="28">
        <v>0</v>
      </c>
    </row>
    <row r="526" spans="1:19" x14ac:dyDescent="0.25">
      <c r="A526" s="26" t="s">
        <v>13</v>
      </c>
      <c r="B526" s="26" t="s">
        <v>7</v>
      </c>
      <c r="C526" s="26" t="s">
        <v>161</v>
      </c>
      <c r="D526" s="26" t="s">
        <v>204</v>
      </c>
      <c r="E526" s="26" t="s">
        <v>205</v>
      </c>
      <c r="F526" s="26" t="s">
        <v>15</v>
      </c>
      <c r="G526" s="26" t="s">
        <v>18</v>
      </c>
      <c r="H526" s="26" t="s">
        <v>791</v>
      </c>
      <c r="I526" s="26">
        <v>0</v>
      </c>
      <c r="J526" s="26"/>
      <c r="K526" s="26"/>
      <c r="L526" s="26"/>
      <c r="M526" s="26"/>
      <c r="N526" s="27">
        <v>0</v>
      </c>
      <c r="O526" s="28">
        <v>0</v>
      </c>
      <c r="P526" s="27">
        <v>0</v>
      </c>
      <c r="Q526" s="28">
        <v>0</v>
      </c>
      <c r="R526" s="27">
        <v>0</v>
      </c>
      <c r="S526" s="28">
        <v>0</v>
      </c>
    </row>
    <row r="527" spans="1:19" x14ac:dyDescent="0.25">
      <c r="A527" s="26" t="s">
        <v>13</v>
      </c>
      <c r="B527" s="26" t="s">
        <v>7</v>
      </c>
      <c r="C527" s="26" t="s">
        <v>161</v>
      </c>
      <c r="D527" s="26" t="s">
        <v>204</v>
      </c>
      <c r="E527" s="26" t="s">
        <v>205</v>
      </c>
      <c r="F527" s="26" t="s">
        <v>15</v>
      </c>
      <c r="G527" s="26" t="s">
        <v>19</v>
      </c>
      <c r="H527" s="26" t="s">
        <v>792</v>
      </c>
      <c r="I527" s="26">
        <v>0</v>
      </c>
      <c r="J527" s="26"/>
      <c r="K527" s="26"/>
      <c r="L527" s="26"/>
      <c r="M527" s="26"/>
      <c r="N527" s="27">
        <v>0</v>
      </c>
      <c r="O527" s="28">
        <v>0</v>
      </c>
      <c r="P527" s="27">
        <v>0</v>
      </c>
      <c r="Q527" s="28">
        <v>0</v>
      </c>
      <c r="R527" s="27">
        <v>0</v>
      </c>
      <c r="S527" s="28">
        <v>0</v>
      </c>
    </row>
    <row r="528" spans="1:19" x14ac:dyDescent="0.25">
      <c r="A528" s="26" t="s">
        <v>13</v>
      </c>
      <c r="B528" s="26" t="s">
        <v>7</v>
      </c>
      <c r="C528" s="26" t="s">
        <v>161</v>
      </c>
      <c r="D528" s="26" t="s">
        <v>204</v>
      </c>
      <c r="E528" s="26" t="s">
        <v>205</v>
      </c>
      <c r="F528" s="26" t="s">
        <v>15</v>
      </c>
      <c r="G528" s="26" t="s">
        <v>20</v>
      </c>
      <c r="H528" s="26" t="s">
        <v>793</v>
      </c>
      <c r="I528" s="26">
        <v>3.9830000000000004E-3</v>
      </c>
      <c r="J528" s="26"/>
      <c r="K528" s="26"/>
      <c r="L528" s="26"/>
      <c r="M528" s="26"/>
      <c r="N528" s="27">
        <v>1345797</v>
      </c>
      <c r="O528" s="28">
        <v>5360.309451000001</v>
      </c>
      <c r="P528" s="27">
        <v>2769362</v>
      </c>
      <c r="Q528" s="28">
        <v>11030.368846000001</v>
      </c>
      <c r="R528" s="27">
        <v>4115159</v>
      </c>
      <c r="S528" s="28">
        <v>16390.678297000002</v>
      </c>
    </row>
    <row r="529" spans="1:19" x14ac:dyDescent="0.25">
      <c r="A529" s="26" t="s">
        <v>13</v>
      </c>
      <c r="B529" s="26" t="s">
        <v>7</v>
      </c>
      <c r="C529" s="26" t="s">
        <v>161</v>
      </c>
      <c r="D529" s="26" t="s">
        <v>206</v>
      </c>
      <c r="E529" s="26" t="s">
        <v>207</v>
      </c>
      <c r="F529" s="26" t="s">
        <v>15</v>
      </c>
      <c r="G529" s="26" t="s">
        <v>16</v>
      </c>
      <c r="H529" s="26" t="s">
        <v>794</v>
      </c>
      <c r="I529" s="26">
        <v>4.9799999999999996E-4</v>
      </c>
      <c r="J529" s="26"/>
      <c r="K529" s="26"/>
      <c r="L529" s="26"/>
      <c r="M529" s="26"/>
      <c r="N529" s="27">
        <v>339275</v>
      </c>
      <c r="O529" s="28">
        <v>168.95894999999999</v>
      </c>
      <c r="P529" s="27">
        <v>604820</v>
      </c>
      <c r="Q529" s="28">
        <v>301.20035999999999</v>
      </c>
      <c r="R529" s="27">
        <v>944095</v>
      </c>
      <c r="S529" s="28">
        <v>470.15931</v>
      </c>
    </row>
    <row r="530" spans="1:19" x14ac:dyDescent="0.25">
      <c r="A530" s="26" t="s">
        <v>13</v>
      </c>
      <c r="B530" s="26" t="s">
        <v>7</v>
      </c>
      <c r="C530" s="26" t="s">
        <v>161</v>
      </c>
      <c r="D530" s="26" t="s">
        <v>206</v>
      </c>
      <c r="E530" s="26" t="s">
        <v>207</v>
      </c>
      <c r="F530" s="26" t="s">
        <v>15</v>
      </c>
      <c r="G530" s="26" t="s">
        <v>17</v>
      </c>
      <c r="H530" s="26" t="s">
        <v>795</v>
      </c>
      <c r="I530" s="26">
        <v>0</v>
      </c>
      <c r="J530" s="26"/>
      <c r="K530" s="26"/>
      <c r="L530" s="26"/>
      <c r="M530" s="26"/>
      <c r="N530" s="27">
        <v>0</v>
      </c>
      <c r="O530" s="28">
        <v>0</v>
      </c>
      <c r="P530" s="27">
        <v>0</v>
      </c>
      <c r="Q530" s="28">
        <v>0</v>
      </c>
      <c r="R530" s="27">
        <v>0</v>
      </c>
      <c r="S530" s="28">
        <v>0</v>
      </c>
    </row>
    <row r="531" spans="1:19" x14ac:dyDescent="0.25">
      <c r="A531" s="26" t="s">
        <v>13</v>
      </c>
      <c r="B531" s="26" t="s">
        <v>7</v>
      </c>
      <c r="C531" s="26" t="s">
        <v>161</v>
      </c>
      <c r="D531" s="26" t="s">
        <v>206</v>
      </c>
      <c r="E531" s="26" t="s">
        <v>207</v>
      </c>
      <c r="F531" s="26" t="s">
        <v>15</v>
      </c>
      <c r="G531" s="26" t="s">
        <v>18</v>
      </c>
      <c r="H531" s="26" t="s">
        <v>796</v>
      </c>
      <c r="I531" s="26">
        <v>0</v>
      </c>
      <c r="J531" s="26"/>
      <c r="K531" s="26"/>
      <c r="L531" s="26"/>
      <c r="M531" s="26"/>
      <c r="N531" s="27">
        <v>0</v>
      </c>
      <c r="O531" s="28">
        <v>0</v>
      </c>
      <c r="P531" s="27">
        <v>0</v>
      </c>
      <c r="Q531" s="28">
        <v>0</v>
      </c>
      <c r="R531" s="27">
        <v>0</v>
      </c>
      <c r="S531" s="28">
        <v>0</v>
      </c>
    </row>
    <row r="532" spans="1:19" x14ac:dyDescent="0.25">
      <c r="A532" s="26" t="s">
        <v>13</v>
      </c>
      <c r="B532" s="26" t="s">
        <v>7</v>
      </c>
      <c r="C532" s="26" t="s">
        <v>161</v>
      </c>
      <c r="D532" s="26" t="s">
        <v>206</v>
      </c>
      <c r="E532" s="26" t="s">
        <v>207</v>
      </c>
      <c r="F532" s="26" t="s">
        <v>15</v>
      </c>
      <c r="G532" s="26" t="s">
        <v>19</v>
      </c>
      <c r="H532" s="26" t="s">
        <v>797</v>
      </c>
      <c r="I532" s="26">
        <v>0</v>
      </c>
      <c r="J532" s="26"/>
      <c r="K532" s="26"/>
      <c r="L532" s="26"/>
      <c r="M532" s="26"/>
      <c r="N532" s="27">
        <v>0</v>
      </c>
      <c r="O532" s="28">
        <v>0</v>
      </c>
      <c r="P532" s="27">
        <v>0</v>
      </c>
      <c r="Q532" s="28">
        <v>0</v>
      </c>
      <c r="R532" s="27">
        <v>0</v>
      </c>
      <c r="S532" s="28">
        <v>0</v>
      </c>
    </row>
    <row r="533" spans="1:19" x14ac:dyDescent="0.25">
      <c r="A533" s="26" t="s">
        <v>13</v>
      </c>
      <c r="B533" s="26" t="s">
        <v>7</v>
      </c>
      <c r="C533" s="26" t="s">
        <v>161</v>
      </c>
      <c r="D533" s="26" t="s">
        <v>206</v>
      </c>
      <c r="E533" s="26" t="s">
        <v>207</v>
      </c>
      <c r="F533" s="26" t="s">
        <v>15</v>
      </c>
      <c r="G533" s="26" t="s">
        <v>20</v>
      </c>
      <c r="H533" s="26" t="s">
        <v>798</v>
      </c>
      <c r="I533" s="26">
        <v>3.9830000000000004E-3</v>
      </c>
      <c r="J533" s="26"/>
      <c r="K533" s="26"/>
      <c r="L533" s="26"/>
      <c r="M533" s="26"/>
      <c r="N533" s="27">
        <v>212577</v>
      </c>
      <c r="O533" s="28">
        <v>846.69419100000005</v>
      </c>
      <c r="P533" s="27">
        <v>288821</v>
      </c>
      <c r="Q533" s="28">
        <v>1150.374043</v>
      </c>
      <c r="R533" s="27">
        <v>501398</v>
      </c>
      <c r="S533" s="28">
        <v>1997.0682340000001</v>
      </c>
    </row>
    <row r="534" spans="1:19" x14ac:dyDescent="0.25">
      <c r="A534" s="26" t="s">
        <v>13</v>
      </c>
      <c r="B534" s="26" t="s">
        <v>7</v>
      </c>
      <c r="C534" s="26" t="s">
        <v>161</v>
      </c>
      <c r="D534" s="26" t="s">
        <v>208</v>
      </c>
      <c r="E534" s="26" t="s">
        <v>209</v>
      </c>
      <c r="F534" s="26" t="s">
        <v>15</v>
      </c>
      <c r="G534" s="26" t="s">
        <v>16</v>
      </c>
      <c r="H534" s="26" t="s">
        <v>799</v>
      </c>
      <c r="I534" s="26">
        <v>4.9799999999999996E-4</v>
      </c>
      <c r="J534" s="26"/>
      <c r="K534" s="26"/>
      <c r="L534" s="26"/>
      <c r="M534" s="26"/>
      <c r="N534" s="27">
        <v>1821778</v>
      </c>
      <c r="O534" s="28">
        <v>907.24544399999991</v>
      </c>
      <c r="P534" s="27">
        <v>4289109</v>
      </c>
      <c r="Q534" s="28">
        <v>2135.9762819999996</v>
      </c>
      <c r="R534" s="27">
        <v>6110887</v>
      </c>
      <c r="S534" s="28">
        <v>3043.2217259999998</v>
      </c>
    </row>
    <row r="535" spans="1:19" x14ac:dyDescent="0.25">
      <c r="A535" s="26" t="s">
        <v>13</v>
      </c>
      <c r="B535" s="26" t="s">
        <v>7</v>
      </c>
      <c r="C535" s="26" t="s">
        <v>161</v>
      </c>
      <c r="D535" s="26" t="s">
        <v>208</v>
      </c>
      <c r="E535" s="26" t="s">
        <v>209</v>
      </c>
      <c r="F535" s="26" t="s">
        <v>15</v>
      </c>
      <c r="G535" s="26" t="s">
        <v>17</v>
      </c>
      <c r="H535" s="26" t="s">
        <v>800</v>
      </c>
      <c r="I535" s="26">
        <v>0</v>
      </c>
      <c r="J535" s="26"/>
      <c r="K535" s="26"/>
      <c r="L535" s="26"/>
      <c r="M535" s="26"/>
      <c r="N535" s="27">
        <v>0</v>
      </c>
      <c r="O535" s="28">
        <v>0</v>
      </c>
      <c r="P535" s="27">
        <v>0</v>
      </c>
      <c r="Q535" s="28">
        <v>0</v>
      </c>
      <c r="R535" s="27">
        <v>0</v>
      </c>
      <c r="S535" s="28">
        <v>0</v>
      </c>
    </row>
    <row r="536" spans="1:19" x14ac:dyDescent="0.25">
      <c r="A536" s="26" t="s">
        <v>13</v>
      </c>
      <c r="B536" s="26" t="s">
        <v>7</v>
      </c>
      <c r="C536" s="26" t="s">
        <v>161</v>
      </c>
      <c r="D536" s="26" t="s">
        <v>208</v>
      </c>
      <c r="E536" s="26" t="s">
        <v>209</v>
      </c>
      <c r="F536" s="26" t="s">
        <v>15</v>
      </c>
      <c r="G536" s="26" t="s">
        <v>18</v>
      </c>
      <c r="H536" s="26" t="s">
        <v>801</v>
      </c>
      <c r="I536" s="26">
        <v>0</v>
      </c>
      <c r="J536" s="26"/>
      <c r="K536" s="26"/>
      <c r="L536" s="26"/>
      <c r="M536" s="26"/>
      <c r="N536" s="27">
        <v>0</v>
      </c>
      <c r="O536" s="28">
        <v>0</v>
      </c>
      <c r="P536" s="27">
        <v>0</v>
      </c>
      <c r="Q536" s="28">
        <v>0</v>
      </c>
      <c r="R536" s="27">
        <v>0</v>
      </c>
      <c r="S536" s="28">
        <v>0</v>
      </c>
    </row>
    <row r="537" spans="1:19" x14ac:dyDescent="0.25">
      <c r="A537" s="26" t="s">
        <v>13</v>
      </c>
      <c r="B537" s="26" t="s">
        <v>7</v>
      </c>
      <c r="C537" s="26" t="s">
        <v>161</v>
      </c>
      <c r="D537" s="26" t="s">
        <v>208</v>
      </c>
      <c r="E537" s="26" t="s">
        <v>209</v>
      </c>
      <c r="F537" s="26" t="s">
        <v>15</v>
      </c>
      <c r="G537" s="26" t="s">
        <v>19</v>
      </c>
      <c r="H537" s="26" t="s">
        <v>802</v>
      </c>
      <c r="I537" s="26">
        <v>0</v>
      </c>
      <c r="J537" s="26"/>
      <c r="K537" s="26"/>
      <c r="L537" s="26"/>
      <c r="M537" s="26"/>
      <c r="N537" s="27">
        <v>0</v>
      </c>
      <c r="O537" s="28">
        <v>0</v>
      </c>
      <c r="P537" s="27">
        <v>0</v>
      </c>
      <c r="Q537" s="28">
        <v>0</v>
      </c>
      <c r="R537" s="27">
        <v>0</v>
      </c>
      <c r="S537" s="28">
        <v>0</v>
      </c>
    </row>
    <row r="538" spans="1:19" x14ac:dyDescent="0.25">
      <c r="A538" s="26" t="s">
        <v>13</v>
      </c>
      <c r="B538" s="26" t="s">
        <v>7</v>
      </c>
      <c r="C538" s="26" t="s">
        <v>161</v>
      </c>
      <c r="D538" s="26" t="s">
        <v>208</v>
      </c>
      <c r="E538" s="26" t="s">
        <v>209</v>
      </c>
      <c r="F538" s="26" t="s">
        <v>15</v>
      </c>
      <c r="G538" s="26" t="s">
        <v>20</v>
      </c>
      <c r="H538" s="26" t="s">
        <v>803</v>
      </c>
      <c r="I538" s="26">
        <v>3.9830000000000004E-3</v>
      </c>
      <c r="J538" s="26"/>
      <c r="K538" s="26"/>
      <c r="L538" s="26"/>
      <c r="M538" s="26"/>
      <c r="N538" s="27">
        <v>1395830</v>
      </c>
      <c r="O538" s="28">
        <v>5559.5908900000004</v>
      </c>
      <c r="P538" s="27">
        <v>3885262</v>
      </c>
      <c r="Q538" s="28">
        <v>15474.998546000003</v>
      </c>
      <c r="R538" s="27">
        <v>5281092</v>
      </c>
      <c r="S538" s="28">
        <v>21034.589436000002</v>
      </c>
    </row>
    <row r="539" spans="1:19" x14ac:dyDescent="0.25">
      <c r="A539" s="26" t="s">
        <v>13</v>
      </c>
      <c r="B539" s="26" t="s">
        <v>7</v>
      </c>
      <c r="C539" s="26" t="s">
        <v>161</v>
      </c>
      <c r="D539" s="26" t="s">
        <v>210</v>
      </c>
      <c r="E539" s="26" t="s">
        <v>211</v>
      </c>
      <c r="F539" s="26" t="s">
        <v>15</v>
      </c>
      <c r="G539" s="26" t="s">
        <v>16</v>
      </c>
      <c r="H539" s="26" t="s">
        <v>804</v>
      </c>
      <c r="I539" s="26">
        <v>4.9799999999999996E-4</v>
      </c>
      <c r="J539" s="26"/>
      <c r="K539" s="26"/>
      <c r="L539" s="26"/>
      <c r="M539" s="26"/>
      <c r="N539" s="27">
        <v>691630</v>
      </c>
      <c r="O539" s="28">
        <v>344.43173999999999</v>
      </c>
      <c r="P539" s="27">
        <v>2338575</v>
      </c>
      <c r="Q539" s="28">
        <v>1164.6103499999999</v>
      </c>
      <c r="R539" s="27">
        <v>3030205</v>
      </c>
      <c r="S539" s="28">
        <v>1509.0420899999999</v>
      </c>
    </row>
    <row r="540" spans="1:19" x14ac:dyDescent="0.25">
      <c r="A540" s="26" t="s">
        <v>13</v>
      </c>
      <c r="B540" s="26" t="s">
        <v>7</v>
      </c>
      <c r="C540" s="26" t="s">
        <v>161</v>
      </c>
      <c r="D540" s="26" t="s">
        <v>210</v>
      </c>
      <c r="E540" s="26" t="s">
        <v>211</v>
      </c>
      <c r="F540" s="26" t="s">
        <v>15</v>
      </c>
      <c r="G540" s="26" t="s">
        <v>17</v>
      </c>
      <c r="H540" s="26" t="s">
        <v>805</v>
      </c>
      <c r="I540" s="26">
        <v>0</v>
      </c>
      <c r="J540" s="26"/>
      <c r="K540" s="26"/>
      <c r="L540" s="26"/>
      <c r="M540" s="26"/>
      <c r="N540" s="27">
        <v>0</v>
      </c>
      <c r="O540" s="28">
        <v>0</v>
      </c>
      <c r="P540" s="27">
        <v>0</v>
      </c>
      <c r="Q540" s="28">
        <v>0</v>
      </c>
      <c r="R540" s="27">
        <v>0</v>
      </c>
      <c r="S540" s="28">
        <v>0</v>
      </c>
    </row>
    <row r="541" spans="1:19" x14ac:dyDescent="0.25">
      <c r="A541" s="26" t="s">
        <v>13</v>
      </c>
      <c r="B541" s="26" t="s">
        <v>7</v>
      </c>
      <c r="C541" s="26" t="s">
        <v>161</v>
      </c>
      <c r="D541" s="26" t="s">
        <v>210</v>
      </c>
      <c r="E541" s="26" t="s">
        <v>211</v>
      </c>
      <c r="F541" s="26" t="s">
        <v>15</v>
      </c>
      <c r="G541" s="26" t="s">
        <v>18</v>
      </c>
      <c r="H541" s="26" t="s">
        <v>806</v>
      </c>
      <c r="I541" s="26">
        <v>0</v>
      </c>
      <c r="J541" s="26"/>
      <c r="K541" s="26"/>
      <c r="L541" s="26"/>
      <c r="M541" s="26"/>
      <c r="N541" s="27">
        <v>0</v>
      </c>
      <c r="O541" s="28">
        <v>0</v>
      </c>
      <c r="P541" s="27">
        <v>0</v>
      </c>
      <c r="Q541" s="28">
        <v>0</v>
      </c>
      <c r="R541" s="27">
        <v>0</v>
      </c>
      <c r="S541" s="28">
        <v>0</v>
      </c>
    </row>
    <row r="542" spans="1:19" x14ac:dyDescent="0.25">
      <c r="A542" s="26" t="s">
        <v>13</v>
      </c>
      <c r="B542" s="26" t="s">
        <v>7</v>
      </c>
      <c r="C542" s="26" t="s">
        <v>161</v>
      </c>
      <c r="D542" s="26" t="s">
        <v>210</v>
      </c>
      <c r="E542" s="26" t="s">
        <v>211</v>
      </c>
      <c r="F542" s="26" t="s">
        <v>15</v>
      </c>
      <c r="G542" s="26" t="s">
        <v>19</v>
      </c>
      <c r="H542" s="26" t="s">
        <v>807</v>
      </c>
      <c r="I542" s="26">
        <v>0</v>
      </c>
      <c r="J542" s="26"/>
      <c r="K542" s="26"/>
      <c r="L542" s="26"/>
      <c r="M542" s="26"/>
      <c r="N542" s="27">
        <v>0</v>
      </c>
      <c r="O542" s="28">
        <v>0</v>
      </c>
      <c r="P542" s="27">
        <v>0</v>
      </c>
      <c r="Q542" s="28">
        <v>0</v>
      </c>
      <c r="R542" s="27">
        <v>0</v>
      </c>
      <c r="S542" s="28">
        <v>0</v>
      </c>
    </row>
    <row r="543" spans="1:19" x14ac:dyDescent="0.25">
      <c r="A543" s="26" t="s">
        <v>13</v>
      </c>
      <c r="B543" s="26" t="s">
        <v>7</v>
      </c>
      <c r="C543" s="26" t="s">
        <v>161</v>
      </c>
      <c r="D543" s="26" t="s">
        <v>210</v>
      </c>
      <c r="E543" s="26" t="s">
        <v>211</v>
      </c>
      <c r="F543" s="26" t="s">
        <v>15</v>
      </c>
      <c r="G543" s="26" t="s">
        <v>20</v>
      </c>
      <c r="H543" s="26" t="s">
        <v>808</v>
      </c>
      <c r="I543" s="26">
        <v>3.9830000000000004E-3</v>
      </c>
      <c r="J543" s="26"/>
      <c r="K543" s="26"/>
      <c r="L543" s="26"/>
      <c r="M543" s="26"/>
      <c r="N543" s="27">
        <v>643994</v>
      </c>
      <c r="O543" s="28">
        <v>2565.0281020000002</v>
      </c>
      <c r="P543" s="27">
        <v>1438651</v>
      </c>
      <c r="Q543" s="28">
        <v>5730.1469330000009</v>
      </c>
      <c r="R543" s="27">
        <v>2082645</v>
      </c>
      <c r="S543" s="28">
        <v>8295.1750350000002</v>
      </c>
    </row>
    <row r="544" spans="1:19" x14ac:dyDescent="0.25">
      <c r="A544" s="26" t="s">
        <v>13</v>
      </c>
      <c r="B544" s="26" t="s">
        <v>7</v>
      </c>
      <c r="C544" s="26" t="s">
        <v>161</v>
      </c>
      <c r="D544" s="26" t="s">
        <v>212</v>
      </c>
      <c r="E544" s="26" t="s">
        <v>213</v>
      </c>
      <c r="F544" s="26" t="s">
        <v>15</v>
      </c>
      <c r="G544" s="26" t="s">
        <v>16</v>
      </c>
      <c r="H544" s="26" t="s">
        <v>809</v>
      </c>
      <c r="I544" s="26">
        <v>4.9799999999999996E-4</v>
      </c>
      <c r="J544" s="26"/>
      <c r="K544" s="26"/>
      <c r="L544" s="26"/>
      <c r="M544" s="26"/>
      <c r="N544" s="27">
        <v>1266440</v>
      </c>
      <c r="O544" s="28">
        <v>630.68711999999994</v>
      </c>
      <c r="P544" s="27">
        <v>1619585</v>
      </c>
      <c r="Q544" s="28">
        <v>806.55332999999996</v>
      </c>
      <c r="R544" s="27">
        <v>2886025</v>
      </c>
      <c r="S544" s="28">
        <v>1437.2404499999998</v>
      </c>
    </row>
    <row r="545" spans="1:19" x14ac:dyDescent="0.25">
      <c r="A545" s="26" t="s">
        <v>13</v>
      </c>
      <c r="B545" s="26" t="s">
        <v>7</v>
      </c>
      <c r="C545" s="26" t="s">
        <v>161</v>
      </c>
      <c r="D545" s="26" t="s">
        <v>212</v>
      </c>
      <c r="E545" s="26" t="s">
        <v>213</v>
      </c>
      <c r="F545" s="26" t="s">
        <v>15</v>
      </c>
      <c r="G545" s="26" t="s">
        <v>17</v>
      </c>
      <c r="H545" s="26" t="s">
        <v>810</v>
      </c>
      <c r="I545" s="26">
        <v>0</v>
      </c>
      <c r="J545" s="26"/>
      <c r="K545" s="26"/>
      <c r="L545" s="26"/>
      <c r="M545" s="26"/>
      <c r="N545" s="27">
        <v>0</v>
      </c>
      <c r="O545" s="28">
        <v>0</v>
      </c>
      <c r="P545" s="27">
        <v>0</v>
      </c>
      <c r="Q545" s="28">
        <v>0</v>
      </c>
      <c r="R545" s="27">
        <v>0</v>
      </c>
      <c r="S545" s="28">
        <v>0</v>
      </c>
    </row>
    <row r="546" spans="1:19" x14ac:dyDescent="0.25">
      <c r="A546" s="26" t="s">
        <v>13</v>
      </c>
      <c r="B546" s="26" t="s">
        <v>7</v>
      </c>
      <c r="C546" s="26" t="s">
        <v>161</v>
      </c>
      <c r="D546" s="26" t="s">
        <v>212</v>
      </c>
      <c r="E546" s="26" t="s">
        <v>213</v>
      </c>
      <c r="F546" s="26" t="s">
        <v>15</v>
      </c>
      <c r="G546" s="26" t="s">
        <v>18</v>
      </c>
      <c r="H546" s="26" t="s">
        <v>811</v>
      </c>
      <c r="I546" s="26">
        <v>0</v>
      </c>
      <c r="J546" s="26"/>
      <c r="K546" s="26"/>
      <c r="L546" s="26"/>
      <c r="M546" s="26"/>
      <c r="N546" s="27">
        <v>0</v>
      </c>
      <c r="O546" s="28">
        <v>0</v>
      </c>
      <c r="P546" s="27">
        <v>0</v>
      </c>
      <c r="Q546" s="28">
        <v>0</v>
      </c>
      <c r="R546" s="27">
        <v>0</v>
      </c>
      <c r="S546" s="28">
        <v>0</v>
      </c>
    </row>
    <row r="547" spans="1:19" x14ac:dyDescent="0.25">
      <c r="A547" s="26" t="s">
        <v>13</v>
      </c>
      <c r="B547" s="26" t="s">
        <v>7</v>
      </c>
      <c r="C547" s="26" t="s">
        <v>161</v>
      </c>
      <c r="D547" s="26" t="s">
        <v>212</v>
      </c>
      <c r="E547" s="26" t="s">
        <v>213</v>
      </c>
      <c r="F547" s="26" t="s">
        <v>15</v>
      </c>
      <c r="G547" s="26" t="s">
        <v>19</v>
      </c>
      <c r="H547" s="26" t="s">
        <v>812</v>
      </c>
      <c r="I547" s="26">
        <v>0</v>
      </c>
      <c r="J547" s="26"/>
      <c r="K547" s="26"/>
      <c r="L547" s="26"/>
      <c r="M547" s="26"/>
      <c r="N547" s="27">
        <v>0</v>
      </c>
      <c r="O547" s="28">
        <v>0</v>
      </c>
      <c r="P547" s="27">
        <v>0</v>
      </c>
      <c r="Q547" s="28">
        <v>0</v>
      </c>
      <c r="R547" s="27">
        <v>0</v>
      </c>
      <c r="S547" s="28">
        <v>0</v>
      </c>
    </row>
    <row r="548" spans="1:19" x14ac:dyDescent="0.25">
      <c r="A548" s="26" t="s">
        <v>13</v>
      </c>
      <c r="B548" s="26" t="s">
        <v>7</v>
      </c>
      <c r="C548" s="26" t="s">
        <v>161</v>
      </c>
      <c r="D548" s="26" t="s">
        <v>212</v>
      </c>
      <c r="E548" s="26" t="s">
        <v>213</v>
      </c>
      <c r="F548" s="26" t="s">
        <v>15</v>
      </c>
      <c r="G548" s="26" t="s">
        <v>20</v>
      </c>
      <c r="H548" s="26" t="s">
        <v>813</v>
      </c>
      <c r="I548" s="26">
        <v>3.9830000000000004E-3</v>
      </c>
      <c r="J548" s="26"/>
      <c r="K548" s="26"/>
      <c r="L548" s="26"/>
      <c r="M548" s="26"/>
      <c r="N548" s="27">
        <v>624718</v>
      </c>
      <c r="O548" s="28">
        <v>2488.2517940000002</v>
      </c>
      <c r="P548" s="27">
        <v>628235</v>
      </c>
      <c r="Q548" s="28">
        <v>2502.2600050000001</v>
      </c>
      <c r="R548" s="27">
        <v>1252953</v>
      </c>
      <c r="S548" s="28">
        <v>4990.5117989999999</v>
      </c>
    </row>
    <row r="549" spans="1:19" x14ac:dyDescent="0.25">
      <c r="A549" s="26" t="s">
        <v>13</v>
      </c>
      <c r="B549" s="26" t="s">
        <v>7</v>
      </c>
      <c r="C549" s="26" t="s">
        <v>161</v>
      </c>
      <c r="D549" s="26" t="s">
        <v>214</v>
      </c>
      <c r="E549" s="26" t="s">
        <v>215</v>
      </c>
      <c r="F549" s="26" t="s">
        <v>15</v>
      </c>
      <c r="G549" s="26" t="s">
        <v>16</v>
      </c>
      <c r="H549" s="26" t="s">
        <v>814</v>
      </c>
      <c r="I549" s="26">
        <v>4.28E-4</v>
      </c>
      <c r="J549" s="26"/>
      <c r="K549" s="26"/>
      <c r="L549" s="26"/>
      <c r="M549" s="26"/>
      <c r="N549" s="27">
        <v>4628488</v>
      </c>
      <c r="O549" s="28">
        <v>1980.9928640000001</v>
      </c>
      <c r="P549" s="27">
        <v>9558950</v>
      </c>
      <c r="Q549" s="28">
        <v>4091.2305999999999</v>
      </c>
      <c r="R549" s="27">
        <v>14187438</v>
      </c>
      <c r="S549" s="28">
        <v>6072.2234639999997</v>
      </c>
    </row>
    <row r="550" spans="1:19" x14ac:dyDescent="0.25">
      <c r="A550" s="26" t="s">
        <v>13</v>
      </c>
      <c r="B550" s="26" t="s">
        <v>7</v>
      </c>
      <c r="C550" s="26" t="s">
        <v>161</v>
      </c>
      <c r="D550" s="26" t="s">
        <v>214</v>
      </c>
      <c r="E550" s="26" t="s">
        <v>215</v>
      </c>
      <c r="F550" s="26" t="s">
        <v>15</v>
      </c>
      <c r="G550" s="26" t="s">
        <v>17</v>
      </c>
      <c r="H550" s="26" t="s">
        <v>815</v>
      </c>
      <c r="I550" s="26">
        <v>0</v>
      </c>
      <c r="J550" s="26"/>
      <c r="K550" s="26"/>
      <c r="L550" s="26"/>
      <c r="M550" s="26"/>
      <c r="N550" s="27">
        <v>0</v>
      </c>
      <c r="O550" s="28">
        <v>0</v>
      </c>
      <c r="P550" s="27">
        <v>0</v>
      </c>
      <c r="Q550" s="28">
        <v>0</v>
      </c>
      <c r="R550" s="27">
        <v>0</v>
      </c>
      <c r="S550" s="28">
        <v>0</v>
      </c>
    </row>
    <row r="551" spans="1:19" x14ac:dyDescent="0.25">
      <c r="A551" s="26" t="s">
        <v>13</v>
      </c>
      <c r="B551" s="26" t="s">
        <v>7</v>
      </c>
      <c r="C551" s="26" t="s">
        <v>161</v>
      </c>
      <c r="D551" s="26" t="s">
        <v>214</v>
      </c>
      <c r="E551" s="26" t="s">
        <v>215</v>
      </c>
      <c r="F551" s="26" t="s">
        <v>15</v>
      </c>
      <c r="G551" s="26" t="s">
        <v>18</v>
      </c>
      <c r="H551" s="26" t="s">
        <v>816</v>
      </c>
      <c r="I551" s="26">
        <v>0</v>
      </c>
      <c r="J551" s="26"/>
      <c r="K551" s="26"/>
      <c r="L551" s="26"/>
      <c r="M551" s="26"/>
      <c r="N551" s="27">
        <v>0</v>
      </c>
      <c r="O551" s="28">
        <v>0</v>
      </c>
      <c r="P551" s="27">
        <v>0</v>
      </c>
      <c r="Q551" s="28">
        <v>0</v>
      </c>
      <c r="R551" s="27">
        <v>0</v>
      </c>
      <c r="S551" s="28">
        <v>0</v>
      </c>
    </row>
    <row r="552" spans="1:19" x14ac:dyDescent="0.25">
      <c r="A552" s="26" t="s">
        <v>13</v>
      </c>
      <c r="B552" s="26" t="s">
        <v>7</v>
      </c>
      <c r="C552" s="26" t="s">
        <v>161</v>
      </c>
      <c r="D552" s="26" t="s">
        <v>214</v>
      </c>
      <c r="E552" s="26" t="s">
        <v>215</v>
      </c>
      <c r="F552" s="26" t="s">
        <v>15</v>
      </c>
      <c r="G552" s="26" t="s">
        <v>19</v>
      </c>
      <c r="H552" s="26" t="s">
        <v>817</v>
      </c>
      <c r="I552" s="26">
        <v>0</v>
      </c>
      <c r="J552" s="26"/>
      <c r="K552" s="26"/>
      <c r="L552" s="26"/>
      <c r="M552" s="26"/>
      <c r="N552" s="27">
        <v>0</v>
      </c>
      <c r="O552" s="28">
        <v>0</v>
      </c>
      <c r="P552" s="27">
        <v>0</v>
      </c>
      <c r="Q552" s="28">
        <v>0</v>
      </c>
      <c r="R552" s="27">
        <v>0</v>
      </c>
      <c r="S552" s="28">
        <v>0</v>
      </c>
    </row>
    <row r="553" spans="1:19" x14ac:dyDescent="0.25">
      <c r="A553" s="26" t="s">
        <v>13</v>
      </c>
      <c r="B553" s="26" t="s">
        <v>7</v>
      </c>
      <c r="C553" s="26" t="s">
        <v>161</v>
      </c>
      <c r="D553" s="26" t="s">
        <v>214</v>
      </c>
      <c r="E553" s="26" t="s">
        <v>215</v>
      </c>
      <c r="F553" s="26" t="s">
        <v>15</v>
      </c>
      <c r="G553" s="26" t="s">
        <v>20</v>
      </c>
      <c r="H553" s="26" t="s">
        <v>818</v>
      </c>
      <c r="I553" s="26">
        <v>3.7699999999999999E-3</v>
      </c>
      <c r="J553" s="26"/>
      <c r="K553" s="26"/>
      <c r="L553" s="26"/>
      <c r="M553" s="26"/>
      <c r="N553" s="27">
        <v>2497582</v>
      </c>
      <c r="O553" s="28">
        <v>9415.8841400000001</v>
      </c>
      <c r="P553" s="27">
        <v>7497733</v>
      </c>
      <c r="Q553" s="28">
        <v>28266.453409999998</v>
      </c>
      <c r="R553" s="27">
        <v>9995315</v>
      </c>
      <c r="S553" s="28">
        <v>37682.337549999997</v>
      </c>
    </row>
    <row r="554" spans="1:19" x14ac:dyDescent="0.25">
      <c r="A554" s="26" t="s">
        <v>13</v>
      </c>
      <c r="B554" s="26" t="s">
        <v>7</v>
      </c>
      <c r="C554" s="26" t="s">
        <v>161</v>
      </c>
      <c r="D554" s="26" t="s">
        <v>216</v>
      </c>
      <c r="E554" s="26" t="s">
        <v>217</v>
      </c>
      <c r="F554" s="26" t="s">
        <v>15</v>
      </c>
      <c r="G554" s="26" t="s">
        <v>16</v>
      </c>
      <c r="H554" s="26" t="s">
        <v>819</v>
      </c>
      <c r="I554" s="26">
        <v>4.28E-4</v>
      </c>
      <c r="J554" s="26"/>
      <c r="K554" s="26"/>
      <c r="L554" s="26"/>
      <c r="M554" s="26"/>
      <c r="N554" s="27">
        <v>4817980</v>
      </c>
      <c r="O554" s="28">
        <v>2062.0954400000001</v>
      </c>
      <c r="P554" s="27">
        <v>5676635</v>
      </c>
      <c r="Q554" s="28">
        <v>2429.59978</v>
      </c>
      <c r="R554" s="27">
        <v>10494615</v>
      </c>
      <c r="S554" s="28">
        <v>4491.6952199999996</v>
      </c>
    </row>
    <row r="555" spans="1:19" x14ac:dyDescent="0.25">
      <c r="A555" s="26" t="s">
        <v>13</v>
      </c>
      <c r="B555" s="26" t="s">
        <v>7</v>
      </c>
      <c r="C555" s="26" t="s">
        <v>161</v>
      </c>
      <c r="D555" s="26" t="s">
        <v>216</v>
      </c>
      <c r="E555" s="26" t="s">
        <v>217</v>
      </c>
      <c r="F555" s="26" t="s">
        <v>15</v>
      </c>
      <c r="G555" s="26" t="s">
        <v>17</v>
      </c>
      <c r="H555" s="26" t="s">
        <v>820</v>
      </c>
      <c r="I555" s="26">
        <v>0</v>
      </c>
      <c r="J555" s="26"/>
      <c r="K555" s="26"/>
      <c r="L555" s="26"/>
      <c r="M555" s="26"/>
      <c r="N555" s="27">
        <v>0</v>
      </c>
      <c r="O555" s="28">
        <v>0</v>
      </c>
      <c r="P555" s="27">
        <v>0</v>
      </c>
      <c r="Q555" s="28">
        <v>0</v>
      </c>
      <c r="R555" s="27">
        <v>0</v>
      </c>
      <c r="S555" s="28">
        <v>0</v>
      </c>
    </row>
    <row r="556" spans="1:19" x14ac:dyDescent="0.25">
      <c r="A556" s="26" t="s">
        <v>13</v>
      </c>
      <c r="B556" s="26" t="s">
        <v>7</v>
      </c>
      <c r="C556" s="26" t="s">
        <v>161</v>
      </c>
      <c r="D556" s="26" t="s">
        <v>216</v>
      </c>
      <c r="E556" s="26" t="s">
        <v>217</v>
      </c>
      <c r="F556" s="26" t="s">
        <v>15</v>
      </c>
      <c r="G556" s="26" t="s">
        <v>18</v>
      </c>
      <c r="H556" s="26" t="s">
        <v>821</v>
      </c>
      <c r="I556" s="26">
        <v>0</v>
      </c>
      <c r="J556" s="26"/>
      <c r="K556" s="26"/>
      <c r="L556" s="26"/>
      <c r="M556" s="26"/>
      <c r="N556" s="27">
        <v>0</v>
      </c>
      <c r="O556" s="28">
        <v>0</v>
      </c>
      <c r="P556" s="27">
        <v>0</v>
      </c>
      <c r="Q556" s="28">
        <v>0</v>
      </c>
      <c r="R556" s="27">
        <v>0</v>
      </c>
      <c r="S556" s="28">
        <v>0</v>
      </c>
    </row>
    <row r="557" spans="1:19" x14ac:dyDescent="0.25">
      <c r="A557" s="26" t="s">
        <v>13</v>
      </c>
      <c r="B557" s="26" t="s">
        <v>7</v>
      </c>
      <c r="C557" s="26" t="s">
        <v>161</v>
      </c>
      <c r="D557" s="26" t="s">
        <v>216</v>
      </c>
      <c r="E557" s="26" t="s">
        <v>217</v>
      </c>
      <c r="F557" s="26" t="s">
        <v>15</v>
      </c>
      <c r="G557" s="26" t="s">
        <v>19</v>
      </c>
      <c r="H557" s="26" t="s">
        <v>822</v>
      </c>
      <c r="I557" s="26">
        <v>0</v>
      </c>
      <c r="J557" s="26"/>
      <c r="K557" s="26"/>
      <c r="L557" s="26"/>
      <c r="M557" s="26"/>
      <c r="N557" s="27">
        <v>0</v>
      </c>
      <c r="O557" s="28">
        <v>0</v>
      </c>
      <c r="P557" s="27">
        <v>0</v>
      </c>
      <c r="Q557" s="28">
        <v>0</v>
      </c>
      <c r="R557" s="27">
        <v>0</v>
      </c>
      <c r="S557" s="28">
        <v>0</v>
      </c>
    </row>
    <row r="558" spans="1:19" x14ac:dyDescent="0.25">
      <c r="A558" s="26" t="s">
        <v>13</v>
      </c>
      <c r="B558" s="26" t="s">
        <v>7</v>
      </c>
      <c r="C558" s="26" t="s">
        <v>161</v>
      </c>
      <c r="D558" s="26" t="s">
        <v>216</v>
      </c>
      <c r="E558" s="26" t="s">
        <v>217</v>
      </c>
      <c r="F558" s="26" t="s">
        <v>15</v>
      </c>
      <c r="G558" s="26" t="s">
        <v>20</v>
      </c>
      <c r="H558" s="26" t="s">
        <v>823</v>
      </c>
      <c r="I558" s="26">
        <v>3.7699999999999999E-3</v>
      </c>
      <c r="J558" s="26"/>
      <c r="K558" s="26"/>
      <c r="L558" s="26"/>
      <c r="M558" s="26"/>
      <c r="N558" s="27">
        <v>2632692</v>
      </c>
      <c r="O558" s="28">
        <v>9925.2488400000002</v>
      </c>
      <c r="P558" s="27">
        <v>4207698</v>
      </c>
      <c r="Q558" s="28">
        <v>15863.02146</v>
      </c>
      <c r="R558" s="27">
        <v>6840390</v>
      </c>
      <c r="S558" s="28">
        <v>25788.2703</v>
      </c>
    </row>
    <row r="559" spans="1:19" x14ac:dyDescent="0.25">
      <c r="A559" s="26" t="s">
        <v>13</v>
      </c>
      <c r="B559" s="26" t="s">
        <v>7</v>
      </c>
      <c r="C559" s="26" t="s">
        <v>161</v>
      </c>
      <c r="D559" s="26" t="s">
        <v>218</v>
      </c>
      <c r="E559" s="26" t="s">
        <v>219</v>
      </c>
      <c r="F559" s="26" t="s">
        <v>15</v>
      </c>
      <c r="G559" s="26" t="s">
        <v>16</v>
      </c>
      <c r="H559" s="26" t="s">
        <v>824</v>
      </c>
      <c r="I559" s="26">
        <v>3.6299999999999999E-4</v>
      </c>
      <c r="J559" s="26"/>
      <c r="K559" s="26"/>
      <c r="L559" s="26"/>
      <c r="M559" s="26"/>
      <c r="N559" s="27">
        <v>6683828</v>
      </c>
      <c r="O559" s="28">
        <v>2426.2295639999998</v>
      </c>
      <c r="P559" s="27">
        <v>14057775</v>
      </c>
      <c r="Q559" s="28">
        <v>5102.9723249999997</v>
      </c>
      <c r="R559" s="27">
        <v>20741603</v>
      </c>
      <c r="S559" s="28">
        <v>7529.2018889999999</v>
      </c>
    </row>
    <row r="560" spans="1:19" x14ac:dyDescent="0.25">
      <c r="A560" s="26" t="s">
        <v>13</v>
      </c>
      <c r="B560" s="26" t="s">
        <v>7</v>
      </c>
      <c r="C560" s="26" t="s">
        <v>161</v>
      </c>
      <c r="D560" s="26" t="s">
        <v>218</v>
      </c>
      <c r="E560" s="26" t="s">
        <v>219</v>
      </c>
      <c r="F560" s="26" t="s">
        <v>15</v>
      </c>
      <c r="G560" s="26" t="s">
        <v>17</v>
      </c>
      <c r="H560" s="26" t="s">
        <v>825</v>
      </c>
      <c r="I560" s="26">
        <v>0</v>
      </c>
      <c r="J560" s="26"/>
      <c r="K560" s="26"/>
      <c r="L560" s="26"/>
      <c r="M560" s="26"/>
      <c r="N560" s="27">
        <v>0</v>
      </c>
      <c r="O560" s="28">
        <v>0</v>
      </c>
      <c r="P560" s="27">
        <v>0</v>
      </c>
      <c r="Q560" s="28">
        <v>0</v>
      </c>
      <c r="R560" s="27">
        <v>0</v>
      </c>
      <c r="S560" s="28">
        <v>0</v>
      </c>
    </row>
    <row r="561" spans="1:19" x14ac:dyDescent="0.25">
      <c r="A561" s="26" t="s">
        <v>13</v>
      </c>
      <c r="B561" s="26" t="s">
        <v>7</v>
      </c>
      <c r="C561" s="26" t="s">
        <v>161</v>
      </c>
      <c r="D561" s="26" t="s">
        <v>218</v>
      </c>
      <c r="E561" s="26" t="s">
        <v>219</v>
      </c>
      <c r="F561" s="26" t="s">
        <v>15</v>
      </c>
      <c r="G561" s="26" t="s">
        <v>18</v>
      </c>
      <c r="H561" s="26" t="s">
        <v>826</v>
      </c>
      <c r="I561" s="26">
        <v>0</v>
      </c>
      <c r="J561" s="26"/>
      <c r="K561" s="26"/>
      <c r="L561" s="26"/>
      <c r="M561" s="26"/>
      <c r="N561" s="27">
        <v>0</v>
      </c>
      <c r="O561" s="28">
        <v>0</v>
      </c>
      <c r="P561" s="27">
        <v>0</v>
      </c>
      <c r="Q561" s="28">
        <v>0</v>
      </c>
      <c r="R561" s="27">
        <v>0</v>
      </c>
      <c r="S561" s="28">
        <v>0</v>
      </c>
    </row>
    <row r="562" spans="1:19" x14ac:dyDescent="0.25">
      <c r="A562" s="26" t="s">
        <v>13</v>
      </c>
      <c r="B562" s="26" t="s">
        <v>7</v>
      </c>
      <c r="C562" s="26" t="s">
        <v>161</v>
      </c>
      <c r="D562" s="26" t="s">
        <v>218</v>
      </c>
      <c r="E562" s="26" t="s">
        <v>219</v>
      </c>
      <c r="F562" s="26" t="s">
        <v>15</v>
      </c>
      <c r="G562" s="26" t="s">
        <v>19</v>
      </c>
      <c r="H562" s="26" t="s">
        <v>827</v>
      </c>
      <c r="I562" s="26">
        <v>0</v>
      </c>
      <c r="J562" s="26"/>
      <c r="K562" s="26"/>
      <c r="L562" s="26"/>
      <c r="M562" s="26"/>
      <c r="N562" s="27">
        <v>0</v>
      </c>
      <c r="O562" s="28">
        <v>0</v>
      </c>
      <c r="P562" s="27">
        <v>0</v>
      </c>
      <c r="Q562" s="28">
        <v>0</v>
      </c>
      <c r="R562" s="27">
        <v>0</v>
      </c>
      <c r="S562" s="28">
        <v>0</v>
      </c>
    </row>
    <row r="563" spans="1:19" x14ac:dyDescent="0.25">
      <c r="A563" s="26" t="s">
        <v>13</v>
      </c>
      <c r="B563" s="26" t="s">
        <v>7</v>
      </c>
      <c r="C563" s="26" t="s">
        <v>161</v>
      </c>
      <c r="D563" s="26" t="s">
        <v>218</v>
      </c>
      <c r="E563" s="26" t="s">
        <v>219</v>
      </c>
      <c r="F563" s="26" t="s">
        <v>15</v>
      </c>
      <c r="G563" s="26" t="s">
        <v>20</v>
      </c>
      <c r="H563" s="26" t="s">
        <v>828</v>
      </c>
      <c r="I563" s="26">
        <v>4.13E-3</v>
      </c>
      <c r="J563" s="26"/>
      <c r="K563" s="26"/>
      <c r="L563" s="26"/>
      <c r="M563" s="26"/>
      <c r="N563" s="27">
        <v>42139968</v>
      </c>
      <c r="O563" s="28">
        <v>174038.06784</v>
      </c>
      <c r="P563" s="27">
        <v>52702975</v>
      </c>
      <c r="Q563" s="28">
        <v>217663.28675</v>
      </c>
      <c r="R563" s="27">
        <v>94842943</v>
      </c>
      <c r="S563" s="28">
        <v>391701.35459</v>
      </c>
    </row>
    <row r="564" spans="1:19" x14ac:dyDescent="0.25">
      <c r="A564" s="26" t="s">
        <v>13</v>
      </c>
      <c r="B564" s="26" t="s">
        <v>7</v>
      </c>
      <c r="C564" s="26" t="s">
        <v>220</v>
      </c>
      <c r="D564" s="26" t="s">
        <v>221</v>
      </c>
      <c r="E564" s="26" t="s">
        <v>222</v>
      </c>
      <c r="F564" s="26" t="s">
        <v>15</v>
      </c>
      <c r="G564" s="26" t="s">
        <v>16</v>
      </c>
      <c r="H564" s="26" t="s">
        <v>829</v>
      </c>
      <c r="I564" s="26">
        <v>7.4700000000000005E-4</v>
      </c>
      <c r="J564" s="26"/>
      <c r="K564" s="26"/>
      <c r="L564" s="26"/>
      <c r="M564" s="26"/>
      <c r="N564" s="27">
        <v>9467558</v>
      </c>
      <c r="O564" s="28">
        <v>7072.2658260000007</v>
      </c>
      <c r="P564" s="27">
        <v>50489107</v>
      </c>
      <c r="Q564" s="28">
        <v>37715.362929000003</v>
      </c>
      <c r="R564" s="27">
        <v>59956665</v>
      </c>
      <c r="S564" s="28">
        <v>44787.628755000005</v>
      </c>
    </row>
    <row r="565" spans="1:19" x14ac:dyDescent="0.25">
      <c r="A565" s="26" t="s">
        <v>13</v>
      </c>
      <c r="B565" s="26" t="s">
        <v>7</v>
      </c>
      <c r="C565" s="26" t="s">
        <v>220</v>
      </c>
      <c r="D565" s="26" t="s">
        <v>221</v>
      </c>
      <c r="E565" s="26" t="s">
        <v>222</v>
      </c>
      <c r="F565" s="26" t="s">
        <v>15</v>
      </c>
      <c r="G565" s="26" t="s">
        <v>17</v>
      </c>
      <c r="H565" s="26" t="s">
        <v>830</v>
      </c>
      <c r="I565" s="26">
        <v>0</v>
      </c>
      <c r="J565" s="26"/>
      <c r="K565" s="26"/>
      <c r="L565" s="26"/>
      <c r="M565" s="26"/>
      <c r="N565" s="27">
        <v>0</v>
      </c>
      <c r="O565" s="28">
        <v>0</v>
      </c>
      <c r="P565" s="27">
        <v>0</v>
      </c>
      <c r="Q565" s="28">
        <v>0</v>
      </c>
      <c r="R565" s="27">
        <v>0</v>
      </c>
      <c r="S565" s="28">
        <v>0</v>
      </c>
    </row>
    <row r="566" spans="1:19" x14ac:dyDescent="0.25">
      <c r="A566" s="26" t="s">
        <v>13</v>
      </c>
      <c r="B566" s="26" t="s">
        <v>7</v>
      </c>
      <c r="C566" s="26" t="s">
        <v>220</v>
      </c>
      <c r="D566" s="26" t="s">
        <v>221</v>
      </c>
      <c r="E566" s="26" t="s">
        <v>222</v>
      </c>
      <c r="F566" s="26" t="s">
        <v>15</v>
      </c>
      <c r="G566" s="26" t="s">
        <v>18</v>
      </c>
      <c r="H566" s="26" t="s">
        <v>831</v>
      </c>
      <c r="I566" s="26">
        <v>0</v>
      </c>
      <c r="J566" s="26"/>
      <c r="K566" s="26"/>
      <c r="L566" s="26"/>
      <c r="M566" s="26"/>
      <c r="N566" s="27">
        <v>0</v>
      </c>
      <c r="O566" s="28">
        <v>0</v>
      </c>
      <c r="P566" s="27">
        <v>0</v>
      </c>
      <c r="Q566" s="28">
        <v>0</v>
      </c>
      <c r="R566" s="27">
        <v>0</v>
      </c>
      <c r="S566" s="28">
        <v>0</v>
      </c>
    </row>
    <row r="567" spans="1:19" x14ac:dyDescent="0.25">
      <c r="A567" s="26" t="s">
        <v>13</v>
      </c>
      <c r="B567" s="26" t="s">
        <v>7</v>
      </c>
      <c r="C567" s="26" t="s">
        <v>220</v>
      </c>
      <c r="D567" s="26" t="s">
        <v>221</v>
      </c>
      <c r="E567" s="26" t="s">
        <v>222</v>
      </c>
      <c r="F567" s="26" t="s">
        <v>15</v>
      </c>
      <c r="G567" s="26" t="s">
        <v>19</v>
      </c>
      <c r="H567" s="26" t="s">
        <v>832</v>
      </c>
      <c r="I567" s="26">
        <v>0</v>
      </c>
      <c r="J567" s="26"/>
      <c r="K567" s="26"/>
      <c r="L567" s="26"/>
      <c r="M567" s="26"/>
      <c r="N567" s="27">
        <v>0</v>
      </c>
      <c r="O567" s="28">
        <v>0</v>
      </c>
      <c r="P567" s="27">
        <v>0</v>
      </c>
      <c r="Q567" s="28">
        <v>0</v>
      </c>
      <c r="R567" s="27">
        <v>0</v>
      </c>
      <c r="S567" s="28">
        <v>0</v>
      </c>
    </row>
    <row r="568" spans="1:19" x14ac:dyDescent="0.25">
      <c r="A568" s="26" t="s">
        <v>13</v>
      </c>
      <c r="B568" s="26" t="s">
        <v>7</v>
      </c>
      <c r="C568" s="26" t="s">
        <v>220</v>
      </c>
      <c r="D568" s="26" t="s">
        <v>221</v>
      </c>
      <c r="E568" s="26" t="s">
        <v>222</v>
      </c>
      <c r="F568" s="26" t="s">
        <v>15</v>
      </c>
      <c r="G568" s="26" t="s">
        <v>20</v>
      </c>
      <c r="H568" s="26" t="s">
        <v>833</v>
      </c>
      <c r="I568" s="26">
        <v>1.9740000000000001E-3</v>
      </c>
      <c r="J568" s="26"/>
      <c r="K568" s="26"/>
      <c r="L568" s="26"/>
      <c r="M568" s="26"/>
      <c r="N568" s="27">
        <v>100513305</v>
      </c>
      <c r="O568" s="28">
        <v>198413.26407</v>
      </c>
      <c r="P568" s="27">
        <v>252802837</v>
      </c>
      <c r="Q568" s="28">
        <v>499032.800238</v>
      </c>
      <c r="R568" s="27">
        <v>353316142</v>
      </c>
      <c r="S568" s="28">
        <v>697446.06430800003</v>
      </c>
    </row>
    <row r="569" spans="1:19" x14ac:dyDescent="0.25">
      <c r="A569" s="26" t="s">
        <v>13</v>
      </c>
      <c r="B569" s="26" t="s">
        <v>7</v>
      </c>
      <c r="C569" s="26" t="s">
        <v>220</v>
      </c>
      <c r="D569" s="26" t="s">
        <v>221</v>
      </c>
      <c r="E569" s="26" t="s">
        <v>228</v>
      </c>
      <c r="F569" s="26" t="s">
        <v>15</v>
      </c>
      <c r="G569" s="26" t="s">
        <v>16</v>
      </c>
      <c r="H569" s="26" t="s">
        <v>829</v>
      </c>
      <c r="I569" s="26">
        <v>7.4700000000000005E-4</v>
      </c>
      <c r="J569" s="26"/>
      <c r="K569" s="26"/>
      <c r="L569" s="26"/>
      <c r="M569" s="26"/>
      <c r="N569" s="27">
        <v>6686987</v>
      </c>
      <c r="O569" s="28">
        <v>4995.1792890000006</v>
      </c>
      <c r="P569" s="27">
        <v>32217944</v>
      </c>
      <c r="Q569" s="28">
        <v>24066.804168000002</v>
      </c>
      <c r="R569" s="27">
        <v>38904931</v>
      </c>
      <c r="S569" s="28">
        <v>29061.983457000002</v>
      </c>
    </row>
    <row r="570" spans="1:19" x14ac:dyDescent="0.25">
      <c r="A570" s="26" t="s">
        <v>13</v>
      </c>
      <c r="B570" s="26" t="s">
        <v>7</v>
      </c>
      <c r="C570" s="26" t="s">
        <v>220</v>
      </c>
      <c r="D570" s="26" t="s">
        <v>221</v>
      </c>
      <c r="E570" s="26" t="s">
        <v>228</v>
      </c>
      <c r="F570" s="26" t="s">
        <v>15</v>
      </c>
      <c r="G570" s="26" t="s">
        <v>17</v>
      </c>
      <c r="H570" s="26" t="s">
        <v>830</v>
      </c>
      <c r="I570" s="26">
        <v>0</v>
      </c>
      <c r="J570" s="26"/>
      <c r="K570" s="26"/>
      <c r="L570" s="26"/>
      <c r="M570" s="26"/>
      <c r="N570" s="27">
        <v>0</v>
      </c>
      <c r="O570" s="28">
        <v>0</v>
      </c>
      <c r="P570" s="27">
        <v>0</v>
      </c>
      <c r="Q570" s="28">
        <v>0</v>
      </c>
      <c r="R570" s="27">
        <v>0</v>
      </c>
      <c r="S570" s="28">
        <v>0</v>
      </c>
    </row>
    <row r="571" spans="1:19" x14ac:dyDescent="0.25">
      <c r="A571" s="26" t="s">
        <v>13</v>
      </c>
      <c r="B571" s="26" t="s">
        <v>7</v>
      </c>
      <c r="C571" s="26" t="s">
        <v>220</v>
      </c>
      <c r="D571" s="26" t="s">
        <v>221</v>
      </c>
      <c r="E571" s="26" t="s">
        <v>228</v>
      </c>
      <c r="F571" s="26" t="s">
        <v>15</v>
      </c>
      <c r="G571" s="26" t="s">
        <v>18</v>
      </c>
      <c r="H571" s="26" t="s">
        <v>831</v>
      </c>
      <c r="I571" s="26">
        <v>0</v>
      </c>
      <c r="J571" s="26"/>
      <c r="K571" s="26"/>
      <c r="L571" s="26"/>
      <c r="M571" s="26"/>
      <c r="N571" s="27">
        <v>0</v>
      </c>
      <c r="O571" s="28">
        <v>0</v>
      </c>
      <c r="P571" s="27">
        <v>0</v>
      </c>
      <c r="Q571" s="28">
        <v>0</v>
      </c>
      <c r="R571" s="27">
        <v>0</v>
      </c>
      <c r="S571" s="28">
        <v>0</v>
      </c>
    </row>
    <row r="572" spans="1:19" x14ac:dyDescent="0.25">
      <c r="A572" s="26" t="s">
        <v>13</v>
      </c>
      <c r="B572" s="26" t="s">
        <v>7</v>
      </c>
      <c r="C572" s="26" t="s">
        <v>220</v>
      </c>
      <c r="D572" s="26" t="s">
        <v>221</v>
      </c>
      <c r="E572" s="26" t="s">
        <v>228</v>
      </c>
      <c r="F572" s="26" t="s">
        <v>15</v>
      </c>
      <c r="G572" s="26" t="s">
        <v>19</v>
      </c>
      <c r="H572" s="26" t="s">
        <v>832</v>
      </c>
      <c r="I572" s="26">
        <v>0</v>
      </c>
      <c r="J572" s="26"/>
      <c r="K572" s="26"/>
      <c r="L572" s="26"/>
      <c r="M572" s="26"/>
      <c r="N572" s="27">
        <v>0</v>
      </c>
      <c r="O572" s="28">
        <v>0</v>
      </c>
      <c r="P572" s="27">
        <v>0</v>
      </c>
      <c r="Q572" s="28">
        <v>0</v>
      </c>
      <c r="R572" s="27">
        <v>0</v>
      </c>
      <c r="S572" s="28">
        <v>0</v>
      </c>
    </row>
    <row r="573" spans="1:19" x14ac:dyDescent="0.25">
      <c r="A573" s="26" t="s">
        <v>13</v>
      </c>
      <c r="B573" s="26" t="s">
        <v>7</v>
      </c>
      <c r="C573" s="26" t="s">
        <v>220</v>
      </c>
      <c r="D573" s="26" t="s">
        <v>221</v>
      </c>
      <c r="E573" s="26" t="s">
        <v>228</v>
      </c>
      <c r="F573" s="26" t="s">
        <v>15</v>
      </c>
      <c r="G573" s="26" t="s">
        <v>20</v>
      </c>
      <c r="H573" s="26" t="s">
        <v>833</v>
      </c>
      <c r="I573" s="26">
        <v>1.9740000000000001E-3</v>
      </c>
      <c r="J573" s="26"/>
      <c r="K573" s="26"/>
      <c r="L573" s="26"/>
      <c r="M573" s="26"/>
      <c r="N573" s="27">
        <v>101622861</v>
      </c>
      <c r="O573" s="28">
        <v>200603.52761400002</v>
      </c>
      <c r="P573" s="27">
        <v>208101461</v>
      </c>
      <c r="Q573" s="28">
        <v>410792.28401399998</v>
      </c>
      <c r="R573" s="27">
        <v>309724322</v>
      </c>
      <c r="S573" s="28">
        <v>611395.81162800011</v>
      </c>
    </row>
    <row r="574" spans="1:19" x14ac:dyDescent="0.25">
      <c r="A574" s="26" t="s">
        <v>13</v>
      </c>
      <c r="B574" s="26" t="s">
        <v>7</v>
      </c>
      <c r="C574" s="26" t="s">
        <v>220</v>
      </c>
      <c r="D574" s="26" t="s">
        <v>221</v>
      </c>
      <c r="E574" s="26" t="s">
        <v>229</v>
      </c>
      <c r="F574" s="26" t="s">
        <v>15</v>
      </c>
      <c r="G574" s="26" t="s">
        <v>16</v>
      </c>
      <c r="H574" s="26" t="s">
        <v>829</v>
      </c>
      <c r="I574" s="26">
        <v>7.4700000000000005E-4</v>
      </c>
      <c r="J574" s="26"/>
      <c r="K574" s="26"/>
      <c r="L574" s="26"/>
      <c r="M574" s="26"/>
      <c r="N574" s="27">
        <v>6939657</v>
      </c>
      <c r="O574" s="28">
        <v>5183.9237790000006</v>
      </c>
      <c r="P574" s="27">
        <v>17425987</v>
      </c>
      <c r="Q574" s="28">
        <v>13017.212289000001</v>
      </c>
      <c r="R574" s="27">
        <v>24365644</v>
      </c>
      <c r="S574" s="28">
        <v>18201.136068</v>
      </c>
    </row>
    <row r="575" spans="1:19" x14ac:dyDescent="0.25">
      <c r="A575" s="26" t="s">
        <v>13</v>
      </c>
      <c r="B575" s="26" t="s">
        <v>7</v>
      </c>
      <c r="C575" s="26" t="s">
        <v>220</v>
      </c>
      <c r="D575" s="26" t="s">
        <v>221</v>
      </c>
      <c r="E575" s="26" t="s">
        <v>229</v>
      </c>
      <c r="F575" s="26" t="s">
        <v>15</v>
      </c>
      <c r="G575" s="26" t="s">
        <v>17</v>
      </c>
      <c r="H575" s="26" t="s">
        <v>830</v>
      </c>
      <c r="I575" s="26">
        <v>0</v>
      </c>
      <c r="J575" s="26"/>
      <c r="K575" s="26"/>
      <c r="L575" s="26"/>
      <c r="M575" s="26"/>
      <c r="N575" s="27">
        <v>0</v>
      </c>
      <c r="O575" s="28">
        <v>0</v>
      </c>
      <c r="P575" s="27">
        <v>0</v>
      </c>
      <c r="Q575" s="28">
        <v>0</v>
      </c>
      <c r="R575" s="27">
        <v>0</v>
      </c>
      <c r="S575" s="28">
        <v>0</v>
      </c>
    </row>
    <row r="576" spans="1:19" x14ac:dyDescent="0.25">
      <c r="A576" s="26" t="s">
        <v>13</v>
      </c>
      <c r="B576" s="26" t="s">
        <v>7</v>
      </c>
      <c r="C576" s="26" t="s">
        <v>220</v>
      </c>
      <c r="D576" s="26" t="s">
        <v>221</v>
      </c>
      <c r="E576" s="26" t="s">
        <v>229</v>
      </c>
      <c r="F576" s="26" t="s">
        <v>15</v>
      </c>
      <c r="G576" s="26" t="s">
        <v>18</v>
      </c>
      <c r="H576" s="26" t="s">
        <v>831</v>
      </c>
      <c r="I576" s="26">
        <v>0</v>
      </c>
      <c r="J576" s="26"/>
      <c r="K576" s="26"/>
      <c r="L576" s="26"/>
      <c r="M576" s="26"/>
      <c r="N576" s="27">
        <v>0</v>
      </c>
      <c r="O576" s="28">
        <v>0</v>
      </c>
      <c r="P576" s="27">
        <v>0</v>
      </c>
      <c r="Q576" s="28">
        <v>0</v>
      </c>
      <c r="R576" s="27">
        <v>0</v>
      </c>
      <c r="S576" s="28">
        <v>0</v>
      </c>
    </row>
    <row r="577" spans="1:19" x14ac:dyDescent="0.25">
      <c r="A577" s="26" t="s">
        <v>13</v>
      </c>
      <c r="B577" s="26" t="s">
        <v>7</v>
      </c>
      <c r="C577" s="26" t="s">
        <v>220</v>
      </c>
      <c r="D577" s="26" t="s">
        <v>221</v>
      </c>
      <c r="E577" s="26" t="s">
        <v>229</v>
      </c>
      <c r="F577" s="26" t="s">
        <v>15</v>
      </c>
      <c r="G577" s="26" t="s">
        <v>19</v>
      </c>
      <c r="H577" s="26" t="s">
        <v>832</v>
      </c>
      <c r="I577" s="26">
        <v>0</v>
      </c>
      <c r="J577" s="26"/>
      <c r="K577" s="26"/>
      <c r="L577" s="26"/>
      <c r="M577" s="26"/>
      <c r="N577" s="27">
        <v>0</v>
      </c>
      <c r="O577" s="28">
        <v>0</v>
      </c>
      <c r="P577" s="27">
        <v>0</v>
      </c>
      <c r="Q577" s="28">
        <v>0</v>
      </c>
      <c r="R577" s="27">
        <v>0</v>
      </c>
      <c r="S577" s="28">
        <v>0</v>
      </c>
    </row>
    <row r="578" spans="1:19" x14ac:dyDescent="0.25">
      <c r="A578" s="26" t="s">
        <v>13</v>
      </c>
      <c r="B578" s="26" t="s">
        <v>7</v>
      </c>
      <c r="C578" s="26" t="s">
        <v>220</v>
      </c>
      <c r="D578" s="26" t="s">
        <v>221</v>
      </c>
      <c r="E578" s="26" t="s">
        <v>229</v>
      </c>
      <c r="F578" s="26" t="s">
        <v>15</v>
      </c>
      <c r="G578" s="26" t="s">
        <v>20</v>
      </c>
      <c r="H578" s="26" t="s">
        <v>833</v>
      </c>
      <c r="I578" s="26">
        <v>1.9740000000000001E-3</v>
      </c>
      <c r="J578" s="26"/>
      <c r="K578" s="26"/>
      <c r="L578" s="26"/>
      <c r="M578" s="26"/>
      <c r="N578" s="27">
        <v>54885451</v>
      </c>
      <c r="O578" s="28">
        <v>108343.88027400001</v>
      </c>
      <c r="P578" s="27">
        <v>108625410</v>
      </c>
      <c r="Q578" s="28">
        <v>214426.55934000001</v>
      </c>
      <c r="R578" s="27">
        <v>163510861</v>
      </c>
      <c r="S578" s="28">
        <v>322770.43961400003</v>
      </c>
    </row>
    <row r="579" spans="1:19" x14ac:dyDescent="0.25">
      <c r="A579" s="26" t="s">
        <v>13</v>
      </c>
      <c r="B579" s="26" t="s">
        <v>7</v>
      </c>
      <c r="C579" s="26" t="s">
        <v>220</v>
      </c>
      <c r="D579" s="26" t="s">
        <v>221</v>
      </c>
      <c r="E579" s="26" t="s">
        <v>230</v>
      </c>
      <c r="F579" s="26" t="s">
        <v>15</v>
      </c>
      <c r="G579" s="26" t="s">
        <v>16</v>
      </c>
      <c r="H579" s="26" t="s">
        <v>829</v>
      </c>
      <c r="I579" s="26">
        <v>7.4700000000000005E-4</v>
      </c>
      <c r="J579" s="26"/>
      <c r="K579" s="26"/>
      <c r="L579" s="26"/>
      <c r="M579" s="26"/>
      <c r="N579" s="27">
        <v>3239675</v>
      </c>
      <c r="O579" s="28">
        <v>2420.037225</v>
      </c>
      <c r="P579" s="27">
        <v>12914907</v>
      </c>
      <c r="Q579" s="28">
        <v>9647.4355290000003</v>
      </c>
      <c r="R579" s="27">
        <v>16154582</v>
      </c>
      <c r="S579" s="28">
        <v>12067.472754</v>
      </c>
    </row>
    <row r="580" spans="1:19" x14ac:dyDescent="0.25">
      <c r="A580" s="26" t="s">
        <v>13</v>
      </c>
      <c r="B580" s="26" t="s">
        <v>7</v>
      </c>
      <c r="C580" s="26" t="s">
        <v>220</v>
      </c>
      <c r="D580" s="26" t="s">
        <v>221</v>
      </c>
      <c r="E580" s="26" t="s">
        <v>230</v>
      </c>
      <c r="F580" s="26" t="s">
        <v>15</v>
      </c>
      <c r="G580" s="26" t="s">
        <v>17</v>
      </c>
      <c r="H580" s="26" t="s">
        <v>830</v>
      </c>
      <c r="I580" s="26">
        <v>0</v>
      </c>
      <c r="J580" s="26"/>
      <c r="K580" s="26"/>
      <c r="L580" s="26"/>
      <c r="M580" s="26"/>
      <c r="N580" s="27">
        <v>0</v>
      </c>
      <c r="O580" s="28">
        <v>0</v>
      </c>
      <c r="P580" s="27">
        <v>0</v>
      </c>
      <c r="Q580" s="28">
        <v>0</v>
      </c>
      <c r="R580" s="27">
        <v>0</v>
      </c>
      <c r="S580" s="28">
        <v>0</v>
      </c>
    </row>
    <row r="581" spans="1:19" x14ac:dyDescent="0.25">
      <c r="A581" s="26" t="s">
        <v>13</v>
      </c>
      <c r="B581" s="26" t="s">
        <v>7</v>
      </c>
      <c r="C581" s="26" t="s">
        <v>220</v>
      </c>
      <c r="D581" s="26" t="s">
        <v>221</v>
      </c>
      <c r="E581" s="26" t="s">
        <v>230</v>
      </c>
      <c r="F581" s="26" t="s">
        <v>15</v>
      </c>
      <c r="G581" s="26" t="s">
        <v>18</v>
      </c>
      <c r="H581" s="26" t="s">
        <v>831</v>
      </c>
      <c r="I581" s="26">
        <v>0</v>
      </c>
      <c r="J581" s="26"/>
      <c r="K581" s="26"/>
      <c r="L581" s="26"/>
      <c r="M581" s="26"/>
      <c r="N581" s="27">
        <v>0</v>
      </c>
      <c r="O581" s="28">
        <v>0</v>
      </c>
      <c r="P581" s="27">
        <v>0</v>
      </c>
      <c r="Q581" s="28">
        <v>0</v>
      </c>
      <c r="R581" s="27">
        <v>0</v>
      </c>
      <c r="S581" s="28">
        <v>0</v>
      </c>
    </row>
    <row r="582" spans="1:19" x14ac:dyDescent="0.25">
      <c r="A582" s="26" t="s">
        <v>13</v>
      </c>
      <c r="B582" s="26" t="s">
        <v>7</v>
      </c>
      <c r="C582" s="26" t="s">
        <v>220</v>
      </c>
      <c r="D582" s="26" t="s">
        <v>221</v>
      </c>
      <c r="E582" s="26" t="s">
        <v>230</v>
      </c>
      <c r="F582" s="26" t="s">
        <v>15</v>
      </c>
      <c r="G582" s="26" t="s">
        <v>19</v>
      </c>
      <c r="H582" s="26" t="s">
        <v>832</v>
      </c>
      <c r="I582" s="26">
        <v>0</v>
      </c>
      <c r="J582" s="26"/>
      <c r="K582" s="26"/>
      <c r="L582" s="26"/>
      <c r="M582" s="26"/>
      <c r="N582" s="27">
        <v>0</v>
      </c>
      <c r="O582" s="28">
        <v>0</v>
      </c>
      <c r="P582" s="27">
        <v>0</v>
      </c>
      <c r="Q582" s="28">
        <v>0</v>
      </c>
      <c r="R582" s="27">
        <v>0</v>
      </c>
      <c r="S582" s="28">
        <v>0</v>
      </c>
    </row>
    <row r="583" spans="1:19" x14ac:dyDescent="0.25">
      <c r="A583" s="26" t="s">
        <v>13</v>
      </c>
      <c r="B583" s="26" t="s">
        <v>7</v>
      </c>
      <c r="C583" s="26" t="s">
        <v>220</v>
      </c>
      <c r="D583" s="26" t="s">
        <v>221</v>
      </c>
      <c r="E583" s="26" t="s">
        <v>230</v>
      </c>
      <c r="F583" s="26" t="s">
        <v>15</v>
      </c>
      <c r="G583" s="26" t="s">
        <v>20</v>
      </c>
      <c r="H583" s="26" t="s">
        <v>833</v>
      </c>
      <c r="I583" s="26">
        <v>1.9740000000000001E-3</v>
      </c>
      <c r="J583" s="26"/>
      <c r="K583" s="26"/>
      <c r="L583" s="26"/>
      <c r="M583" s="26"/>
      <c r="N583" s="27">
        <v>28710977</v>
      </c>
      <c r="O583" s="28">
        <v>56675.468597999999</v>
      </c>
      <c r="P583" s="27">
        <v>110880020</v>
      </c>
      <c r="Q583" s="28">
        <v>218877.15948</v>
      </c>
      <c r="R583" s="27">
        <v>139590997</v>
      </c>
      <c r="S583" s="28">
        <v>275552.62807799998</v>
      </c>
    </row>
    <row r="584" spans="1:19" x14ac:dyDescent="0.25">
      <c r="A584" s="26" t="s">
        <v>13</v>
      </c>
      <c r="B584" s="26" t="s">
        <v>7</v>
      </c>
      <c r="C584" s="26" t="s">
        <v>220</v>
      </c>
      <c r="D584" s="26" t="s">
        <v>221</v>
      </c>
      <c r="E584" s="26" t="s">
        <v>231</v>
      </c>
      <c r="F584" s="26" t="s">
        <v>15</v>
      </c>
      <c r="G584" s="26" t="s">
        <v>16</v>
      </c>
      <c r="H584" s="26" t="s">
        <v>829</v>
      </c>
      <c r="I584" s="26">
        <v>7.4700000000000005E-4</v>
      </c>
      <c r="J584" s="26"/>
      <c r="K584" s="26"/>
      <c r="L584" s="26"/>
      <c r="M584" s="26"/>
      <c r="N584" s="27">
        <v>175150</v>
      </c>
      <c r="O584" s="28">
        <v>130.83705</v>
      </c>
      <c r="P584" s="27">
        <v>902763</v>
      </c>
      <c r="Q584" s="28">
        <v>674.36396100000002</v>
      </c>
      <c r="R584" s="27">
        <v>1077913</v>
      </c>
      <c r="S584" s="28">
        <v>805.20101099999999</v>
      </c>
    </row>
    <row r="585" spans="1:19" x14ac:dyDescent="0.25">
      <c r="A585" s="26" t="s">
        <v>13</v>
      </c>
      <c r="B585" s="26" t="s">
        <v>7</v>
      </c>
      <c r="C585" s="26" t="s">
        <v>220</v>
      </c>
      <c r="D585" s="26" t="s">
        <v>221</v>
      </c>
      <c r="E585" s="26" t="s">
        <v>231</v>
      </c>
      <c r="F585" s="26" t="s">
        <v>15</v>
      </c>
      <c r="G585" s="26" t="s">
        <v>17</v>
      </c>
      <c r="H585" s="26" t="s">
        <v>830</v>
      </c>
      <c r="I585" s="26">
        <v>0</v>
      </c>
      <c r="J585" s="26"/>
      <c r="K585" s="26"/>
      <c r="L585" s="26"/>
      <c r="M585" s="26"/>
      <c r="N585" s="27">
        <v>0</v>
      </c>
      <c r="O585" s="28">
        <v>0</v>
      </c>
      <c r="P585" s="27">
        <v>0</v>
      </c>
      <c r="Q585" s="28">
        <v>0</v>
      </c>
      <c r="R585" s="27">
        <v>0</v>
      </c>
      <c r="S585" s="28">
        <v>0</v>
      </c>
    </row>
    <row r="586" spans="1:19" x14ac:dyDescent="0.25">
      <c r="A586" s="26" t="s">
        <v>13</v>
      </c>
      <c r="B586" s="26" t="s">
        <v>7</v>
      </c>
      <c r="C586" s="26" t="s">
        <v>220</v>
      </c>
      <c r="D586" s="26" t="s">
        <v>221</v>
      </c>
      <c r="E586" s="26" t="s">
        <v>231</v>
      </c>
      <c r="F586" s="26" t="s">
        <v>15</v>
      </c>
      <c r="G586" s="26" t="s">
        <v>18</v>
      </c>
      <c r="H586" s="26" t="s">
        <v>831</v>
      </c>
      <c r="I586" s="26">
        <v>0</v>
      </c>
      <c r="J586" s="26"/>
      <c r="K586" s="26"/>
      <c r="L586" s="26"/>
      <c r="M586" s="26"/>
      <c r="N586" s="27">
        <v>0</v>
      </c>
      <c r="O586" s="28">
        <v>0</v>
      </c>
      <c r="P586" s="27">
        <v>0</v>
      </c>
      <c r="Q586" s="28">
        <v>0</v>
      </c>
      <c r="R586" s="27">
        <v>0</v>
      </c>
      <c r="S586" s="28">
        <v>0</v>
      </c>
    </row>
    <row r="587" spans="1:19" x14ac:dyDescent="0.25">
      <c r="A587" s="26" t="s">
        <v>13</v>
      </c>
      <c r="B587" s="26" t="s">
        <v>7</v>
      </c>
      <c r="C587" s="26" t="s">
        <v>220</v>
      </c>
      <c r="D587" s="26" t="s">
        <v>221</v>
      </c>
      <c r="E587" s="26" t="s">
        <v>231</v>
      </c>
      <c r="F587" s="26" t="s">
        <v>15</v>
      </c>
      <c r="G587" s="26" t="s">
        <v>19</v>
      </c>
      <c r="H587" s="26" t="s">
        <v>832</v>
      </c>
      <c r="I587" s="26">
        <v>0</v>
      </c>
      <c r="J587" s="26"/>
      <c r="K587" s="26"/>
      <c r="L587" s="26"/>
      <c r="M587" s="26"/>
      <c r="N587" s="27">
        <v>0</v>
      </c>
      <c r="O587" s="28">
        <v>0</v>
      </c>
      <c r="P587" s="27">
        <v>0</v>
      </c>
      <c r="Q587" s="28">
        <v>0</v>
      </c>
      <c r="R587" s="27">
        <v>0</v>
      </c>
      <c r="S587" s="28">
        <v>0</v>
      </c>
    </row>
    <row r="588" spans="1:19" x14ac:dyDescent="0.25">
      <c r="A588" s="26" t="s">
        <v>13</v>
      </c>
      <c r="B588" s="26" t="s">
        <v>7</v>
      </c>
      <c r="C588" s="26" t="s">
        <v>220</v>
      </c>
      <c r="D588" s="26" t="s">
        <v>221</v>
      </c>
      <c r="E588" s="26" t="s">
        <v>231</v>
      </c>
      <c r="F588" s="26" t="s">
        <v>15</v>
      </c>
      <c r="G588" s="26" t="s">
        <v>20</v>
      </c>
      <c r="H588" s="26" t="s">
        <v>833</v>
      </c>
      <c r="I588" s="26">
        <v>1.9740000000000001E-3</v>
      </c>
      <c r="J588" s="26"/>
      <c r="K588" s="26"/>
      <c r="L588" s="26"/>
      <c r="M588" s="26"/>
      <c r="N588" s="27">
        <v>1359404</v>
      </c>
      <c r="O588" s="28">
        <v>2683.4634960000003</v>
      </c>
      <c r="P588" s="27">
        <v>2783716</v>
      </c>
      <c r="Q588" s="28">
        <v>5495.0553840000002</v>
      </c>
      <c r="R588" s="27">
        <v>4143120</v>
      </c>
      <c r="S588" s="28">
        <v>8178.5188800000005</v>
      </c>
    </row>
    <row r="589" spans="1:19" x14ac:dyDescent="0.25">
      <c r="A589" s="26" t="s">
        <v>13</v>
      </c>
      <c r="B589" s="26" t="s">
        <v>7</v>
      </c>
      <c r="C589" s="26" t="s">
        <v>220</v>
      </c>
      <c r="D589" s="26" t="s">
        <v>221</v>
      </c>
      <c r="E589" s="26" t="s">
        <v>232</v>
      </c>
      <c r="F589" s="26" t="s">
        <v>15</v>
      </c>
      <c r="G589" s="26" t="s">
        <v>16</v>
      </c>
      <c r="H589" s="26" t="s">
        <v>829</v>
      </c>
      <c r="I589" s="26">
        <v>7.4700000000000005E-4</v>
      </c>
      <c r="J589" s="26"/>
      <c r="K589" s="26"/>
      <c r="L589" s="26"/>
      <c r="M589" s="26"/>
      <c r="N589" s="27">
        <v>9820218</v>
      </c>
      <c r="O589" s="28">
        <v>7335.7028460000001</v>
      </c>
      <c r="P589" s="27">
        <v>18904663</v>
      </c>
      <c r="Q589" s="28">
        <v>14121.783261</v>
      </c>
      <c r="R589" s="27">
        <v>28724881</v>
      </c>
      <c r="S589" s="28">
        <v>21457.486107000001</v>
      </c>
    </row>
    <row r="590" spans="1:19" x14ac:dyDescent="0.25">
      <c r="A590" s="26" t="s">
        <v>13</v>
      </c>
      <c r="B590" s="26" t="s">
        <v>7</v>
      </c>
      <c r="C590" s="26" t="s">
        <v>220</v>
      </c>
      <c r="D590" s="26" t="s">
        <v>221</v>
      </c>
      <c r="E590" s="26" t="s">
        <v>232</v>
      </c>
      <c r="F590" s="26" t="s">
        <v>15</v>
      </c>
      <c r="G590" s="26" t="s">
        <v>17</v>
      </c>
      <c r="H590" s="26" t="s">
        <v>830</v>
      </c>
      <c r="I590" s="26">
        <v>0</v>
      </c>
      <c r="J590" s="26"/>
      <c r="K590" s="26"/>
      <c r="L590" s="26"/>
      <c r="M590" s="26"/>
      <c r="N590" s="27">
        <v>0</v>
      </c>
      <c r="O590" s="28">
        <v>0</v>
      </c>
      <c r="P590" s="27">
        <v>0</v>
      </c>
      <c r="Q590" s="28">
        <v>0</v>
      </c>
      <c r="R590" s="27">
        <v>0</v>
      </c>
      <c r="S590" s="28">
        <v>0</v>
      </c>
    </row>
    <row r="591" spans="1:19" x14ac:dyDescent="0.25">
      <c r="A591" s="26" t="s">
        <v>13</v>
      </c>
      <c r="B591" s="26" t="s">
        <v>7</v>
      </c>
      <c r="C591" s="26" t="s">
        <v>220</v>
      </c>
      <c r="D591" s="26" t="s">
        <v>221</v>
      </c>
      <c r="E591" s="26" t="s">
        <v>232</v>
      </c>
      <c r="F591" s="26" t="s">
        <v>15</v>
      </c>
      <c r="G591" s="26" t="s">
        <v>18</v>
      </c>
      <c r="H591" s="26" t="s">
        <v>831</v>
      </c>
      <c r="I591" s="26">
        <v>0</v>
      </c>
      <c r="J591" s="26"/>
      <c r="K591" s="26"/>
      <c r="L591" s="26"/>
      <c r="M591" s="26"/>
      <c r="N591" s="27">
        <v>0</v>
      </c>
      <c r="O591" s="28">
        <v>0</v>
      </c>
      <c r="P591" s="27">
        <v>0</v>
      </c>
      <c r="Q591" s="28">
        <v>0</v>
      </c>
      <c r="R591" s="27">
        <v>0</v>
      </c>
      <c r="S591" s="28">
        <v>0</v>
      </c>
    </row>
    <row r="592" spans="1:19" x14ac:dyDescent="0.25">
      <c r="A592" s="26" t="s">
        <v>13</v>
      </c>
      <c r="B592" s="26" t="s">
        <v>7</v>
      </c>
      <c r="C592" s="26" t="s">
        <v>220</v>
      </c>
      <c r="D592" s="26" t="s">
        <v>221</v>
      </c>
      <c r="E592" s="26" t="s">
        <v>232</v>
      </c>
      <c r="F592" s="26" t="s">
        <v>15</v>
      </c>
      <c r="G592" s="26" t="s">
        <v>19</v>
      </c>
      <c r="H592" s="26" t="s">
        <v>832</v>
      </c>
      <c r="I592" s="26">
        <v>0</v>
      </c>
      <c r="J592" s="26"/>
      <c r="K592" s="26"/>
      <c r="L592" s="26"/>
      <c r="M592" s="26"/>
      <c r="N592" s="27">
        <v>0</v>
      </c>
      <c r="O592" s="28">
        <v>0</v>
      </c>
      <c r="P592" s="27">
        <v>0</v>
      </c>
      <c r="Q592" s="28">
        <v>0</v>
      </c>
      <c r="R592" s="27">
        <v>0</v>
      </c>
      <c r="S592" s="28">
        <v>0</v>
      </c>
    </row>
    <row r="593" spans="1:19" x14ac:dyDescent="0.25">
      <c r="A593" s="26" t="s">
        <v>13</v>
      </c>
      <c r="B593" s="26" t="s">
        <v>7</v>
      </c>
      <c r="C593" s="26" t="s">
        <v>220</v>
      </c>
      <c r="D593" s="26" t="s">
        <v>221</v>
      </c>
      <c r="E593" s="26" t="s">
        <v>232</v>
      </c>
      <c r="F593" s="26" t="s">
        <v>15</v>
      </c>
      <c r="G593" s="26" t="s">
        <v>20</v>
      </c>
      <c r="H593" s="26" t="s">
        <v>833</v>
      </c>
      <c r="I593" s="26">
        <v>1.9740000000000001E-3</v>
      </c>
      <c r="J593" s="26"/>
      <c r="K593" s="26"/>
      <c r="L593" s="26"/>
      <c r="M593" s="26"/>
      <c r="N593" s="27">
        <v>96562792</v>
      </c>
      <c r="O593" s="28">
        <v>190614.95140799999</v>
      </c>
      <c r="P593" s="27">
        <v>145510703</v>
      </c>
      <c r="Q593" s="28">
        <v>287238.127722</v>
      </c>
      <c r="R593" s="27">
        <v>242073495</v>
      </c>
      <c r="S593" s="28">
        <v>477853.07912999997</v>
      </c>
    </row>
    <row r="594" spans="1:19" x14ac:dyDescent="0.25">
      <c r="A594" s="26" t="s">
        <v>13</v>
      </c>
      <c r="B594" s="26" t="s">
        <v>7</v>
      </c>
      <c r="C594" s="26" t="s">
        <v>220</v>
      </c>
      <c r="D594" s="26" t="s">
        <v>221</v>
      </c>
      <c r="E594" s="26" t="s">
        <v>233</v>
      </c>
      <c r="F594" s="26" t="s">
        <v>15</v>
      </c>
      <c r="G594" s="26" t="s">
        <v>16</v>
      </c>
      <c r="H594" s="26" t="s">
        <v>829</v>
      </c>
      <c r="I594" s="26">
        <v>7.4700000000000005E-4</v>
      </c>
      <c r="J594" s="26"/>
      <c r="K594" s="26"/>
      <c r="L594" s="26"/>
      <c r="M594" s="26"/>
      <c r="N594" s="27">
        <v>1212832</v>
      </c>
      <c r="O594" s="28">
        <v>905.98550400000011</v>
      </c>
      <c r="P594" s="27">
        <v>5918629</v>
      </c>
      <c r="Q594" s="28">
        <v>4421.2158630000004</v>
      </c>
      <c r="R594" s="27">
        <v>7131461</v>
      </c>
      <c r="S594" s="28">
        <v>5327.2013670000006</v>
      </c>
    </row>
    <row r="595" spans="1:19" x14ac:dyDescent="0.25">
      <c r="A595" s="26" t="s">
        <v>13</v>
      </c>
      <c r="B595" s="26" t="s">
        <v>7</v>
      </c>
      <c r="C595" s="26" t="s">
        <v>220</v>
      </c>
      <c r="D595" s="26" t="s">
        <v>221</v>
      </c>
      <c r="E595" s="26" t="s">
        <v>233</v>
      </c>
      <c r="F595" s="26" t="s">
        <v>15</v>
      </c>
      <c r="G595" s="26" t="s">
        <v>17</v>
      </c>
      <c r="H595" s="26" t="s">
        <v>830</v>
      </c>
      <c r="I595" s="26">
        <v>0</v>
      </c>
      <c r="J595" s="26"/>
      <c r="K595" s="26"/>
      <c r="L595" s="26"/>
      <c r="M595" s="26"/>
      <c r="N595" s="27">
        <v>0</v>
      </c>
      <c r="O595" s="28">
        <v>0</v>
      </c>
      <c r="P595" s="27">
        <v>0</v>
      </c>
      <c r="Q595" s="28">
        <v>0</v>
      </c>
      <c r="R595" s="27">
        <v>0</v>
      </c>
      <c r="S595" s="28">
        <v>0</v>
      </c>
    </row>
    <row r="596" spans="1:19" x14ac:dyDescent="0.25">
      <c r="A596" s="26" t="s">
        <v>13</v>
      </c>
      <c r="B596" s="26" t="s">
        <v>7</v>
      </c>
      <c r="C596" s="26" t="s">
        <v>220</v>
      </c>
      <c r="D596" s="26" t="s">
        <v>221</v>
      </c>
      <c r="E596" s="26" t="s">
        <v>233</v>
      </c>
      <c r="F596" s="26" t="s">
        <v>15</v>
      </c>
      <c r="G596" s="26" t="s">
        <v>18</v>
      </c>
      <c r="H596" s="26" t="s">
        <v>831</v>
      </c>
      <c r="I596" s="26">
        <v>0</v>
      </c>
      <c r="J596" s="26"/>
      <c r="K596" s="26"/>
      <c r="L596" s="26"/>
      <c r="M596" s="26"/>
      <c r="N596" s="27">
        <v>0</v>
      </c>
      <c r="O596" s="28">
        <v>0</v>
      </c>
      <c r="P596" s="27">
        <v>0</v>
      </c>
      <c r="Q596" s="28">
        <v>0</v>
      </c>
      <c r="R596" s="27">
        <v>0</v>
      </c>
      <c r="S596" s="28">
        <v>0</v>
      </c>
    </row>
    <row r="597" spans="1:19" x14ac:dyDescent="0.25">
      <c r="A597" s="26" t="s">
        <v>13</v>
      </c>
      <c r="B597" s="26" t="s">
        <v>7</v>
      </c>
      <c r="C597" s="26" t="s">
        <v>220</v>
      </c>
      <c r="D597" s="26" t="s">
        <v>221</v>
      </c>
      <c r="E597" s="26" t="s">
        <v>233</v>
      </c>
      <c r="F597" s="26" t="s">
        <v>15</v>
      </c>
      <c r="G597" s="26" t="s">
        <v>19</v>
      </c>
      <c r="H597" s="26" t="s">
        <v>832</v>
      </c>
      <c r="I597" s="26">
        <v>0</v>
      </c>
      <c r="J597" s="26"/>
      <c r="K597" s="26"/>
      <c r="L597" s="26"/>
      <c r="M597" s="26"/>
      <c r="N597" s="27">
        <v>0</v>
      </c>
      <c r="O597" s="28">
        <v>0</v>
      </c>
      <c r="P597" s="27">
        <v>0</v>
      </c>
      <c r="Q597" s="28">
        <v>0</v>
      </c>
      <c r="R597" s="27">
        <v>0</v>
      </c>
      <c r="S597" s="28">
        <v>0</v>
      </c>
    </row>
    <row r="598" spans="1:19" x14ac:dyDescent="0.25">
      <c r="A598" s="26" t="s">
        <v>13</v>
      </c>
      <c r="B598" s="26" t="s">
        <v>7</v>
      </c>
      <c r="C598" s="26" t="s">
        <v>220</v>
      </c>
      <c r="D598" s="26" t="s">
        <v>221</v>
      </c>
      <c r="E598" s="26" t="s">
        <v>233</v>
      </c>
      <c r="F598" s="26" t="s">
        <v>15</v>
      </c>
      <c r="G598" s="26" t="s">
        <v>20</v>
      </c>
      <c r="H598" s="26" t="s">
        <v>833</v>
      </c>
      <c r="I598" s="26">
        <v>1.9740000000000001E-3</v>
      </c>
      <c r="J598" s="26"/>
      <c r="K598" s="26"/>
      <c r="L598" s="26"/>
      <c r="M598" s="26"/>
      <c r="N598" s="27">
        <v>14867634</v>
      </c>
      <c r="O598" s="28">
        <v>29348.709516000003</v>
      </c>
      <c r="P598" s="27">
        <v>23995455</v>
      </c>
      <c r="Q598" s="28">
        <v>47367.028170000005</v>
      </c>
      <c r="R598" s="27">
        <v>38863089</v>
      </c>
      <c r="S598" s="28">
        <v>76715.737686000008</v>
      </c>
    </row>
    <row r="599" spans="1:19" x14ac:dyDescent="0.25">
      <c r="A599" s="26" t="s">
        <v>13</v>
      </c>
      <c r="B599" s="26" t="s">
        <v>7</v>
      </c>
      <c r="C599" s="26" t="s">
        <v>220</v>
      </c>
      <c r="D599" s="26" t="s">
        <v>221</v>
      </c>
      <c r="E599" s="26" t="s">
        <v>234</v>
      </c>
      <c r="F599" s="26" t="s">
        <v>15</v>
      </c>
      <c r="G599" s="26" t="s">
        <v>16</v>
      </c>
      <c r="H599" s="26" t="s">
        <v>829</v>
      </c>
      <c r="I599" s="26">
        <v>7.4700000000000005E-4</v>
      </c>
      <c r="J599" s="26"/>
      <c r="K599" s="26"/>
      <c r="L599" s="26"/>
      <c r="M599" s="26"/>
      <c r="N599" s="27">
        <v>1722825</v>
      </c>
      <c r="O599" s="28">
        <v>1286.9502750000001</v>
      </c>
      <c r="P599" s="27">
        <v>2130361</v>
      </c>
      <c r="Q599" s="28">
        <v>1591.3796670000002</v>
      </c>
      <c r="R599" s="27">
        <v>3853186</v>
      </c>
      <c r="S599" s="28">
        <v>2878.3299420000003</v>
      </c>
    </row>
    <row r="600" spans="1:19" x14ac:dyDescent="0.25">
      <c r="A600" s="26" t="s">
        <v>13</v>
      </c>
      <c r="B600" s="26" t="s">
        <v>7</v>
      </c>
      <c r="C600" s="26" t="s">
        <v>220</v>
      </c>
      <c r="D600" s="26" t="s">
        <v>221</v>
      </c>
      <c r="E600" s="26" t="s">
        <v>234</v>
      </c>
      <c r="F600" s="26" t="s">
        <v>15</v>
      </c>
      <c r="G600" s="26" t="s">
        <v>17</v>
      </c>
      <c r="H600" s="26" t="s">
        <v>830</v>
      </c>
      <c r="I600" s="26">
        <v>0</v>
      </c>
      <c r="J600" s="26"/>
      <c r="K600" s="26"/>
      <c r="L600" s="26"/>
      <c r="M600" s="26"/>
      <c r="N600" s="27">
        <v>0</v>
      </c>
      <c r="O600" s="28">
        <v>0</v>
      </c>
      <c r="P600" s="27">
        <v>0</v>
      </c>
      <c r="Q600" s="28">
        <v>0</v>
      </c>
      <c r="R600" s="27">
        <v>0</v>
      </c>
      <c r="S600" s="28">
        <v>0</v>
      </c>
    </row>
    <row r="601" spans="1:19" x14ac:dyDescent="0.25">
      <c r="A601" s="26" t="s">
        <v>13</v>
      </c>
      <c r="B601" s="26" t="s">
        <v>7</v>
      </c>
      <c r="C601" s="26" t="s">
        <v>220</v>
      </c>
      <c r="D601" s="26" t="s">
        <v>221</v>
      </c>
      <c r="E601" s="26" t="s">
        <v>234</v>
      </c>
      <c r="F601" s="26" t="s">
        <v>15</v>
      </c>
      <c r="G601" s="26" t="s">
        <v>18</v>
      </c>
      <c r="H601" s="26" t="s">
        <v>831</v>
      </c>
      <c r="I601" s="26">
        <v>0</v>
      </c>
      <c r="J601" s="26"/>
      <c r="K601" s="26"/>
      <c r="L601" s="26"/>
      <c r="M601" s="26"/>
      <c r="N601" s="27">
        <v>0</v>
      </c>
      <c r="O601" s="28">
        <v>0</v>
      </c>
      <c r="P601" s="27">
        <v>0</v>
      </c>
      <c r="Q601" s="28">
        <v>0</v>
      </c>
      <c r="R601" s="27">
        <v>0</v>
      </c>
      <c r="S601" s="28">
        <v>0</v>
      </c>
    </row>
    <row r="602" spans="1:19" x14ac:dyDescent="0.25">
      <c r="A602" s="26" t="s">
        <v>13</v>
      </c>
      <c r="B602" s="26" t="s">
        <v>7</v>
      </c>
      <c r="C602" s="26" t="s">
        <v>220</v>
      </c>
      <c r="D602" s="26" t="s">
        <v>221</v>
      </c>
      <c r="E602" s="26" t="s">
        <v>234</v>
      </c>
      <c r="F602" s="26" t="s">
        <v>15</v>
      </c>
      <c r="G602" s="26" t="s">
        <v>19</v>
      </c>
      <c r="H602" s="26" t="s">
        <v>832</v>
      </c>
      <c r="I602" s="26">
        <v>0</v>
      </c>
      <c r="J602" s="26"/>
      <c r="K602" s="26"/>
      <c r="L602" s="26"/>
      <c r="M602" s="26"/>
      <c r="N602" s="27">
        <v>0</v>
      </c>
      <c r="O602" s="28">
        <v>0</v>
      </c>
      <c r="P602" s="27">
        <v>0</v>
      </c>
      <c r="Q602" s="28">
        <v>0</v>
      </c>
      <c r="R602" s="27">
        <v>0</v>
      </c>
      <c r="S602" s="28">
        <v>0</v>
      </c>
    </row>
    <row r="603" spans="1:19" x14ac:dyDescent="0.25">
      <c r="A603" s="26" t="s">
        <v>13</v>
      </c>
      <c r="B603" s="26" t="s">
        <v>7</v>
      </c>
      <c r="C603" s="26" t="s">
        <v>220</v>
      </c>
      <c r="D603" s="26" t="s">
        <v>221</v>
      </c>
      <c r="E603" s="26" t="s">
        <v>234</v>
      </c>
      <c r="F603" s="26" t="s">
        <v>15</v>
      </c>
      <c r="G603" s="26" t="s">
        <v>20</v>
      </c>
      <c r="H603" s="26" t="s">
        <v>833</v>
      </c>
      <c r="I603" s="26">
        <v>1.9740000000000001E-3</v>
      </c>
      <c r="J603" s="26"/>
      <c r="K603" s="26"/>
      <c r="L603" s="26"/>
      <c r="M603" s="26"/>
      <c r="N603" s="27">
        <v>12693623</v>
      </c>
      <c r="O603" s="28">
        <v>25057.211802000002</v>
      </c>
      <c r="P603" s="27">
        <v>14861405</v>
      </c>
      <c r="Q603" s="28">
        <v>29336.41347</v>
      </c>
      <c r="R603" s="27">
        <v>27555028</v>
      </c>
      <c r="S603" s="28">
        <v>54393.625272000005</v>
      </c>
    </row>
    <row r="604" spans="1:19" x14ac:dyDescent="0.25">
      <c r="A604" s="26" t="s">
        <v>13</v>
      </c>
      <c r="B604" s="26" t="s">
        <v>7</v>
      </c>
      <c r="C604" s="26" t="s">
        <v>220</v>
      </c>
      <c r="D604" s="26" t="s">
        <v>221</v>
      </c>
      <c r="E604" s="26" t="s">
        <v>235</v>
      </c>
      <c r="F604" s="26" t="s">
        <v>15</v>
      </c>
      <c r="G604" s="26" t="s">
        <v>16</v>
      </c>
      <c r="H604" s="26" t="s">
        <v>829</v>
      </c>
      <c r="I604" s="26">
        <v>7.4700000000000005E-4</v>
      </c>
      <c r="J604" s="26"/>
      <c r="K604" s="26"/>
      <c r="L604" s="26"/>
      <c r="M604" s="26"/>
      <c r="N604" s="27">
        <v>2391545</v>
      </c>
      <c r="O604" s="28">
        <v>1786.4841150000002</v>
      </c>
      <c r="P604" s="27">
        <v>10893284</v>
      </c>
      <c r="Q604" s="28">
        <v>8137.2831480000004</v>
      </c>
      <c r="R604" s="27">
        <v>13284829</v>
      </c>
      <c r="S604" s="28">
        <v>9923.7672630000015</v>
      </c>
    </row>
    <row r="605" spans="1:19" x14ac:dyDescent="0.25">
      <c r="A605" s="26" t="s">
        <v>13</v>
      </c>
      <c r="B605" s="26" t="s">
        <v>7</v>
      </c>
      <c r="C605" s="26" t="s">
        <v>220</v>
      </c>
      <c r="D605" s="26" t="s">
        <v>221</v>
      </c>
      <c r="E605" s="26" t="s">
        <v>235</v>
      </c>
      <c r="F605" s="26" t="s">
        <v>15</v>
      </c>
      <c r="G605" s="26" t="s">
        <v>17</v>
      </c>
      <c r="H605" s="26" t="s">
        <v>830</v>
      </c>
      <c r="I605" s="26">
        <v>0</v>
      </c>
      <c r="J605" s="26"/>
      <c r="K605" s="26"/>
      <c r="L605" s="26"/>
      <c r="M605" s="26"/>
      <c r="N605" s="27">
        <v>0</v>
      </c>
      <c r="O605" s="28">
        <v>0</v>
      </c>
      <c r="P605" s="27">
        <v>0</v>
      </c>
      <c r="Q605" s="28">
        <v>0</v>
      </c>
      <c r="R605" s="27">
        <v>0</v>
      </c>
      <c r="S605" s="28">
        <v>0</v>
      </c>
    </row>
    <row r="606" spans="1:19" x14ac:dyDescent="0.25">
      <c r="A606" s="26" t="s">
        <v>13</v>
      </c>
      <c r="B606" s="26" t="s">
        <v>7</v>
      </c>
      <c r="C606" s="26" t="s">
        <v>220</v>
      </c>
      <c r="D606" s="26" t="s">
        <v>221</v>
      </c>
      <c r="E606" s="26" t="s">
        <v>235</v>
      </c>
      <c r="F606" s="26" t="s">
        <v>15</v>
      </c>
      <c r="G606" s="26" t="s">
        <v>18</v>
      </c>
      <c r="H606" s="26" t="s">
        <v>831</v>
      </c>
      <c r="I606" s="26">
        <v>0</v>
      </c>
      <c r="J606" s="26"/>
      <c r="K606" s="26"/>
      <c r="L606" s="26"/>
      <c r="M606" s="26"/>
      <c r="N606" s="27">
        <v>0</v>
      </c>
      <c r="O606" s="28">
        <v>0</v>
      </c>
      <c r="P606" s="27">
        <v>0</v>
      </c>
      <c r="Q606" s="28">
        <v>0</v>
      </c>
      <c r="R606" s="27">
        <v>0</v>
      </c>
      <c r="S606" s="28">
        <v>0</v>
      </c>
    </row>
    <row r="607" spans="1:19" x14ac:dyDescent="0.25">
      <c r="A607" s="26" t="s">
        <v>13</v>
      </c>
      <c r="B607" s="26" t="s">
        <v>7</v>
      </c>
      <c r="C607" s="26" t="s">
        <v>220</v>
      </c>
      <c r="D607" s="26" t="s">
        <v>221</v>
      </c>
      <c r="E607" s="26" t="s">
        <v>235</v>
      </c>
      <c r="F607" s="26" t="s">
        <v>15</v>
      </c>
      <c r="G607" s="26" t="s">
        <v>19</v>
      </c>
      <c r="H607" s="26" t="s">
        <v>832</v>
      </c>
      <c r="I607" s="26">
        <v>0</v>
      </c>
      <c r="J607" s="26"/>
      <c r="K607" s="26"/>
      <c r="L607" s="26"/>
      <c r="M607" s="26"/>
      <c r="N607" s="27">
        <v>0</v>
      </c>
      <c r="O607" s="28">
        <v>0</v>
      </c>
      <c r="P607" s="27">
        <v>0</v>
      </c>
      <c r="Q607" s="28">
        <v>0</v>
      </c>
      <c r="R607" s="27">
        <v>0</v>
      </c>
      <c r="S607" s="28">
        <v>0</v>
      </c>
    </row>
    <row r="608" spans="1:19" x14ac:dyDescent="0.25">
      <c r="A608" s="26" t="s">
        <v>13</v>
      </c>
      <c r="B608" s="26" t="s">
        <v>7</v>
      </c>
      <c r="C608" s="26" t="s">
        <v>220</v>
      </c>
      <c r="D608" s="26" t="s">
        <v>221</v>
      </c>
      <c r="E608" s="26" t="s">
        <v>235</v>
      </c>
      <c r="F608" s="26" t="s">
        <v>15</v>
      </c>
      <c r="G608" s="26" t="s">
        <v>20</v>
      </c>
      <c r="H608" s="26" t="s">
        <v>833</v>
      </c>
      <c r="I608" s="26">
        <v>1.9740000000000001E-3</v>
      </c>
      <c r="J608" s="26"/>
      <c r="K608" s="26"/>
      <c r="L608" s="26"/>
      <c r="M608" s="26"/>
      <c r="N608" s="27">
        <v>21346078</v>
      </c>
      <c r="O608" s="28">
        <v>42137.157972000001</v>
      </c>
      <c r="P608" s="27">
        <v>48123409</v>
      </c>
      <c r="Q608" s="28">
        <v>94995.609366000004</v>
      </c>
      <c r="R608" s="27">
        <v>69469487</v>
      </c>
      <c r="S608" s="28">
        <v>137132.76733800001</v>
      </c>
    </row>
    <row r="609" spans="1:19" x14ac:dyDescent="0.25">
      <c r="A609" s="26" t="s">
        <v>13</v>
      </c>
      <c r="B609" s="26" t="s">
        <v>7</v>
      </c>
      <c r="C609" s="26" t="s">
        <v>220</v>
      </c>
      <c r="D609" s="26" t="s">
        <v>221</v>
      </c>
      <c r="E609" s="26" t="s">
        <v>236</v>
      </c>
      <c r="F609" s="26" t="s">
        <v>15</v>
      </c>
      <c r="G609" s="26" t="s">
        <v>16</v>
      </c>
      <c r="H609" s="26" t="s">
        <v>829</v>
      </c>
      <c r="I609" s="26">
        <v>7.4700000000000005E-4</v>
      </c>
      <c r="J609" s="26"/>
      <c r="K609" s="26"/>
      <c r="L609" s="26"/>
      <c r="M609" s="26"/>
      <c r="N609" s="27">
        <v>3386342</v>
      </c>
      <c r="O609" s="28">
        <v>2529.5974740000001</v>
      </c>
      <c r="P609" s="27">
        <v>13914982</v>
      </c>
      <c r="Q609" s="28">
        <v>10394.491554</v>
      </c>
      <c r="R609" s="27">
        <v>17301324</v>
      </c>
      <c r="S609" s="28">
        <v>12924.089028</v>
      </c>
    </row>
    <row r="610" spans="1:19" x14ac:dyDescent="0.25">
      <c r="A610" s="26" t="s">
        <v>13</v>
      </c>
      <c r="B610" s="26" t="s">
        <v>7</v>
      </c>
      <c r="C610" s="26" t="s">
        <v>220</v>
      </c>
      <c r="D610" s="26" t="s">
        <v>221</v>
      </c>
      <c r="E610" s="26" t="s">
        <v>236</v>
      </c>
      <c r="F610" s="26" t="s">
        <v>15</v>
      </c>
      <c r="G610" s="26" t="s">
        <v>17</v>
      </c>
      <c r="H610" s="26" t="s">
        <v>830</v>
      </c>
      <c r="I610" s="26">
        <v>0</v>
      </c>
      <c r="J610" s="26"/>
      <c r="K610" s="26"/>
      <c r="L610" s="26"/>
      <c r="M610" s="26"/>
      <c r="N610" s="27">
        <v>0</v>
      </c>
      <c r="O610" s="28">
        <v>0</v>
      </c>
      <c r="P610" s="27">
        <v>0</v>
      </c>
      <c r="Q610" s="28">
        <v>0</v>
      </c>
      <c r="R610" s="27">
        <v>0</v>
      </c>
      <c r="S610" s="28">
        <v>0</v>
      </c>
    </row>
    <row r="611" spans="1:19" x14ac:dyDescent="0.25">
      <c r="A611" s="26" t="s">
        <v>13</v>
      </c>
      <c r="B611" s="26" t="s">
        <v>7</v>
      </c>
      <c r="C611" s="26" t="s">
        <v>220</v>
      </c>
      <c r="D611" s="26" t="s">
        <v>221</v>
      </c>
      <c r="E611" s="26" t="s">
        <v>236</v>
      </c>
      <c r="F611" s="26" t="s">
        <v>15</v>
      </c>
      <c r="G611" s="26" t="s">
        <v>18</v>
      </c>
      <c r="H611" s="26" t="s">
        <v>831</v>
      </c>
      <c r="I611" s="26">
        <v>0</v>
      </c>
      <c r="J611" s="26"/>
      <c r="K611" s="26"/>
      <c r="L611" s="26"/>
      <c r="M611" s="26"/>
      <c r="N611" s="27">
        <v>0</v>
      </c>
      <c r="O611" s="28">
        <v>0</v>
      </c>
      <c r="P611" s="27">
        <v>0</v>
      </c>
      <c r="Q611" s="28">
        <v>0</v>
      </c>
      <c r="R611" s="27">
        <v>0</v>
      </c>
      <c r="S611" s="28">
        <v>0</v>
      </c>
    </row>
    <row r="612" spans="1:19" x14ac:dyDescent="0.25">
      <c r="A612" s="26" t="s">
        <v>13</v>
      </c>
      <c r="B612" s="26" t="s">
        <v>7</v>
      </c>
      <c r="C612" s="26" t="s">
        <v>220</v>
      </c>
      <c r="D612" s="26" t="s">
        <v>221</v>
      </c>
      <c r="E612" s="26" t="s">
        <v>236</v>
      </c>
      <c r="F612" s="26" t="s">
        <v>15</v>
      </c>
      <c r="G612" s="26" t="s">
        <v>19</v>
      </c>
      <c r="H612" s="26" t="s">
        <v>832</v>
      </c>
      <c r="I612" s="26">
        <v>0</v>
      </c>
      <c r="J612" s="26"/>
      <c r="K612" s="26"/>
      <c r="L612" s="26"/>
      <c r="M612" s="26"/>
      <c r="N612" s="27">
        <v>0</v>
      </c>
      <c r="O612" s="28">
        <v>0</v>
      </c>
      <c r="P612" s="27">
        <v>0</v>
      </c>
      <c r="Q612" s="28">
        <v>0</v>
      </c>
      <c r="R612" s="27">
        <v>0</v>
      </c>
      <c r="S612" s="28">
        <v>0</v>
      </c>
    </row>
    <row r="613" spans="1:19" x14ac:dyDescent="0.25">
      <c r="A613" s="26" t="s">
        <v>13</v>
      </c>
      <c r="B613" s="26" t="s">
        <v>7</v>
      </c>
      <c r="C613" s="26" t="s">
        <v>220</v>
      </c>
      <c r="D613" s="26" t="s">
        <v>221</v>
      </c>
      <c r="E613" s="26" t="s">
        <v>236</v>
      </c>
      <c r="F613" s="26" t="s">
        <v>15</v>
      </c>
      <c r="G613" s="26" t="s">
        <v>20</v>
      </c>
      <c r="H613" s="26" t="s">
        <v>833</v>
      </c>
      <c r="I613" s="26">
        <v>1.9740000000000001E-3</v>
      </c>
      <c r="J613" s="26"/>
      <c r="K613" s="26"/>
      <c r="L613" s="26"/>
      <c r="M613" s="26"/>
      <c r="N613" s="27">
        <v>36714172</v>
      </c>
      <c r="O613" s="28">
        <v>72473.775527999998</v>
      </c>
      <c r="P613" s="27">
        <v>70919122</v>
      </c>
      <c r="Q613" s="28">
        <v>139994.34682800001</v>
      </c>
      <c r="R613" s="27">
        <v>107633294</v>
      </c>
      <c r="S613" s="28">
        <v>212468.12235600001</v>
      </c>
    </row>
    <row r="614" spans="1:19" x14ac:dyDescent="0.25">
      <c r="A614" s="26" t="s">
        <v>13</v>
      </c>
      <c r="B614" s="26" t="s">
        <v>7</v>
      </c>
      <c r="C614" s="26" t="s">
        <v>220</v>
      </c>
      <c r="D614" s="26" t="s">
        <v>221</v>
      </c>
      <c r="E614" s="26" t="s">
        <v>237</v>
      </c>
      <c r="F614" s="26" t="s">
        <v>15</v>
      </c>
      <c r="G614" s="26" t="s">
        <v>16</v>
      </c>
      <c r="H614" s="26" t="s">
        <v>829</v>
      </c>
      <c r="I614" s="26">
        <v>7.4700000000000005E-4</v>
      </c>
      <c r="J614" s="26"/>
      <c r="K614" s="26"/>
      <c r="L614" s="26"/>
      <c r="M614" s="26"/>
      <c r="N614" s="27">
        <v>10556555</v>
      </c>
      <c r="O614" s="28">
        <v>7885.7465850000008</v>
      </c>
      <c r="P614" s="27">
        <v>24587711</v>
      </c>
      <c r="Q614" s="28">
        <v>18367.020117</v>
      </c>
      <c r="R614" s="27">
        <v>35144266</v>
      </c>
      <c r="S614" s="28">
        <v>26252.766702000001</v>
      </c>
    </row>
    <row r="615" spans="1:19" x14ac:dyDescent="0.25">
      <c r="A615" s="26" t="s">
        <v>13</v>
      </c>
      <c r="B615" s="26" t="s">
        <v>7</v>
      </c>
      <c r="C615" s="26" t="s">
        <v>220</v>
      </c>
      <c r="D615" s="26" t="s">
        <v>221</v>
      </c>
      <c r="E615" s="26" t="s">
        <v>237</v>
      </c>
      <c r="F615" s="26" t="s">
        <v>15</v>
      </c>
      <c r="G615" s="26" t="s">
        <v>17</v>
      </c>
      <c r="H615" s="26" t="s">
        <v>830</v>
      </c>
      <c r="I615" s="26">
        <v>0</v>
      </c>
      <c r="J615" s="26"/>
      <c r="K615" s="26"/>
      <c r="L615" s="26"/>
      <c r="M615" s="26"/>
      <c r="N615" s="27">
        <v>0</v>
      </c>
      <c r="O615" s="28">
        <v>0</v>
      </c>
      <c r="P615" s="27">
        <v>0</v>
      </c>
      <c r="Q615" s="28">
        <v>0</v>
      </c>
      <c r="R615" s="27">
        <v>0</v>
      </c>
      <c r="S615" s="28">
        <v>0</v>
      </c>
    </row>
    <row r="616" spans="1:19" x14ac:dyDescent="0.25">
      <c r="A616" s="26" t="s">
        <v>13</v>
      </c>
      <c r="B616" s="26" t="s">
        <v>7</v>
      </c>
      <c r="C616" s="26" t="s">
        <v>220</v>
      </c>
      <c r="D616" s="26" t="s">
        <v>221</v>
      </c>
      <c r="E616" s="26" t="s">
        <v>237</v>
      </c>
      <c r="F616" s="26" t="s">
        <v>15</v>
      </c>
      <c r="G616" s="26" t="s">
        <v>18</v>
      </c>
      <c r="H616" s="26" t="s">
        <v>831</v>
      </c>
      <c r="I616" s="26">
        <v>0</v>
      </c>
      <c r="J616" s="26"/>
      <c r="K616" s="26"/>
      <c r="L616" s="26"/>
      <c r="M616" s="26"/>
      <c r="N616" s="27">
        <v>0</v>
      </c>
      <c r="O616" s="28">
        <v>0</v>
      </c>
      <c r="P616" s="27">
        <v>0</v>
      </c>
      <c r="Q616" s="28">
        <v>0</v>
      </c>
      <c r="R616" s="27">
        <v>0</v>
      </c>
      <c r="S616" s="28">
        <v>0</v>
      </c>
    </row>
    <row r="617" spans="1:19" x14ac:dyDescent="0.25">
      <c r="A617" s="26" t="s">
        <v>13</v>
      </c>
      <c r="B617" s="26" t="s">
        <v>7</v>
      </c>
      <c r="C617" s="26" t="s">
        <v>220</v>
      </c>
      <c r="D617" s="26" t="s">
        <v>221</v>
      </c>
      <c r="E617" s="26" t="s">
        <v>237</v>
      </c>
      <c r="F617" s="26" t="s">
        <v>15</v>
      </c>
      <c r="G617" s="26" t="s">
        <v>19</v>
      </c>
      <c r="H617" s="26" t="s">
        <v>832</v>
      </c>
      <c r="I617" s="26">
        <v>0</v>
      </c>
      <c r="J617" s="26"/>
      <c r="K617" s="26"/>
      <c r="L617" s="26"/>
      <c r="M617" s="26"/>
      <c r="N617" s="27">
        <v>0</v>
      </c>
      <c r="O617" s="28">
        <v>0</v>
      </c>
      <c r="P617" s="27">
        <v>0</v>
      </c>
      <c r="Q617" s="28">
        <v>0</v>
      </c>
      <c r="R617" s="27">
        <v>0</v>
      </c>
      <c r="S617" s="28">
        <v>0</v>
      </c>
    </row>
    <row r="618" spans="1:19" x14ac:dyDescent="0.25">
      <c r="A618" s="26" t="s">
        <v>13</v>
      </c>
      <c r="B618" s="26" t="s">
        <v>7</v>
      </c>
      <c r="C618" s="26" t="s">
        <v>220</v>
      </c>
      <c r="D618" s="26" t="s">
        <v>221</v>
      </c>
      <c r="E618" s="26" t="s">
        <v>237</v>
      </c>
      <c r="F618" s="26" t="s">
        <v>15</v>
      </c>
      <c r="G618" s="26" t="s">
        <v>20</v>
      </c>
      <c r="H618" s="26" t="s">
        <v>833</v>
      </c>
      <c r="I618" s="26">
        <v>1.9740000000000001E-3</v>
      </c>
      <c r="J618" s="26"/>
      <c r="K618" s="26"/>
      <c r="L618" s="26"/>
      <c r="M618" s="26"/>
      <c r="N618" s="27">
        <v>51964465</v>
      </c>
      <c r="O618" s="28">
        <v>102577.85391000001</v>
      </c>
      <c r="P618" s="27">
        <v>92555333</v>
      </c>
      <c r="Q618" s="28">
        <v>182704.227342</v>
      </c>
      <c r="R618" s="27">
        <v>144519798</v>
      </c>
      <c r="S618" s="28">
        <v>285282.081252</v>
      </c>
    </row>
    <row r="619" spans="1:19" x14ac:dyDescent="0.25">
      <c r="A619" s="26" t="s">
        <v>13</v>
      </c>
      <c r="B619" s="26" t="s">
        <v>7</v>
      </c>
      <c r="C619" s="26" t="s">
        <v>220</v>
      </c>
      <c r="D619" s="26" t="s">
        <v>221</v>
      </c>
      <c r="E619" s="26" t="s">
        <v>238</v>
      </c>
      <c r="F619" s="26" t="s">
        <v>15</v>
      </c>
      <c r="G619" s="26" t="s">
        <v>16</v>
      </c>
      <c r="H619" s="26" t="s">
        <v>829</v>
      </c>
      <c r="I619" s="26">
        <v>7.4700000000000005E-4</v>
      </c>
      <c r="J619" s="26"/>
      <c r="K619" s="26"/>
      <c r="L619" s="26"/>
      <c r="M619" s="26"/>
      <c r="N619" s="27">
        <v>2039369</v>
      </c>
      <c r="O619" s="28">
        <v>1523.4086430000002</v>
      </c>
      <c r="P619" s="27">
        <v>6845444</v>
      </c>
      <c r="Q619" s="28">
        <v>5113.546668</v>
      </c>
      <c r="R619" s="27">
        <v>8884813</v>
      </c>
      <c r="S619" s="28">
        <v>6636.9553109999997</v>
      </c>
    </row>
    <row r="620" spans="1:19" x14ac:dyDescent="0.25">
      <c r="A620" s="26" t="s">
        <v>13</v>
      </c>
      <c r="B620" s="26" t="s">
        <v>7</v>
      </c>
      <c r="C620" s="26" t="s">
        <v>220</v>
      </c>
      <c r="D620" s="26" t="s">
        <v>221</v>
      </c>
      <c r="E620" s="26" t="s">
        <v>238</v>
      </c>
      <c r="F620" s="26" t="s">
        <v>15</v>
      </c>
      <c r="G620" s="26" t="s">
        <v>17</v>
      </c>
      <c r="H620" s="26" t="s">
        <v>830</v>
      </c>
      <c r="I620" s="26">
        <v>0</v>
      </c>
      <c r="J620" s="26"/>
      <c r="K620" s="26"/>
      <c r="L620" s="26"/>
      <c r="M620" s="26"/>
      <c r="N620" s="27">
        <v>0</v>
      </c>
      <c r="O620" s="28">
        <v>0</v>
      </c>
      <c r="P620" s="27">
        <v>0</v>
      </c>
      <c r="Q620" s="28">
        <v>0</v>
      </c>
      <c r="R620" s="27">
        <v>0</v>
      </c>
      <c r="S620" s="28">
        <v>0</v>
      </c>
    </row>
    <row r="621" spans="1:19" x14ac:dyDescent="0.25">
      <c r="A621" s="26" t="s">
        <v>13</v>
      </c>
      <c r="B621" s="26" t="s">
        <v>7</v>
      </c>
      <c r="C621" s="26" t="s">
        <v>220</v>
      </c>
      <c r="D621" s="26" t="s">
        <v>221</v>
      </c>
      <c r="E621" s="26" t="s">
        <v>238</v>
      </c>
      <c r="F621" s="26" t="s">
        <v>15</v>
      </c>
      <c r="G621" s="26" t="s">
        <v>18</v>
      </c>
      <c r="H621" s="26" t="s">
        <v>831</v>
      </c>
      <c r="I621" s="26">
        <v>0</v>
      </c>
      <c r="J621" s="26"/>
      <c r="K621" s="26"/>
      <c r="L621" s="26"/>
      <c r="M621" s="26"/>
      <c r="N621" s="27">
        <v>0</v>
      </c>
      <c r="O621" s="28">
        <v>0</v>
      </c>
      <c r="P621" s="27">
        <v>0</v>
      </c>
      <c r="Q621" s="28">
        <v>0</v>
      </c>
      <c r="R621" s="27">
        <v>0</v>
      </c>
      <c r="S621" s="28">
        <v>0</v>
      </c>
    </row>
    <row r="622" spans="1:19" x14ac:dyDescent="0.25">
      <c r="A622" s="26" t="s">
        <v>13</v>
      </c>
      <c r="B622" s="26" t="s">
        <v>7</v>
      </c>
      <c r="C622" s="26" t="s">
        <v>220</v>
      </c>
      <c r="D622" s="26" t="s">
        <v>221</v>
      </c>
      <c r="E622" s="26" t="s">
        <v>238</v>
      </c>
      <c r="F622" s="26" t="s">
        <v>15</v>
      </c>
      <c r="G622" s="26" t="s">
        <v>19</v>
      </c>
      <c r="H622" s="26" t="s">
        <v>832</v>
      </c>
      <c r="I622" s="26">
        <v>0</v>
      </c>
      <c r="J622" s="26"/>
      <c r="K622" s="26"/>
      <c r="L622" s="26"/>
      <c r="M622" s="26"/>
      <c r="N622" s="27">
        <v>0</v>
      </c>
      <c r="O622" s="28">
        <v>0</v>
      </c>
      <c r="P622" s="27">
        <v>0</v>
      </c>
      <c r="Q622" s="28">
        <v>0</v>
      </c>
      <c r="R622" s="27">
        <v>0</v>
      </c>
      <c r="S622" s="28">
        <v>0</v>
      </c>
    </row>
    <row r="623" spans="1:19" x14ac:dyDescent="0.25">
      <c r="A623" s="26" t="s">
        <v>13</v>
      </c>
      <c r="B623" s="26" t="s">
        <v>7</v>
      </c>
      <c r="C623" s="26" t="s">
        <v>220</v>
      </c>
      <c r="D623" s="26" t="s">
        <v>221</v>
      </c>
      <c r="E623" s="26" t="s">
        <v>238</v>
      </c>
      <c r="F623" s="26" t="s">
        <v>15</v>
      </c>
      <c r="G623" s="26" t="s">
        <v>20</v>
      </c>
      <c r="H623" s="26" t="s">
        <v>833</v>
      </c>
      <c r="I623" s="26">
        <v>1.9740000000000001E-3</v>
      </c>
      <c r="J623" s="26"/>
      <c r="K623" s="26"/>
      <c r="L623" s="26"/>
      <c r="M623" s="26"/>
      <c r="N623" s="27">
        <v>13869977</v>
      </c>
      <c r="O623" s="28">
        <v>27379.334598000001</v>
      </c>
      <c r="P623" s="27">
        <v>25533929</v>
      </c>
      <c r="Q623" s="28">
        <v>50403.975846000001</v>
      </c>
      <c r="R623" s="27">
        <v>39403906</v>
      </c>
      <c r="S623" s="28">
        <v>77783.310444000002</v>
      </c>
    </row>
    <row r="624" spans="1:19" x14ac:dyDescent="0.25">
      <c r="A624" s="26" t="s">
        <v>13</v>
      </c>
      <c r="B624" s="26" t="s">
        <v>7</v>
      </c>
      <c r="C624" s="26" t="s">
        <v>220</v>
      </c>
      <c r="D624" s="26" t="s">
        <v>221</v>
      </c>
      <c r="E624" s="26" t="s">
        <v>239</v>
      </c>
      <c r="F624" s="26" t="s">
        <v>15</v>
      </c>
      <c r="G624" s="26" t="s">
        <v>16</v>
      </c>
      <c r="H624" s="26" t="s">
        <v>829</v>
      </c>
      <c r="I624" s="26">
        <v>7.4700000000000005E-4</v>
      </c>
      <c r="J624" s="26"/>
      <c r="K624" s="26"/>
      <c r="L624" s="26"/>
      <c r="M624" s="26"/>
      <c r="N624" s="27">
        <v>3510498</v>
      </c>
      <c r="O624" s="28">
        <v>2622.3420060000003</v>
      </c>
      <c r="P624" s="27">
        <v>15383288</v>
      </c>
      <c r="Q624" s="28">
        <v>11491.316136000001</v>
      </c>
      <c r="R624" s="27">
        <v>18893786</v>
      </c>
      <c r="S624" s="28">
        <v>14113.658142000002</v>
      </c>
    </row>
    <row r="625" spans="1:19" x14ac:dyDescent="0.25">
      <c r="A625" s="26" t="s">
        <v>13</v>
      </c>
      <c r="B625" s="26" t="s">
        <v>7</v>
      </c>
      <c r="C625" s="26" t="s">
        <v>220</v>
      </c>
      <c r="D625" s="26" t="s">
        <v>221</v>
      </c>
      <c r="E625" s="26" t="s">
        <v>239</v>
      </c>
      <c r="F625" s="26" t="s">
        <v>15</v>
      </c>
      <c r="G625" s="26" t="s">
        <v>17</v>
      </c>
      <c r="H625" s="26" t="s">
        <v>830</v>
      </c>
      <c r="I625" s="26">
        <v>0</v>
      </c>
      <c r="J625" s="26"/>
      <c r="K625" s="26"/>
      <c r="L625" s="26"/>
      <c r="M625" s="26"/>
      <c r="N625" s="27">
        <v>0</v>
      </c>
      <c r="O625" s="28">
        <v>0</v>
      </c>
      <c r="P625" s="27">
        <v>0</v>
      </c>
      <c r="Q625" s="28">
        <v>0</v>
      </c>
      <c r="R625" s="27">
        <v>0</v>
      </c>
      <c r="S625" s="28">
        <v>0</v>
      </c>
    </row>
    <row r="626" spans="1:19" x14ac:dyDescent="0.25">
      <c r="A626" s="26" t="s">
        <v>13</v>
      </c>
      <c r="B626" s="26" t="s">
        <v>7</v>
      </c>
      <c r="C626" s="26" t="s">
        <v>220</v>
      </c>
      <c r="D626" s="26" t="s">
        <v>221</v>
      </c>
      <c r="E626" s="26" t="s">
        <v>239</v>
      </c>
      <c r="F626" s="26" t="s">
        <v>15</v>
      </c>
      <c r="G626" s="26" t="s">
        <v>18</v>
      </c>
      <c r="H626" s="26" t="s">
        <v>831</v>
      </c>
      <c r="I626" s="26">
        <v>0</v>
      </c>
      <c r="J626" s="26"/>
      <c r="K626" s="26"/>
      <c r="L626" s="26"/>
      <c r="M626" s="26"/>
      <c r="N626" s="27">
        <v>0</v>
      </c>
      <c r="O626" s="28">
        <v>0</v>
      </c>
      <c r="P626" s="27">
        <v>0</v>
      </c>
      <c r="Q626" s="28">
        <v>0</v>
      </c>
      <c r="R626" s="27">
        <v>0</v>
      </c>
      <c r="S626" s="28">
        <v>0</v>
      </c>
    </row>
    <row r="627" spans="1:19" x14ac:dyDescent="0.25">
      <c r="A627" s="26" t="s">
        <v>13</v>
      </c>
      <c r="B627" s="26" t="s">
        <v>7</v>
      </c>
      <c r="C627" s="26" t="s">
        <v>220</v>
      </c>
      <c r="D627" s="26" t="s">
        <v>221</v>
      </c>
      <c r="E627" s="26" t="s">
        <v>239</v>
      </c>
      <c r="F627" s="26" t="s">
        <v>15</v>
      </c>
      <c r="G627" s="26" t="s">
        <v>19</v>
      </c>
      <c r="H627" s="26" t="s">
        <v>832</v>
      </c>
      <c r="I627" s="26">
        <v>0</v>
      </c>
      <c r="J627" s="26"/>
      <c r="K627" s="26"/>
      <c r="L627" s="26"/>
      <c r="M627" s="26"/>
      <c r="N627" s="27">
        <v>0</v>
      </c>
      <c r="O627" s="28">
        <v>0</v>
      </c>
      <c r="P627" s="27">
        <v>0</v>
      </c>
      <c r="Q627" s="28">
        <v>0</v>
      </c>
      <c r="R627" s="27">
        <v>0</v>
      </c>
      <c r="S627" s="28">
        <v>0</v>
      </c>
    </row>
    <row r="628" spans="1:19" x14ac:dyDescent="0.25">
      <c r="A628" s="26" t="s">
        <v>13</v>
      </c>
      <c r="B628" s="26" t="s">
        <v>7</v>
      </c>
      <c r="C628" s="26" t="s">
        <v>220</v>
      </c>
      <c r="D628" s="26" t="s">
        <v>221</v>
      </c>
      <c r="E628" s="26" t="s">
        <v>239</v>
      </c>
      <c r="F628" s="26" t="s">
        <v>15</v>
      </c>
      <c r="G628" s="26" t="s">
        <v>20</v>
      </c>
      <c r="H628" s="26" t="s">
        <v>833</v>
      </c>
      <c r="I628" s="26">
        <v>1.9740000000000001E-3</v>
      </c>
      <c r="J628" s="26"/>
      <c r="K628" s="26"/>
      <c r="L628" s="26"/>
      <c r="M628" s="26"/>
      <c r="N628" s="27">
        <v>34715301</v>
      </c>
      <c r="O628" s="28">
        <v>68528.004174000002</v>
      </c>
      <c r="P628" s="27">
        <v>85281420</v>
      </c>
      <c r="Q628" s="28">
        <v>168345.52308000001</v>
      </c>
      <c r="R628" s="27">
        <v>119996721</v>
      </c>
      <c r="S628" s="28">
        <v>236873.52725400002</v>
      </c>
    </row>
    <row r="629" spans="1:19" x14ac:dyDescent="0.25">
      <c r="A629" s="26" t="s">
        <v>13</v>
      </c>
      <c r="B629" s="26" t="s">
        <v>7</v>
      </c>
      <c r="C629" s="26" t="s">
        <v>220</v>
      </c>
      <c r="D629" s="26" t="s">
        <v>221</v>
      </c>
      <c r="E629" s="26" t="s">
        <v>240</v>
      </c>
      <c r="F629" s="26" t="s">
        <v>15</v>
      </c>
      <c r="G629" s="26" t="s">
        <v>16</v>
      </c>
      <c r="H629" s="26" t="s">
        <v>829</v>
      </c>
      <c r="I629" s="26">
        <v>7.4700000000000005E-4</v>
      </c>
      <c r="J629" s="26"/>
      <c r="K629" s="26"/>
      <c r="L629" s="26"/>
      <c r="M629" s="26"/>
      <c r="N629" s="27">
        <v>8455307</v>
      </c>
      <c r="O629" s="28">
        <v>6316.114329</v>
      </c>
      <c r="P629" s="27">
        <v>27927822</v>
      </c>
      <c r="Q629" s="28">
        <v>20862.083034000003</v>
      </c>
      <c r="R629" s="27">
        <v>36383129</v>
      </c>
      <c r="S629" s="28">
        <v>27178.197363000003</v>
      </c>
    </row>
    <row r="630" spans="1:19" x14ac:dyDescent="0.25">
      <c r="A630" s="26" t="s">
        <v>13</v>
      </c>
      <c r="B630" s="26" t="s">
        <v>7</v>
      </c>
      <c r="C630" s="26" t="s">
        <v>220</v>
      </c>
      <c r="D630" s="26" t="s">
        <v>221</v>
      </c>
      <c r="E630" s="26" t="s">
        <v>240</v>
      </c>
      <c r="F630" s="26" t="s">
        <v>15</v>
      </c>
      <c r="G630" s="26" t="s">
        <v>17</v>
      </c>
      <c r="H630" s="26" t="s">
        <v>830</v>
      </c>
      <c r="I630" s="26">
        <v>0</v>
      </c>
      <c r="J630" s="26"/>
      <c r="K630" s="26"/>
      <c r="L630" s="26"/>
      <c r="M630" s="26"/>
      <c r="N630" s="27">
        <v>0</v>
      </c>
      <c r="O630" s="28">
        <v>0</v>
      </c>
      <c r="P630" s="27">
        <v>0</v>
      </c>
      <c r="Q630" s="28">
        <v>0</v>
      </c>
      <c r="R630" s="27">
        <v>0</v>
      </c>
      <c r="S630" s="28">
        <v>0</v>
      </c>
    </row>
    <row r="631" spans="1:19" x14ac:dyDescent="0.25">
      <c r="A631" s="26" t="s">
        <v>13</v>
      </c>
      <c r="B631" s="26" t="s">
        <v>7</v>
      </c>
      <c r="C631" s="26" t="s">
        <v>220</v>
      </c>
      <c r="D631" s="26" t="s">
        <v>221</v>
      </c>
      <c r="E631" s="26" t="s">
        <v>240</v>
      </c>
      <c r="F631" s="26" t="s">
        <v>15</v>
      </c>
      <c r="G631" s="26" t="s">
        <v>18</v>
      </c>
      <c r="H631" s="26" t="s">
        <v>831</v>
      </c>
      <c r="I631" s="26">
        <v>0</v>
      </c>
      <c r="J631" s="26"/>
      <c r="K631" s="26"/>
      <c r="L631" s="26"/>
      <c r="M631" s="26"/>
      <c r="N631" s="27">
        <v>0</v>
      </c>
      <c r="O631" s="28">
        <v>0</v>
      </c>
      <c r="P631" s="27">
        <v>0</v>
      </c>
      <c r="Q631" s="28">
        <v>0</v>
      </c>
      <c r="R631" s="27">
        <v>0</v>
      </c>
      <c r="S631" s="28">
        <v>0</v>
      </c>
    </row>
    <row r="632" spans="1:19" x14ac:dyDescent="0.25">
      <c r="A632" s="26" t="s">
        <v>13</v>
      </c>
      <c r="B632" s="26" t="s">
        <v>7</v>
      </c>
      <c r="C632" s="26" t="s">
        <v>220</v>
      </c>
      <c r="D632" s="26" t="s">
        <v>221</v>
      </c>
      <c r="E632" s="26" t="s">
        <v>240</v>
      </c>
      <c r="F632" s="26" t="s">
        <v>15</v>
      </c>
      <c r="G632" s="26" t="s">
        <v>19</v>
      </c>
      <c r="H632" s="26" t="s">
        <v>832</v>
      </c>
      <c r="I632" s="26">
        <v>0</v>
      </c>
      <c r="J632" s="26"/>
      <c r="K632" s="26"/>
      <c r="L632" s="26"/>
      <c r="M632" s="26"/>
      <c r="N632" s="27">
        <v>0</v>
      </c>
      <c r="O632" s="28">
        <v>0</v>
      </c>
      <c r="P632" s="27">
        <v>0</v>
      </c>
      <c r="Q632" s="28">
        <v>0</v>
      </c>
      <c r="R632" s="27">
        <v>0</v>
      </c>
      <c r="S632" s="28">
        <v>0</v>
      </c>
    </row>
    <row r="633" spans="1:19" x14ac:dyDescent="0.25">
      <c r="A633" s="26" t="s">
        <v>13</v>
      </c>
      <c r="B633" s="26" t="s">
        <v>7</v>
      </c>
      <c r="C633" s="26" t="s">
        <v>220</v>
      </c>
      <c r="D633" s="26" t="s">
        <v>221</v>
      </c>
      <c r="E633" s="26" t="s">
        <v>240</v>
      </c>
      <c r="F633" s="26" t="s">
        <v>15</v>
      </c>
      <c r="G633" s="26" t="s">
        <v>20</v>
      </c>
      <c r="H633" s="26" t="s">
        <v>833</v>
      </c>
      <c r="I633" s="26">
        <v>1.9740000000000001E-3</v>
      </c>
      <c r="J633" s="26"/>
      <c r="K633" s="26"/>
      <c r="L633" s="26"/>
      <c r="M633" s="26"/>
      <c r="N633" s="27">
        <v>80460355</v>
      </c>
      <c r="O633" s="28">
        <v>158828.74077</v>
      </c>
      <c r="P633" s="27">
        <v>156294709</v>
      </c>
      <c r="Q633" s="28">
        <v>308525.75556600001</v>
      </c>
      <c r="R633" s="27">
        <v>236755064</v>
      </c>
      <c r="S633" s="28">
        <v>467354.49633600004</v>
      </c>
    </row>
    <row r="634" spans="1:19" x14ac:dyDescent="0.25">
      <c r="A634" s="26" t="s">
        <v>13</v>
      </c>
      <c r="B634" s="26" t="s">
        <v>7</v>
      </c>
      <c r="C634" s="26" t="s">
        <v>220</v>
      </c>
      <c r="D634" s="26" t="s">
        <v>221</v>
      </c>
      <c r="E634" s="26" t="s">
        <v>241</v>
      </c>
      <c r="F634" s="26" t="s">
        <v>15</v>
      </c>
      <c r="G634" s="26" t="s">
        <v>16</v>
      </c>
      <c r="H634" s="26" t="s">
        <v>829</v>
      </c>
      <c r="I634" s="26">
        <v>7.4700000000000005E-4</v>
      </c>
      <c r="J634" s="26"/>
      <c r="K634" s="26"/>
      <c r="L634" s="26"/>
      <c r="M634" s="26"/>
      <c r="N634" s="27">
        <v>1672340</v>
      </c>
      <c r="O634" s="28">
        <v>1249.2379800000001</v>
      </c>
      <c r="P634" s="27">
        <v>7234868</v>
      </c>
      <c r="Q634" s="28">
        <v>5404.4463960000003</v>
      </c>
      <c r="R634" s="27">
        <v>8907208</v>
      </c>
      <c r="S634" s="28">
        <v>6653.6843760000002</v>
      </c>
    </row>
    <row r="635" spans="1:19" x14ac:dyDescent="0.25">
      <c r="A635" s="26" t="s">
        <v>13</v>
      </c>
      <c r="B635" s="26" t="s">
        <v>7</v>
      </c>
      <c r="C635" s="26" t="s">
        <v>220</v>
      </c>
      <c r="D635" s="26" t="s">
        <v>221</v>
      </c>
      <c r="E635" s="26" t="s">
        <v>241</v>
      </c>
      <c r="F635" s="26" t="s">
        <v>15</v>
      </c>
      <c r="G635" s="26" t="s">
        <v>17</v>
      </c>
      <c r="H635" s="26" t="s">
        <v>830</v>
      </c>
      <c r="I635" s="26">
        <v>0</v>
      </c>
      <c r="J635" s="26"/>
      <c r="K635" s="26"/>
      <c r="L635" s="26"/>
      <c r="M635" s="26"/>
      <c r="N635" s="27">
        <v>0</v>
      </c>
      <c r="O635" s="28">
        <v>0</v>
      </c>
      <c r="P635" s="27">
        <v>0</v>
      </c>
      <c r="Q635" s="28">
        <v>0</v>
      </c>
      <c r="R635" s="27">
        <v>0</v>
      </c>
      <c r="S635" s="28">
        <v>0</v>
      </c>
    </row>
    <row r="636" spans="1:19" x14ac:dyDescent="0.25">
      <c r="A636" s="26" t="s">
        <v>13</v>
      </c>
      <c r="B636" s="26" t="s">
        <v>7</v>
      </c>
      <c r="C636" s="26" t="s">
        <v>220</v>
      </c>
      <c r="D636" s="26" t="s">
        <v>221</v>
      </c>
      <c r="E636" s="26" t="s">
        <v>241</v>
      </c>
      <c r="F636" s="26" t="s">
        <v>15</v>
      </c>
      <c r="G636" s="26" t="s">
        <v>18</v>
      </c>
      <c r="H636" s="26" t="s">
        <v>831</v>
      </c>
      <c r="I636" s="26">
        <v>0</v>
      </c>
      <c r="J636" s="26"/>
      <c r="K636" s="26"/>
      <c r="L636" s="26"/>
      <c r="M636" s="26"/>
      <c r="N636" s="27">
        <v>0</v>
      </c>
      <c r="O636" s="28">
        <v>0</v>
      </c>
      <c r="P636" s="27">
        <v>0</v>
      </c>
      <c r="Q636" s="28">
        <v>0</v>
      </c>
      <c r="R636" s="27">
        <v>0</v>
      </c>
      <c r="S636" s="28">
        <v>0</v>
      </c>
    </row>
    <row r="637" spans="1:19" x14ac:dyDescent="0.25">
      <c r="A637" s="26" t="s">
        <v>13</v>
      </c>
      <c r="B637" s="26" t="s">
        <v>7</v>
      </c>
      <c r="C637" s="26" t="s">
        <v>220</v>
      </c>
      <c r="D637" s="26" t="s">
        <v>221</v>
      </c>
      <c r="E637" s="26" t="s">
        <v>241</v>
      </c>
      <c r="F637" s="26" t="s">
        <v>15</v>
      </c>
      <c r="G637" s="26" t="s">
        <v>19</v>
      </c>
      <c r="H637" s="26" t="s">
        <v>832</v>
      </c>
      <c r="I637" s="26">
        <v>0</v>
      </c>
      <c r="J637" s="26"/>
      <c r="K637" s="26"/>
      <c r="L637" s="26"/>
      <c r="M637" s="26"/>
      <c r="N637" s="27">
        <v>0</v>
      </c>
      <c r="O637" s="28">
        <v>0</v>
      </c>
      <c r="P637" s="27">
        <v>0</v>
      </c>
      <c r="Q637" s="28">
        <v>0</v>
      </c>
      <c r="R637" s="27">
        <v>0</v>
      </c>
      <c r="S637" s="28">
        <v>0</v>
      </c>
    </row>
    <row r="638" spans="1:19" x14ac:dyDescent="0.25">
      <c r="A638" s="26" t="s">
        <v>13</v>
      </c>
      <c r="B638" s="26" t="s">
        <v>7</v>
      </c>
      <c r="C638" s="26" t="s">
        <v>220</v>
      </c>
      <c r="D638" s="26" t="s">
        <v>221</v>
      </c>
      <c r="E638" s="26" t="s">
        <v>241</v>
      </c>
      <c r="F638" s="26" t="s">
        <v>15</v>
      </c>
      <c r="G638" s="26" t="s">
        <v>20</v>
      </c>
      <c r="H638" s="26" t="s">
        <v>833</v>
      </c>
      <c r="I638" s="26">
        <v>1.9740000000000001E-3</v>
      </c>
      <c r="J638" s="26"/>
      <c r="K638" s="26"/>
      <c r="L638" s="26"/>
      <c r="M638" s="26"/>
      <c r="N638" s="27">
        <v>10806212</v>
      </c>
      <c r="O638" s="28">
        <v>21331.462488000001</v>
      </c>
      <c r="P638" s="27">
        <v>24686092</v>
      </c>
      <c r="Q638" s="28">
        <v>48730.345608000003</v>
      </c>
      <c r="R638" s="27">
        <v>35492304</v>
      </c>
      <c r="S638" s="28">
        <v>70061.808096000008</v>
      </c>
    </row>
    <row r="639" spans="1:19" x14ac:dyDescent="0.25">
      <c r="A639" s="26" t="s">
        <v>13</v>
      </c>
      <c r="B639" s="26" t="s">
        <v>7</v>
      </c>
      <c r="C639" s="26" t="s">
        <v>220</v>
      </c>
      <c r="D639" s="26" t="s">
        <v>242</v>
      </c>
      <c r="E639" s="26" t="s">
        <v>243</v>
      </c>
      <c r="F639" s="26" t="s">
        <v>15</v>
      </c>
      <c r="G639" s="26" t="s">
        <v>16</v>
      </c>
      <c r="H639" s="26" t="s">
        <v>834</v>
      </c>
      <c r="I639" s="26">
        <v>7.4700000000000005E-4</v>
      </c>
      <c r="J639" s="26"/>
      <c r="K639" s="26"/>
      <c r="L639" s="26"/>
      <c r="M639" s="26"/>
      <c r="N639" s="27">
        <v>239956</v>
      </c>
      <c r="O639" s="28">
        <v>179.24713200000002</v>
      </c>
      <c r="P639" s="27">
        <v>499303</v>
      </c>
      <c r="Q639" s="28">
        <v>372.97934100000003</v>
      </c>
      <c r="R639" s="27">
        <v>739259</v>
      </c>
      <c r="S639" s="28">
        <v>552.22647300000006</v>
      </c>
    </row>
    <row r="640" spans="1:19" x14ac:dyDescent="0.25">
      <c r="A640" s="26" t="s">
        <v>13</v>
      </c>
      <c r="B640" s="26" t="s">
        <v>7</v>
      </c>
      <c r="C640" s="26" t="s">
        <v>220</v>
      </c>
      <c r="D640" s="26" t="s">
        <v>242</v>
      </c>
      <c r="E640" s="26" t="s">
        <v>243</v>
      </c>
      <c r="F640" s="26" t="s">
        <v>15</v>
      </c>
      <c r="G640" s="26" t="s">
        <v>17</v>
      </c>
      <c r="H640" s="26" t="s">
        <v>835</v>
      </c>
      <c r="I640" s="26">
        <v>0</v>
      </c>
      <c r="J640" s="26"/>
      <c r="K640" s="26"/>
      <c r="L640" s="26"/>
      <c r="M640" s="26"/>
      <c r="N640" s="27">
        <v>0</v>
      </c>
      <c r="O640" s="28">
        <v>0</v>
      </c>
      <c r="P640" s="27">
        <v>0</v>
      </c>
      <c r="Q640" s="28">
        <v>0</v>
      </c>
      <c r="R640" s="27">
        <v>0</v>
      </c>
      <c r="S640" s="28">
        <v>0</v>
      </c>
    </row>
    <row r="641" spans="1:19" x14ac:dyDescent="0.25">
      <c r="A641" s="26" t="s">
        <v>13</v>
      </c>
      <c r="B641" s="26" t="s">
        <v>7</v>
      </c>
      <c r="C641" s="26" t="s">
        <v>220</v>
      </c>
      <c r="D641" s="26" t="s">
        <v>242</v>
      </c>
      <c r="E641" s="26" t="s">
        <v>243</v>
      </c>
      <c r="F641" s="26" t="s">
        <v>15</v>
      </c>
      <c r="G641" s="26" t="s">
        <v>18</v>
      </c>
      <c r="H641" s="26" t="s">
        <v>836</v>
      </c>
      <c r="I641" s="26">
        <v>0</v>
      </c>
      <c r="J641" s="26"/>
      <c r="K641" s="26"/>
      <c r="L641" s="26"/>
      <c r="M641" s="26"/>
      <c r="N641" s="27">
        <v>0</v>
      </c>
      <c r="O641" s="28">
        <v>0</v>
      </c>
      <c r="P641" s="27">
        <v>0</v>
      </c>
      <c r="Q641" s="28">
        <v>0</v>
      </c>
      <c r="R641" s="27">
        <v>0</v>
      </c>
      <c r="S641" s="28">
        <v>0</v>
      </c>
    </row>
    <row r="642" spans="1:19" x14ac:dyDescent="0.25">
      <c r="A642" s="26" t="s">
        <v>13</v>
      </c>
      <c r="B642" s="26" t="s">
        <v>7</v>
      </c>
      <c r="C642" s="26" t="s">
        <v>220</v>
      </c>
      <c r="D642" s="26" t="s">
        <v>242</v>
      </c>
      <c r="E642" s="26" t="s">
        <v>243</v>
      </c>
      <c r="F642" s="26" t="s">
        <v>15</v>
      </c>
      <c r="G642" s="26" t="s">
        <v>19</v>
      </c>
      <c r="H642" s="26" t="s">
        <v>837</v>
      </c>
      <c r="I642" s="26">
        <v>0</v>
      </c>
      <c r="J642" s="26"/>
      <c r="K642" s="26"/>
      <c r="L642" s="26"/>
      <c r="M642" s="26"/>
      <c r="N642" s="27">
        <v>0</v>
      </c>
      <c r="O642" s="28">
        <v>0</v>
      </c>
      <c r="P642" s="27">
        <v>0</v>
      </c>
      <c r="Q642" s="28">
        <v>0</v>
      </c>
      <c r="R642" s="27">
        <v>0</v>
      </c>
      <c r="S642" s="28">
        <v>0</v>
      </c>
    </row>
    <row r="643" spans="1:19" x14ac:dyDescent="0.25">
      <c r="A643" s="26" t="s">
        <v>13</v>
      </c>
      <c r="B643" s="26" t="s">
        <v>7</v>
      </c>
      <c r="C643" s="26" t="s">
        <v>220</v>
      </c>
      <c r="D643" s="26" t="s">
        <v>242</v>
      </c>
      <c r="E643" s="26" t="s">
        <v>243</v>
      </c>
      <c r="F643" s="26" t="s">
        <v>15</v>
      </c>
      <c r="G643" s="26" t="s">
        <v>20</v>
      </c>
      <c r="H643" s="26" t="s">
        <v>838</v>
      </c>
      <c r="I643" s="26">
        <v>1.9740000000000001E-3</v>
      </c>
      <c r="J643" s="26"/>
      <c r="K643" s="26"/>
      <c r="L643" s="26"/>
      <c r="M643" s="26"/>
      <c r="N643" s="27">
        <v>239978</v>
      </c>
      <c r="O643" s="28">
        <v>473.71657200000004</v>
      </c>
      <c r="P643" s="27">
        <v>499341</v>
      </c>
      <c r="Q643" s="28">
        <v>985.69913400000007</v>
      </c>
      <c r="R643" s="27">
        <v>739319</v>
      </c>
      <c r="S643" s="28">
        <v>1459.4157060000002</v>
      </c>
    </row>
  </sheetData>
  <autoFilter ref="A1:T643" xr:uid="{AE543CD9-77F8-4E8A-9C42-69B47471422F}"/>
  <pageMargins left="0.5" right="0.45" top="0.75" bottom="0.75" header="0.3" footer="0.3"/>
  <pageSetup scale="75" orientation="landscape" r:id="rId1"/>
  <headerFooter>
    <oddFooter>&amp;C&amp;"Times New Roman,Bold"&amp;12Shaded Information is 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3582-D74A-488B-9128-874A41B45147}">
  <dimension ref="A1:B2"/>
  <sheetViews>
    <sheetView view="pageLayout" topLeftCell="A53" zoomScaleNormal="100" workbookViewId="0">
      <selection activeCell="A2" sqref="A2"/>
    </sheetView>
  </sheetViews>
  <sheetFormatPr defaultRowHeight="13.1" x14ac:dyDescent="0.25"/>
  <cols>
    <col min="1" max="1" width="12.42578125" bestFit="1" customWidth="1"/>
  </cols>
  <sheetData>
    <row r="1" spans="1:2" ht="15.05" x14ac:dyDescent="0.3">
      <c r="A1" t="s">
        <v>900</v>
      </c>
      <c r="B1" s="9" t="s">
        <v>949</v>
      </c>
    </row>
    <row r="2" spans="1:2" x14ac:dyDescent="0.25">
      <c r="A2" s="25">
        <v>1E-3</v>
      </c>
    </row>
  </sheetData>
  <pageMargins left="0.7" right="0.7" top="0.75" bottom="0.75" header="0.3" footer="0.3"/>
  <pageSetup orientation="portrait" r:id="rId1"/>
  <headerFooter>
    <oddFooter>&amp;C&amp;"Times New Roman,Bold"&amp;12Shaded Information is CONFIDENTIAL Per WAC 480-07-160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4E5CC-324B-4ABC-8E5D-5C78D5B8E02E}">
  <dimension ref="A1:C2"/>
  <sheetViews>
    <sheetView view="pageLayout" topLeftCell="A53" zoomScaleNormal="100" workbookViewId="0">
      <selection activeCell="A2" sqref="A2:B2"/>
    </sheetView>
  </sheetViews>
  <sheetFormatPr defaultRowHeight="13.1" x14ac:dyDescent="0.25"/>
  <cols>
    <col min="1" max="1" width="26.85546875" bestFit="1" customWidth="1"/>
    <col min="2" max="2" width="11.42578125" bestFit="1" customWidth="1"/>
  </cols>
  <sheetData>
    <row r="1" spans="1:3" ht="15.05" x14ac:dyDescent="0.3">
      <c r="A1" t="s">
        <v>901</v>
      </c>
      <c r="B1" t="s">
        <v>902</v>
      </c>
      <c r="C1" s="9" t="s">
        <v>949</v>
      </c>
    </row>
    <row r="2" spans="1:3" x14ac:dyDescent="0.25">
      <c r="A2" s="25">
        <v>4.248E-3</v>
      </c>
      <c r="B2" s="25">
        <v>2.0000000000000001E-4</v>
      </c>
    </row>
  </sheetData>
  <pageMargins left="0.7" right="0.7" top="0.75" bottom="0.75" header="0.3" footer="0.3"/>
  <pageSetup orientation="portrait" r:id="rId1"/>
  <headerFooter>
    <oddFooter>&amp;C&amp;"Times New Roman,Bold"&amp;12Shaded Information is 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DCE09BB61B0E48AAA01CD665375A23" ma:contentTypeVersion="44" ma:contentTypeDescription="" ma:contentTypeScope="" ma:versionID="cc289ed5846a54038464bc03123845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2021-05-21T07:00:00+00:00</OpenedDate>
    <SignificantOrder xmlns="dc463f71-b30c-4ab2-9473-d307f9d35888">false</SignificantOrder>
    <Date1 xmlns="dc463f71-b30c-4ab2-9473-d307f9d35888">2021-06-11T07:00:00+00:00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United Telephone Company of the Northwest</CaseCompanyNames>
    <Nickname xmlns="http://schemas.microsoft.com/sharepoint/v3" xsi:nil="true"/>
    <DocketNumber xmlns="dc463f71-b30c-4ab2-9473-d307f9d35888">210353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B1D239-B4C9-442B-9B7C-BC8511B6AAAB}"/>
</file>

<file path=customXml/itemProps2.xml><?xml version="1.0" encoding="utf-8"?>
<ds:datastoreItem xmlns:ds="http://schemas.openxmlformats.org/officeDocument/2006/customXml" ds:itemID="{E95AA67B-F11E-4EF0-8C16-C17321323DCE}"/>
</file>

<file path=customXml/itemProps3.xml><?xml version="1.0" encoding="utf-8"?>
<ds:datastoreItem xmlns:ds="http://schemas.openxmlformats.org/officeDocument/2006/customXml" ds:itemID="{3564095D-44AD-40AA-9BD4-0827598D7D90}"/>
</file>

<file path=customXml/itemProps4.xml><?xml version="1.0" encoding="utf-8"?>
<ds:datastoreItem xmlns:ds="http://schemas.openxmlformats.org/officeDocument/2006/customXml" ds:itemID="{1E2BD356-426F-47DC-93BD-E18E3C98A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Cover Sheet</vt:lpstr>
      <vt:lpstr>Revenue Summary</vt:lpstr>
      <vt:lpstr>SWITCHED RATE &amp; REVENUE DETAIL</vt:lpstr>
      <vt:lpstr>EO Reference</vt:lpstr>
      <vt:lpstr>LT Reference</vt:lpstr>
      <vt:lpstr>MC DBQ Reference</vt:lpstr>
      <vt:lpstr>'EO Reference'!Print_Titles</vt:lpstr>
      <vt:lpstr>'SWITCHED RATE &amp; REVENUE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glj</dc:creator>
  <cp:lastModifiedBy>CenturyLink Employee</cp:lastModifiedBy>
  <cp:lastPrinted>2021-06-10T19:22:13Z</cp:lastPrinted>
  <dcterms:created xsi:type="dcterms:W3CDTF">2021-01-26T20:17:46Z</dcterms:created>
  <dcterms:modified xsi:type="dcterms:W3CDTF">2021-06-10T21:38:15Z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0x0101006E56B4D1795A2E4DB2F0B01679ED314A0096DCE09BB61B0E48AAA01CD665375A23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