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Yakima 2195\Dump Fee\1-1-2021\"/>
    </mc:Choice>
  </mc:AlternateContent>
  <bookViews>
    <workbookView xWindow="13305" yWindow="-90" windowWidth="14955" windowHeight="12600"/>
  </bookViews>
  <sheets>
    <sheet name="References" sheetId="4" r:id="rId1"/>
    <sheet name="DF Calcs" sheetId="7" r:id="rId2"/>
    <sheet name="Proposed Rates" sheetId="12" r:id="rId3"/>
    <sheet name="Yakima Regulated Price Out" sheetId="16" r:id="rId4"/>
    <sheet name="Disposal" sheetId="1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hidden="1">#REF!</definedName>
    <definedName name="_ACT1" localSheetId="3">[4]Hidden!#REF!</definedName>
    <definedName name="_ACT1">[5]Hidden!#REF!</definedName>
    <definedName name="_ACT2" localSheetId="3">[4]Hidden!#REF!</definedName>
    <definedName name="_ACT2">[5]Hidden!#REF!</definedName>
    <definedName name="_ACT3" localSheetId="3">[4]Hidden!#REF!</definedName>
    <definedName name="_ACT3">[5]Hidden!#REF!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>[1]Hidden!$D$11</definedName>
    <definedName name="ACCT.ConsolSum">[1]Hidden!$Q$11</definedName>
    <definedName name="ACT_CUR" localSheetId="3">[4]Hidden!#REF!</definedName>
    <definedName name="ACT_CUR">[5]Hidden!#REF!</definedName>
    <definedName name="ACT_YTD" localSheetId="3">[4]Hidden!#REF!</definedName>
    <definedName name="ACT_YTD">[5]Hidden!#REF!</definedName>
    <definedName name="AmountCount">#REF!</definedName>
    <definedName name="AmountCount1">#REF!</definedName>
    <definedName name="AmountTotal">#REF!</definedName>
    <definedName name="AmountTotal1">#REF!</definedName>
    <definedName name="BookRev" localSheetId="3">'[6]Pacific Regulated - Price Out'!$F$50</definedName>
    <definedName name="BookRev">'[6]Pacific Regulated - Price Out'!$F$50</definedName>
    <definedName name="BookRev_com" localSheetId="3">'[6]Pacific Regulated - Price Out'!$F$214</definedName>
    <definedName name="BookRev_com">'[6]Pacific Regulated - Price Out'!$F$214</definedName>
    <definedName name="BookRev_mfr" localSheetId="3">'[6]Pacific Regulated - Price Out'!$F$222</definedName>
    <definedName name="BookRev_mfr">'[6]Pacific Regulated - Price Out'!$F$222</definedName>
    <definedName name="BookRev_ro" localSheetId="3">'[6]Pacific Regulated - Price Out'!$F$282</definedName>
    <definedName name="BookRev_ro">'[6]Pacific Regulated - Price Out'!$F$282</definedName>
    <definedName name="BookRev_rr" localSheetId="3">'[6]Pacific Regulated - Price Out'!$F$59</definedName>
    <definedName name="BookRev_rr">'[6]Pacific Regulated - Price Out'!$F$59</definedName>
    <definedName name="BookRev_yw" localSheetId="3">'[6]Pacific Regulated - Price Out'!$F$70</definedName>
    <definedName name="BookRev_yw">'[6]Pacific Regulated - Price Out'!$F$70</definedName>
    <definedName name="BREMAIR_COST_of_SERVICE_STUDY">#REF!</definedName>
    <definedName name="BUD_CUR" localSheetId="3">[4]Hidden!#REF!</definedName>
    <definedName name="BUD_CUR">[5]Hidden!#REF!</definedName>
    <definedName name="BUD_YTD" localSheetId="3">[4]Hidden!#REF!</definedName>
    <definedName name="BUD_YTD">[5]Hidden!#REF!</definedName>
    <definedName name="CalRecyTons" localSheetId="3">'[7]Recycl Tons, Commodity Value'!$L$23</definedName>
    <definedName name="CalRecyTons">'[7]Recycl Tons, Commodity Value'!$L$23</definedName>
    <definedName name="CheckTotals">#REF!</definedName>
    <definedName name="colgroup">[1]Orientation!$G$6</definedName>
    <definedName name="colsegment">[1]Orientation!$F$6</definedName>
    <definedName name="CommlStaffPriceOut">'[8]Price Out-Reg EASTSIDE-Resi'!#REF!</definedName>
    <definedName name="CRCTable">#REF!</definedName>
    <definedName name="CRCTableOLD">#REF!</definedName>
    <definedName name="CriteriaType">[9]ControlPanel!$Z$2:$Z$5</definedName>
    <definedName name="CurrentMonth" localSheetId="3">'[10]JE Query - MSW Reclass'!$J$8</definedName>
    <definedName name="CurrentMonth">'[11]38000 Other Rev'!$H$8</definedName>
    <definedName name="Cutomers">#REF!</definedName>
    <definedName name="_xlnm.Database">#REF!</definedName>
    <definedName name="Database1">#REF!</definedName>
    <definedName name="DateFrom" localSheetId="3">'[10]JE Query - MSW Reclass'!$I$12</definedName>
    <definedName name="DateFrom">'[11]38000 Other Rev'!$G$12</definedName>
    <definedName name="DateTo" localSheetId="3">'[10]JE Query - MSW Reclass'!$I$13</definedName>
    <definedName name="DateTo">'[11]38000 Other Rev'!$G$13</definedName>
    <definedName name="DBxStaffPriceOut">'[8]Price Out-Reg EASTSIDE-Resi'!#REF!</definedName>
    <definedName name="DEPT" localSheetId="3">[4]Hidden!#REF!</definedName>
    <definedName name="DEPT">[5]Hidden!#REF!</definedName>
    <definedName name="Dist" localSheetId="3">[12]Data!$E$3</definedName>
    <definedName name="Dist">[12]Data!$E$3</definedName>
    <definedName name="District" localSheetId="3">'[13]Vashon BS'!#REF!</definedName>
    <definedName name="District">'[13]Vashon BS'!#REF!</definedName>
    <definedName name="DistrictNum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>#REF!</definedName>
    <definedName name="EntrieShownLimit" localSheetId="3">'[10]JE Query - MSW Reclass'!$D$6</definedName>
    <definedName name="EntrieShownLimit">'[11]38000 Other Rev'!$D$6</definedName>
    <definedName name="ExcludeIC" localSheetId="3">'[14]2009 BS'!#REF!</definedName>
    <definedName name="ExcludeIC">'[14]2009 BS'!#REF!</definedName>
    <definedName name="EXT">#REF!</definedName>
    <definedName name="FBTable">#REF!</definedName>
    <definedName name="FBTableOld">#REF!</definedName>
    <definedName name="filter">[1]Settings!$B$14:$H$25</definedName>
    <definedName name="FundsApprPend" localSheetId="3">[12]Data!#REF!</definedName>
    <definedName name="FundsApprPend">[12]Data!#REF!</definedName>
    <definedName name="FundsBudUnbud" localSheetId="3">[12]Data!#REF!</definedName>
    <definedName name="FundsBudUnbud">[12]Data!#REF!</definedName>
    <definedName name="GLMappingStart">#REF!</definedName>
    <definedName name="GLMappingStart1">#REF!</definedName>
    <definedName name="Import_Range" localSheetId="3">[12]Data!#REF!</definedName>
    <definedName name="Import_Range">[12]Data!#REF!</definedName>
    <definedName name="IncomeStmnt">#REF!</definedName>
    <definedName name="INPUT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3">[12]Invoice_Drill!#REF!</definedName>
    <definedName name="Invoice_Start">[12]Invoice_Drill!#REF!</definedName>
    <definedName name="JEDetail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 localSheetId="3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'[8]Price Out-Reg EASTSIDE-Resi'!#REF!</definedName>
    <definedName name="MonthList" localSheetId="3">'[12]Lookup Tables'!$A$1:$A$13</definedName>
    <definedName name="MonthList">'[12]Lookup Tables'!$A$1:$A$13</definedName>
    <definedName name="NewOnlyOrg">#N/A</definedName>
    <definedName name="nn" localSheetId="3">#REF!</definedName>
    <definedName name="nn">#REF!</definedName>
    <definedName name="NOTES">#REF!</definedName>
    <definedName name="NR">#REF!</definedName>
    <definedName name="OfficerSalary">#N/A</definedName>
    <definedName name="OffsetAcctBil">[15]JEexport!$L$10</definedName>
    <definedName name="OffsetAcctPmt">[15]JEexport!$L$9</definedName>
    <definedName name="Org11_13">#N/A</definedName>
    <definedName name="Org7_10">#N/A</definedName>
    <definedName name="p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1">'DF Calcs'!$A$1:$W$81</definedName>
    <definedName name="_xlnm.Print_Area" localSheetId="4">Disposal!$A$1:$AM$66</definedName>
    <definedName name="_xlnm.Print_Area" localSheetId="2">'Proposed Rates'!$A$1:$E$138</definedName>
    <definedName name="_xlnm.Print_Area" localSheetId="3">'Yakima Regulated Price Out'!$A$1:$AC$199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'Proposed Rates'!$1:$5</definedName>
    <definedName name="_xlnm.Print_Titles" localSheetId="3">'Yakima Regulated Price Out'!$A:$B,'Yakima Regulated Price Out'!$4:$5</definedName>
    <definedName name="Print1">#REF!</definedName>
    <definedName name="Print2">#REF!</definedName>
    <definedName name="Print5">#REF!</definedName>
    <definedName name="ProRev" localSheetId="3">'[6]Pacific Regulated - Price Out'!$M$49</definedName>
    <definedName name="ProRev">'[6]Pacific Regulated - Price Out'!$M$49</definedName>
    <definedName name="ProRev_com" localSheetId="3">'[6]Pacific Regulated - Price Out'!$M$213</definedName>
    <definedName name="ProRev_com">'[6]Pacific Regulated - Price Out'!$M$213</definedName>
    <definedName name="ProRev_mfr" localSheetId="3">'[6]Pacific Regulated - Price Out'!$M$221</definedName>
    <definedName name="ProRev_mfr">'[6]Pacific Regulated - Price Out'!$M$221</definedName>
    <definedName name="ProRev_ro" localSheetId="3">'[6]Pacific Regulated - Price Out'!$M$281</definedName>
    <definedName name="ProRev_ro">'[6]Pacific Regulated - Price Out'!$M$281</definedName>
    <definedName name="ProRev_rr" localSheetId="3">'[6]Pacific Regulated - Price Out'!$M$58</definedName>
    <definedName name="ProRev_rr">'[6]Pacific Regulated - Price Out'!$M$58</definedName>
    <definedName name="ProRev_yw" localSheetId="3">'[6]Pacific Regulated - Price Out'!$M$69</definedName>
    <definedName name="ProRev_yw">'[6]Pacific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 localSheetId="3">'[16]Consolidated IS 2009 2010'!$AK$20</definedName>
    <definedName name="Reg_Cust_Billed_Percent">'[16]Consolidated IS 2009 2010'!$AK$20</definedName>
    <definedName name="Reg_Cust_Percent" localSheetId="3">'[16]Consolidated IS 2009 2010'!$AC$20</definedName>
    <definedName name="Reg_Cust_Percent">'[16]Consolidated IS 2009 2010'!$AC$20</definedName>
    <definedName name="Reg_Drive_Percent" localSheetId="3">'[16]Consolidated IS 2009 2010'!$AC$40</definedName>
    <definedName name="Reg_Drive_Percent">'[16]Consolidated IS 2009 2010'!$AC$40</definedName>
    <definedName name="Reg_Haul_Rev_Percent" localSheetId="3">'[16]Consolidated IS 2009 2010'!$Z$18</definedName>
    <definedName name="Reg_Haul_Rev_Percent">'[16]Consolidated IS 2009 2010'!$Z$18</definedName>
    <definedName name="Reg_Lab_Percent" localSheetId="3">'[16]Consolidated IS 2009 2010'!$AC$39</definedName>
    <definedName name="Reg_Lab_Percent">'[16]Consolidated IS 2009 2010'!$AC$39</definedName>
    <definedName name="Reg_Steel_Cont_Percent" localSheetId="3">'[16]Consolidated IS 2009 2010'!$AE$120</definedName>
    <definedName name="Reg_Steel_Cont_Percent">'[16]Consolidated IS 2009 2010'!$AE$120</definedName>
    <definedName name="RegulatedIS" localSheetId="3">'[16]2009 IS'!$A$12:$Q$655</definedName>
    <definedName name="RegulatedIS">'[16]2009 IS'!$A$12:$Q$655</definedName>
    <definedName name="RelatedSalary">#N/A</definedName>
    <definedName name="report_type">[1]Orientation!$C$24</definedName>
    <definedName name="ReportNames" localSheetId="3">[9]ControlPanel!$X$2:$X$8</definedName>
    <definedName name="ReportNames">[17]ControlPanel!$S$2:$S$16</definedName>
    <definedName name="ReportVersion">[1]Settings!$D$5</definedName>
    <definedName name="ReslStaffPriceOut">'[8]Price Out-Reg EASTSIDE-Resi'!#REF!</definedName>
    <definedName name="RetainedEarnings">#REF!</definedName>
    <definedName name="RevCust" localSheetId="3">[18]RevenuesCust!#REF!</definedName>
    <definedName name="RevCust">[19]RevenuesCust!#REF!</definedName>
    <definedName name="RevCustomer" localSheetId="3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>#REF!</definedName>
    <definedName name="sSRCDate" localSheetId="3">'[20]Feb''12 FAR Data'!#REF!</definedName>
    <definedName name="sSRCDate">'[21]Feb''12 FAR Data'!#REF!</definedName>
    <definedName name="Supplemental_filter">[1]Settings!$C$31</definedName>
    <definedName name="SWDisposal">#N/A</definedName>
    <definedName name="System" localSheetId="3">[22]BS_Close!$V$8</definedName>
    <definedName name="System">[22]BS_Close!$V$8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ns" localSheetId="3">#REF!</definedName>
    <definedName name="Tons">#REF!</definedName>
    <definedName name="Total_Comm" localSheetId="3">'[7]Tariff Rate Sheet'!$L$214</definedName>
    <definedName name="Total_Comm">'[7]Tariff Rate Sheet'!$L$214</definedName>
    <definedName name="Total_DB" localSheetId="3">'[7]Tariff Rate Sheet'!$L$278</definedName>
    <definedName name="Total_DB">'[7]Tariff Rate Sheet'!$L$278</definedName>
    <definedName name="Total_Resi" localSheetId="3">'[7]Tariff Rate Sheet'!$L$107</definedName>
    <definedName name="Total_Resi">'[7]Tariff Rate Sheet'!$L$107</definedName>
    <definedName name="Transactions">#REF!</definedName>
    <definedName name="UnregulatedIS" localSheetId="3">'[16]2010 IS'!$A$12:$Q$654</definedName>
    <definedName name="UnregulatedIS">'[16]2010 IS'!$A$12:$Q$654</definedName>
    <definedName name="Version" localSheetId="3">[12]Data!#REF!</definedName>
    <definedName name="Version">[12]Data!#REF!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>[5]Hidden!#REF!</definedName>
    <definedName name="xx">#REF!</definedName>
    <definedName name="xxx">#REF!</definedName>
    <definedName name="xxxx">#REF!</definedName>
    <definedName name="YearMonth" localSheetId="3">'[13]Vashon BS'!#REF!</definedName>
    <definedName name="YearMonth">'[13]Vashon BS'!#REF!</definedName>
    <definedName name="YWMedWasteDisp">#N/A</definedName>
    <definedName name="yy" localSheetId="3">#REF!</definedName>
    <definedName name="yy">#REF!</definedName>
  </definedNames>
  <calcPr calcId="162913"/>
</workbook>
</file>

<file path=xl/calcChain.xml><?xml version="1.0" encoding="utf-8"?>
<calcChain xmlns="http://schemas.openxmlformats.org/spreadsheetml/2006/main">
  <c r="G81" i="12" l="1"/>
  <c r="C80" i="12" l="1"/>
  <c r="G56" i="4" l="1"/>
  <c r="E68" i="4" l="1"/>
  <c r="B57" i="4" s="1"/>
  <c r="H66" i="12" l="1"/>
  <c r="H69" i="12" l="1"/>
  <c r="D63" i="7" l="1"/>
  <c r="D62" i="7"/>
  <c r="D61" i="7"/>
  <c r="D60" i="7"/>
  <c r="D59" i="7"/>
  <c r="D58" i="7"/>
  <c r="D55" i="7"/>
  <c r="D56" i="7"/>
  <c r="D57" i="7"/>
  <c r="D54" i="7"/>
  <c r="D53" i="7"/>
  <c r="D52" i="7"/>
  <c r="D51" i="7"/>
  <c r="D48" i="7"/>
  <c r="D49" i="7"/>
  <c r="D50" i="7"/>
  <c r="D47" i="7"/>
  <c r="D45" i="7"/>
  <c r="D46" i="7"/>
  <c r="D44" i="7"/>
  <c r="D43" i="7"/>
  <c r="D41" i="7"/>
  <c r="D42" i="7"/>
  <c r="D40" i="7"/>
  <c r="D36" i="7"/>
  <c r="D37" i="7"/>
  <c r="D38" i="7"/>
  <c r="D39" i="7"/>
  <c r="D35" i="7"/>
  <c r="D34" i="7"/>
  <c r="D32" i="7"/>
  <c r="D33" i="7"/>
  <c r="D31" i="7"/>
  <c r="D28" i="7"/>
  <c r="D29" i="7"/>
  <c r="D30" i="7"/>
  <c r="D27" i="7"/>
  <c r="D26" i="7"/>
  <c r="D22" i="7"/>
  <c r="D25" i="7"/>
  <c r="D24" i="7"/>
  <c r="D23" i="7"/>
  <c r="D18" i="7"/>
  <c r="D19" i="7"/>
  <c r="D17" i="7"/>
  <c r="D15" i="7"/>
  <c r="D16" i="7"/>
  <c r="D14" i="7"/>
  <c r="D13" i="7"/>
  <c r="D12" i="7"/>
  <c r="D11" i="7"/>
  <c r="D10" i="7"/>
  <c r="D9" i="7"/>
  <c r="D7" i="7"/>
  <c r="D8" i="7"/>
  <c r="D6" i="7"/>
  <c r="D68" i="4" l="1"/>
  <c r="B56" i="4" s="1"/>
  <c r="F40" i="18" l="1"/>
  <c r="C57" i="18" s="1"/>
  <c r="E40" i="18"/>
  <c r="B57" i="18" s="1"/>
  <c r="C40" i="18"/>
  <c r="C56" i="18" s="1"/>
  <c r="B40" i="18"/>
  <c r="B56" i="18" s="1"/>
  <c r="AI23" i="18"/>
  <c r="AH23" i="18"/>
  <c r="AG23" i="18"/>
  <c r="AF23" i="18"/>
  <c r="AE23" i="18"/>
  <c r="AD23" i="18"/>
  <c r="AC23" i="18"/>
  <c r="AB23" i="18"/>
  <c r="V23" i="18"/>
  <c r="U23" i="18"/>
  <c r="T23" i="18"/>
  <c r="S23" i="18"/>
  <c r="R23" i="18"/>
  <c r="Q23" i="18"/>
  <c r="P23" i="18"/>
  <c r="O23" i="18"/>
  <c r="I23" i="18"/>
  <c r="C49" i="18" s="1"/>
  <c r="H23" i="18"/>
  <c r="B49" i="18" s="1"/>
  <c r="G23" i="18"/>
  <c r="C45" i="18" s="1"/>
  <c r="F23" i="18"/>
  <c r="B45" i="18" s="1"/>
  <c r="E23" i="18"/>
  <c r="C48" i="18" s="1"/>
  <c r="C50" i="18" s="1"/>
  <c r="D23" i="18"/>
  <c r="B48" i="18" s="1"/>
  <c r="C23" i="18"/>
  <c r="C44" i="18" s="1"/>
  <c r="B23" i="18"/>
  <c r="B44" i="18" s="1"/>
  <c r="D78" i="7" s="1"/>
  <c r="AM21" i="18"/>
  <c r="AL21" i="18"/>
  <c r="AK21" i="18"/>
  <c r="AJ21" i="18"/>
  <c r="Z21" i="18"/>
  <c r="Y21" i="18"/>
  <c r="X21" i="18"/>
  <c r="W21" i="18"/>
  <c r="M21" i="18"/>
  <c r="L21" i="18"/>
  <c r="K21" i="18"/>
  <c r="J21" i="18"/>
  <c r="AM20" i="18"/>
  <c r="AL20" i="18"/>
  <c r="AK20" i="18"/>
  <c r="AJ20" i="18"/>
  <c r="Z20" i="18"/>
  <c r="Y20" i="18"/>
  <c r="X20" i="18"/>
  <c r="W20" i="18"/>
  <c r="M20" i="18"/>
  <c r="L20" i="18"/>
  <c r="K20" i="18"/>
  <c r="J20" i="18"/>
  <c r="AM19" i="18"/>
  <c r="AL19" i="18"/>
  <c r="AK19" i="18"/>
  <c r="AJ19" i="18"/>
  <c r="Z19" i="18"/>
  <c r="Y19" i="18"/>
  <c r="X19" i="18"/>
  <c r="W19" i="18"/>
  <c r="M19" i="18"/>
  <c r="L19" i="18"/>
  <c r="K19" i="18"/>
  <c r="J19" i="18"/>
  <c r="AM18" i="18"/>
  <c r="AL18" i="18"/>
  <c r="AK18" i="18"/>
  <c r="AJ18" i="18"/>
  <c r="Z18" i="18"/>
  <c r="Y18" i="18"/>
  <c r="X18" i="18"/>
  <c r="W18" i="18"/>
  <c r="M18" i="18"/>
  <c r="L18" i="18"/>
  <c r="K18" i="18"/>
  <c r="J18" i="18"/>
  <c r="AM17" i="18"/>
  <c r="AL17" i="18"/>
  <c r="AK17" i="18"/>
  <c r="AJ17" i="18"/>
  <c r="Z17" i="18"/>
  <c r="Y17" i="18"/>
  <c r="X17" i="18"/>
  <c r="W17" i="18"/>
  <c r="M17" i="18"/>
  <c r="L17" i="18"/>
  <c r="K17" i="18"/>
  <c r="J17" i="18"/>
  <c r="A17" i="18"/>
  <c r="A18" i="18" s="1"/>
  <c r="A19" i="18" s="1"/>
  <c r="A20" i="18" s="1"/>
  <c r="A21" i="18" s="1"/>
  <c r="AM16" i="18"/>
  <c r="AL16" i="18"/>
  <c r="AK16" i="18"/>
  <c r="AJ16" i="18"/>
  <c r="Z16" i="18"/>
  <c r="Y16" i="18"/>
  <c r="X16" i="18"/>
  <c r="W16" i="18"/>
  <c r="M16" i="18"/>
  <c r="L16" i="18"/>
  <c r="K16" i="18"/>
  <c r="J16" i="18"/>
  <c r="AM15" i="18"/>
  <c r="AL15" i="18"/>
  <c r="AK15" i="18"/>
  <c r="AJ15" i="18"/>
  <c r="Z15" i="18"/>
  <c r="Y15" i="18"/>
  <c r="X15" i="18"/>
  <c r="W15" i="18"/>
  <c r="M15" i="18"/>
  <c r="L15" i="18"/>
  <c r="K15" i="18"/>
  <c r="J15" i="18"/>
  <c r="AM14" i="18"/>
  <c r="AL14" i="18"/>
  <c r="AK14" i="18"/>
  <c r="AJ14" i="18"/>
  <c r="Z14" i="18"/>
  <c r="Y14" i="18"/>
  <c r="X14" i="18"/>
  <c r="W14" i="18"/>
  <c r="M14" i="18"/>
  <c r="L14" i="18"/>
  <c r="K14" i="18"/>
  <c r="J14" i="18"/>
  <c r="AM13" i="18"/>
  <c r="AL13" i="18"/>
  <c r="AK13" i="18"/>
  <c r="AJ13" i="18"/>
  <c r="Z13" i="18"/>
  <c r="Y13" i="18"/>
  <c r="X13" i="18"/>
  <c r="W13" i="18"/>
  <c r="M13" i="18"/>
  <c r="L13" i="18"/>
  <c r="K13" i="18"/>
  <c r="J13" i="18"/>
  <c r="AM12" i="18"/>
  <c r="AL12" i="18"/>
  <c r="AK12" i="18"/>
  <c r="AJ12" i="18"/>
  <c r="Z12" i="18"/>
  <c r="Y12" i="18"/>
  <c r="X12" i="18"/>
  <c r="W12" i="18"/>
  <c r="M12" i="18"/>
  <c r="L12" i="18"/>
  <c r="K12" i="18"/>
  <c r="J12" i="18"/>
  <c r="AM11" i="18"/>
  <c r="AL11" i="18"/>
  <c r="AK11" i="18"/>
  <c r="AJ11" i="18"/>
  <c r="Z11" i="18"/>
  <c r="Y11" i="18"/>
  <c r="X11" i="18"/>
  <c r="W11" i="18"/>
  <c r="M11" i="18"/>
  <c r="L11" i="18"/>
  <c r="K11" i="18"/>
  <c r="J11" i="18"/>
  <c r="AM10" i="18"/>
  <c r="AM23" i="18" s="1"/>
  <c r="AL10" i="18"/>
  <c r="AL23" i="18" s="1"/>
  <c r="AK10" i="18"/>
  <c r="AK23" i="18" s="1"/>
  <c r="AJ10" i="18"/>
  <c r="AJ23" i="18" s="1"/>
  <c r="Z10" i="18"/>
  <c r="Z23" i="18" s="1"/>
  <c r="Y10" i="18"/>
  <c r="Y23" i="18" s="1"/>
  <c r="X10" i="18"/>
  <c r="X23" i="18" s="1"/>
  <c r="W10" i="18"/>
  <c r="W23" i="18" s="1"/>
  <c r="M10" i="18"/>
  <c r="M23" i="18" s="1"/>
  <c r="L10" i="18"/>
  <c r="L23" i="18" s="1"/>
  <c r="K10" i="18"/>
  <c r="K23" i="18" s="1"/>
  <c r="J10" i="18"/>
  <c r="J23" i="18" s="1"/>
  <c r="B52" i="18" l="1"/>
  <c r="B53" i="18"/>
  <c r="C46" i="18"/>
  <c r="C52" i="18"/>
  <c r="B64" i="18" s="1"/>
  <c r="B65" i="18" s="1"/>
  <c r="C53" i="18"/>
  <c r="B61" i="18" s="1"/>
  <c r="M63" i="7" l="1"/>
  <c r="E19" i="7"/>
  <c r="E18" i="7"/>
  <c r="Y64" i="7"/>
  <c r="Y65" i="7"/>
  <c r="Y20" i="7"/>
  <c r="G69" i="7" l="1"/>
  <c r="H69" i="7" s="1"/>
  <c r="M69" i="7"/>
  <c r="M60" i="7" l="1"/>
  <c r="M59" i="7"/>
  <c r="G52" i="7"/>
  <c r="M52" i="7"/>
  <c r="M53" i="7"/>
  <c r="G53" i="7"/>
  <c r="M51" i="7"/>
  <c r="G51" i="7"/>
  <c r="G60" i="7"/>
  <c r="G59" i="7"/>
  <c r="M50" i="7"/>
  <c r="M49" i="7"/>
  <c r="M48" i="7"/>
  <c r="M47" i="7"/>
  <c r="G50" i="7"/>
  <c r="G49" i="7"/>
  <c r="G48" i="7"/>
  <c r="G47" i="7"/>
  <c r="M58" i="7"/>
  <c r="M57" i="7"/>
  <c r="G58" i="7"/>
  <c r="G57" i="7"/>
  <c r="G56" i="7"/>
  <c r="M7" i="7" l="1"/>
  <c r="G7" i="7"/>
  <c r="G62" i="7"/>
  <c r="G61" i="7"/>
  <c r="M56" i="7"/>
  <c r="M55" i="7"/>
  <c r="M54" i="7" l="1"/>
  <c r="M46" i="7"/>
  <c r="M45" i="7"/>
  <c r="M44" i="7"/>
  <c r="M43" i="7"/>
  <c r="M40" i="7"/>
  <c r="M41" i="7" s="1"/>
  <c r="M42" i="7" s="1"/>
  <c r="M35" i="7"/>
  <c r="M36" i="7" s="1"/>
  <c r="M37" i="7" s="1"/>
  <c r="M38" i="7" s="1"/>
  <c r="M39" i="7" s="1"/>
  <c r="M31" i="7"/>
  <c r="M32" i="7" s="1"/>
  <c r="M33" i="7" s="1"/>
  <c r="M34" i="7" s="1"/>
  <c r="M27" i="7"/>
  <c r="M28" i="7" s="1"/>
  <c r="M29" i="7" s="1"/>
  <c r="M30" i="7" s="1"/>
  <c r="G46" i="7"/>
  <c r="G45" i="7"/>
  <c r="G44" i="7"/>
  <c r="G42" i="7"/>
  <c r="G41" i="7"/>
  <c r="G40" i="7"/>
  <c r="M22" i="7"/>
  <c r="M23" i="7" s="1"/>
  <c r="M24" i="7" s="1"/>
  <c r="M25" i="7" s="1"/>
  <c r="M26" i="7" s="1"/>
  <c r="G39" i="7"/>
  <c r="G38" i="7"/>
  <c r="G37" i="7"/>
  <c r="G36" i="7"/>
  <c r="G34" i="7"/>
  <c r="G33" i="7"/>
  <c r="G32" i="7"/>
  <c r="G31" i="7"/>
  <c r="G30" i="7"/>
  <c r="G29" i="7"/>
  <c r="G28" i="7"/>
  <c r="G27" i="7"/>
  <c r="G26" i="7"/>
  <c r="G25" i="7"/>
  <c r="G24" i="7"/>
  <c r="M16" i="7"/>
  <c r="M15" i="7"/>
  <c r="G15" i="7"/>
  <c r="G14" i="7"/>
  <c r="B27" i="4"/>
  <c r="G63" i="7" s="1"/>
  <c r="G16" i="7" l="1"/>
  <c r="G13" i="7" l="1"/>
  <c r="G12" i="7"/>
  <c r="M14" i="7"/>
  <c r="M13" i="7"/>
  <c r="M12" i="7"/>
  <c r="M11" i="7"/>
  <c r="G11" i="7"/>
  <c r="P12" i="7" l="1"/>
  <c r="P13" i="7"/>
  <c r="P7" i="7"/>
  <c r="P11" i="7"/>
  <c r="F18" i="7"/>
  <c r="P14" i="7"/>
  <c r="P54" i="7"/>
  <c r="F19" i="7" l="1"/>
  <c r="M62" i="7" l="1"/>
  <c r="M61" i="7"/>
  <c r="M21" i="7"/>
  <c r="M19" i="7"/>
  <c r="M18" i="7"/>
  <c r="M17" i="7"/>
  <c r="M9" i="7"/>
  <c r="M10" i="7"/>
  <c r="M8" i="7"/>
  <c r="M6" i="7"/>
  <c r="P6" i="7" s="1"/>
  <c r="D20" i="7" l="1"/>
  <c r="D64" i="7"/>
  <c r="P18" i="7"/>
  <c r="P19" i="7"/>
  <c r="G54" i="7"/>
  <c r="G55" i="7" s="1"/>
  <c r="G43" i="7"/>
  <c r="G35" i="7"/>
  <c r="G23" i="7"/>
  <c r="G22" i="7"/>
  <c r="G21" i="7"/>
  <c r="P9" i="7"/>
  <c r="P10" i="7"/>
  <c r="P15" i="7"/>
  <c r="P16" i="7"/>
  <c r="G19" i="7"/>
  <c r="G18" i="7"/>
  <c r="G17" i="7"/>
  <c r="G6" i="7"/>
  <c r="B63" i="4"/>
  <c r="H18" i="7" l="1"/>
  <c r="H19" i="7"/>
  <c r="G10" i="7"/>
  <c r="G9" i="7"/>
  <c r="G8" i="7"/>
  <c r="P8" i="7" l="1"/>
  <c r="B6" i="4" l="1"/>
  <c r="B7" i="4"/>
  <c r="E57" i="7" s="1"/>
  <c r="B8" i="4"/>
  <c r="B9" i="4"/>
  <c r="E38" i="7" l="1"/>
  <c r="F38" i="7" s="1"/>
  <c r="H38" i="7" s="1"/>
  <c r="F57" i="7"/>
  <c r="E58" i="7"/>
  <c r="F58" i="7" s="1"/>
  <c r="E55" i="7"/>
  <c r="F55" i="7" s="1"/>
  <c r="E23" i="7"/>
  <c r="F23" i="7" s="1"/>
  <c r="E32" i="7"/>
  <c r="F32" i="7" s="1"/>
  <c r="E41" i="7"/>
  <c r="F41" i="7" s="1"/>
  <c r="E28" i="7"/>
  <c r="F28" i="7" s="1"/>
  <c r="E36" i="7"/>
  <c r="F36" i="7" s="1"/>
  <c r="E33" i="7"/>
  <c r="F33" i="7" s="1"/>
  <c r="E37" i="7"/>
  <c r="F37" i="7" s="1"/>
  <c r="E29" i="7"/>
  <c r="F29" i="7" s="1"/>
  <c r="E42" i="7"/>
  <c r="F42" i="7" s="1"/>
  <c r="E24" i="7"/>
  <c r="E34" i="7"/>
  <c r="F34" i="7" s="1"/>
  <c r="E39" i="7"/>
  <c r="F39" i="7" s="1"/>
  <c r="E30" i="7"/>
  <c r="F30" i="7" s="1"/>
  <c r="E25" i="7"/>
  <c r="F25" i="7" s="1"/>
  <c r="D8" i="4"/>
  <c r="C7" i="4"/>
  <c r="E7" i="4"/>
  <c r="G7" i="4"/>
  <c r="F8" i="4"/>
  <c r="C8" i="4"/>
  <c r="D7" i="4"/>
  <c r="F7" i="4"/>
  <c r="H7" i="4"/>
  <c r="C9" i="4"/>
  <c r="H9" i="4"/>
  <c r="E8" i="4"/>
  <c r="G8" i="4"/>
  <c r="H8" i="4"/>
  <c r="C6" i="4"/>
  <c r="D6" i="4"/>
  <c r="E6" i="4"/>
  <c r="F6" i="4"/>
  <c r="G6" i="4"/>
  <c r="H6" i="4"/>
  <c r="P38" i="7" l="1"/>
  <c r="H58" i="7"/>
  <c r="P58" i="7"/>
  <c r="P57" i="7"/>
  <c r="H57" i="7"/>
  <c r="H30" i="7"/>
  <c r="P30" i="7"/>
  <c r="H39" i="7"/>
  <c r="P39" i="7"/>
  <c r="P34" i="7"/>
  <c r="H34" i="7"/>
  <c r="E56" i="7"/>
  <c r="F56" i="7" s="1"/>
  <c r="F24" i="7"/>
  <c r="P23" i="7"/>
  <c r="H23" i="7"/>
  <c r="H29" i="7"/>
  <c r="P29" i="7"/>
  <c r="H37" i="7"/>
  <c r="P37" i="7"/>
  <c r="H36" i="7"/>
  <c r="P36" i="7"/>
  <c r="H28" i="7"/>
  <c r="P28" i="7"/>
  <c r="H41" i="7"/>
  <c r="P41" i="7"/>
  <c r="H32" i="7"/>
  <c r="P32" i="7"/>
  <c r="P42" i="7"/>
  <c r="H42" i="7"/>
  <c r="P55" i="7"/>
  <c r="H55" i="7"/>
  <c r="H25" i="7"/>
  <c r="P25" i="7"/>
  <c r="H33" i="7"/>
  <c r="P33" i="7"/>
  <c r="G9" i="4"/>
  <c r="F9" i="4"/>
  <c r="E9" i="4"/>
  <c r="D9" i="4"/>
  <c r="P24" i="7" l="1"/>
  <c r="H24" i="7"/>
  <c r="P56" i="7"/>
  <c r="H56" i="7"/>
  <c r="D79" i="7"/>
  <c r="D65" i="7"/>
  <c r="B58" i="4" l="1"/>
  <c r="R72" i="7" s="1"/>
  <c r="C57" i="4"/>
  <c r="C56" i="4"/>
  <c r="B12" i="4"/>
  <c r="B11" i="4"/>
  <c r="B10" i="4"/>
  <c r="E26" i="7" l="1"/>
  <c r="F26" i="7" s="1"/>
  <c r="E50" i="7"/>
  <c r="E60" i="7"/>
  <c r="F60" i="7" s="1"/>
  <c r="E53" i="7"/>
  <c r="F53" i="7" s="1"/>
  <c r="E49" i="7"/>
  <c r="E45" i="7"/>
  <c r="F45" i="7" s="1"/>
  <c r="E59" i="7"/>
  <c r="F59" i="7" s="1"/>
  <c r="E52" i="7"/>
  <c r="F52" i="7" s="1"/>
  <c r="E48" i="7"/>
  <c r="E44" i="7"/>
  <c r="F44" i="7" s="1"/>
  <c r="E51" i="7"/>
  <c r="F51" i="7" s="1"/>
  <c r="E47" i="7"/>
  <c r="F47" i="7" s="1"/>
  <c r="E43" i="7"/>
  <c r="F43" i="7" s="1"/>
  <c r="E17" i="7"/>
  <c r="E7" i="7"/>
  <c r="F7" i="7" s="1"/>
  <c r="H7" i="7" s="1"/>
  <c r="E46" i="7"/>
  <c r="F46" i="7" s="1"/>
  <c r="E61" i="7"/>
  <c r="F61" i="7" s="1"/>
  <c r="E10" i="7"/>
  <c r="E9" i="7"/>
  <c r="F9" i="7" s="1"/>
  <c r="H9" i="7" s="1"/>
  <c r="E8" i="7"/>
  <c r="E69" i="7"/>
  <c r="F50" i="7"/>
  <c r="F49" i="7"/>
  <c r="F48" i="7"/>
  <c r="D58" i="4"/>
  <c r="S72" i="7" s="1"/>
  <c r="E63" i="7"/>
  <c r="F63" i="7" s="1"/>
  <c r="E62" i="7"/>
  <c r="F62" i="7" s="1"/>
  <c r="E40" i="7"/>
  <c r="F40" i="7" s="1"/>
  <c r="E22" i="7"/>
  <c r="F22" i="7" s="1"/>
  <c r="E54" i="7"/>
  <c r="F54" i="7" s="1"/>
  <c r="E27" i="7"/>
  <c r="F27" i="7" s="1"/>
  <c r="E21" i="7"/>
  <c r="F21" i="7" s="1"/>
  <c r="E31" i="7"/>
  <c r="F31" i="7" s="1"/>
  <c r="E35" i="7"/>
  <c r="F35" i="7" s="1"/>
  <c r="E16" i="7"/>
  <c r="F16" i="7" s="1"/>
  <c r="H16" i="7" s="1"/>
  <c r="E13" i="7"/>
  <c r="F13" i="7" s="1"/>
  <c r="H13" i="7" s="1"/>
  <c r="E6" i="7"/>
  <c r="F6" i="7" s="1"/>
  <c r="H6" i="7" s="1"/>
  <c r="E15" i="7"/>
  <c r="F15" i="7" s="1"/>
  <c r="H15" i="7" s="1"/>
  <c r="E14" i="7"/>
  <c r="F14" i="7" s="1"/>
  <c r="H14" i="7" s="1"/>
  <c r="E12" i="7"/>
  <c r="F12" i="7" s="1"/>
  <c r="H12" i="7" s="1"/>
  <c r="E11" i="7"/>
  <c r="F11" i="7" s="1"/>
  <c r="H11" i="7" s="1"/>
  <c r="F17" i="7"/>
  <c r="C58" i="4"/>
  <c r="B61" i="4"/>
  <c r="C79" i="12"/>
  <c r="D79" i="12" s="1"/>
  <c r="F10" i="7"/>
  <c r="H10" i="7" s="1"/>
  <c r="F8" i="7"/>
  <c r="H8" i="7" s="1"/>
  <c r="H11" i="4"/>
  <c r="G11" i="4"/>
  <c r="F11" i="4"/>
  <c r="E11" i="4"/>
  <c r="D11" i="4"/>
  <c r="C11" i="4"/>
  <c r="H10" i="4"/>
  <c r="C10" i="4"/>
  <c r="G10" i="4"/>
  <c r="F10" i="4"/>
  <c r="E10" i="4"/>
  <c r="D10" i="4"/>
  <c r="H12" i="4"/>
  <c r="G12" i="4"/>
  <c r="F12" i="4"/>
  <c r="E12" i="4"/>
  <c r="D12" i="4"/>
  <c r="C12" i="4"/>
  <c r="G59" i="4"/>
  <c r="G61" i="4" s="1"/>
  <c r="H26" i="7" l="1"/>
  <c r="P26" i="7"/>
  <c r="H47" i="7"/>
  <c r="P47" i="7"/>
  <c r="H50" i="7"/>
  <c r="P50" i="7"/>
  <c r="P60" i="7"/>
  <c r="H60" i="7"/>
  <c r="H48" i="7"/>
  <c r="P48" i="7"/>
  <c r="P52" i="7"/>
  <c r="H52" i="7"/>
  <c r="P59" i="7"/>
  <c r="H59" i="7"/>
  <c r="H53" i="7"/>
  <c r="P53" i="7"/>
  <c r="P51" i="7"/>
  <c r="H51" i="7"/>
  <c r="P49" i="7"/>
  <c r="H49" i="7"/>
  <c r="H27" i="7"/>
  <c r="P27" i="7"/>
  <c r="H54" i="7"/>
  <c r="P46" i="7"/>
  <c r="H46" i="7"/>
  <c r="P61" i="7"/>
  <c r="H61" i="7"/>
  <c r="P44" i="7"/>
  <c r="H44" i="7"/>
  <c r="H31" i="7"/>
  <c r="P31" i="7"/>
  <c r="P63" i="7"/>
  <c r="H63" i="7"/>
  <c r="P45" i="7"/>
  <c r="H45" i="7"/>
  <c r="P43" i="7"/>
  <c r="H43" i="7"/>
  <c r="P22" i="7"/>
  <c r="H22" i="7"/>
  <c r="P40" i="7"/>
  <c r="H40" i="7"/>
  <c r="P62" i="7"/>
  <c r="H62" i="7"/>
  <c r="P35" i="7"/>
  <c r="H35" i="7"/>
  <c r="P17" i="7"/>
  <c r="H17" i="7"/>
  <c r="P21" i="7"/>
  <c r="F64" i="7"/>
  <c r="H21" i="7"/>
  <c r="B62" i="4"/>
  <c r="B64" i="4" s="1"/>
  <c r="P64" i="7" l="1"/>
  <c r="F20" i="7"/>
  <c r="F65" i="7" s="1"/>
  <c r="H20" i="7"/>
  <c r="H64" i="7" l="1"/>
  <c r="H65" i="7" s="1"/>
  <c r="D81" i="7" s="1"/>
  <c r="I6" i="7" s="1"/>
  <c r="J6" i="7" s="1"/>
  <c r="K6" i="7" s="1"/>
  <c r="L6" i="7" s="1"/>
  <c r="N6" i="7" s="1"/>
  <c r="D80" i="7"/>
  <c r="I69" i="7" l="1"/>
  <c r="J69" i="7" s="1"/>
  <c r="K69" i="7" s="1"/>
  <c r="L69" i="7" s="1"/>
  <c r="I52" i="7"/>
  <c r="J52" i="7" s="1"/>
  <c r="K52" i="7" s="1"/>
  <c r="L52" i="7" s="1"/>
  <c r="I60" i="7"/>
  <c r="J60" i="7" s="1"/>
  <c r="K60" i="7" s="1"/>
  <c r="L60" i="7" s="1"/>
  <c r="N60" i="7" s="1"/>
  <c r="I59" i="7"/>
  <c r="J59" i="7" s="1"/>
  <c r="K59" i="7" s="1"/>
  <c r="L59" i="7" s="1"/>
  <c r="I53" i="7"/>
  <c r="J53" i="7" s="1"/>
  <c r="K53" i="7" s="1"/>
  <c r="L53" i="7" s="1"/>
  <c r="N53" i="7" s="1"/>
  <c r="U53" i="7" s="1"/>
  <c r="V53" i="7" s="1"/>
  <c r="W53" i="7" s="1"/>
  <c r="I51" i="7"/>
  <c r="J51" i="7" s="1"/>
  <c r="K51" i="7" s="1"/>
  <c r="L51" i="7" s="1"/>
  <c r="I50" i="7"/>
  <c r="J50" i="7" s="1"/>
  <c r="K50" i="7" s="1"/>
  <c r="L50" i="7" s="1"/>
  <c r="N50" i="7" s="1"/>
  <c r="I47" i="7"/>
  <c r="J47" i="7" s="1"/>
  <c r="K47" i="7" s="1"/>
  <c r="L47" i="7" s="1"/>
  <c r="N47" i="7" s="1"/>
  <c r="I48" i="7"/>
  <c r="J48" i="7" s="1"/>
  <c r="K48" i="7" s="1"/>
  <c r="L48" i="7" s="1"/>
  <c r="N48" i="7" s="1"/>
  <c r="I49" i="7"/>
  <c r="J49" i="7" s="1"/>
  <c r="K49" i="7" s="1"/>
  <c r="L49" i="7" s="1"/>
  <c r="N49" i="7" s="1"/>
  <c r="I58" i="7"/>
  <c r="J58" i="7" s="1"/>
  <c r="K58" i="7" s="1"/>
  <c r="L58" i="7" s="1"/>
  <c r="N58" i="7" s="1"/>
  <c r="U58" i="7" s="1"/>
  <c r="V58" i="7" s="1"/>
  <c r="W58" i="7" s="1"/>
  <c r="I7" i="7"/>
  <c r="J7" i="7" s="1"/>
  <c r="K7" i="7" s="1"/>
  <c r="L7" i="7" s="1"/>
  <c r="C20" i="12" s="1"/>
  <c r="D20" i="12" s="1"/>
  <c r="O7" i="7" s="1"/>
  <c r="I57" i="7"/>
  <c r="J57" i="7" s="1"/>
  <c r="K57" i="7" s="1"/>
  <c r="L57" i="7" s="1"/>
  <c r="N57" i="7" s="1"/>
  <c r="U57" i="7" s="1"/>
  <c r="V57" i="7" s="1"/>
  <c r="W57" i="7" s="1"/>
  <c r="P20" i="7"/>
  <c r="P65" i="7" s="1"/>
  <c r="I55" i="7"/>
  <c r="J55" i="7" s="1"/>
  <c r="K55" i="7" s="1"/>
  <c r="L55" i="7" s="1"/>
  <c r="C114" i="12" s="1"/>
  <c r="I42" i="7"/>
  <c r="J42" i="7" s="1"/>
  <c r="K42" i="7" s="1"/>
  <c r="L42" i="7" s="1"/>
  <c r="N42" i="7" s="1"/>
  <c r="I41" i="7"/>
  <c r="J41" i="7" s="1"/>
  <c r="K41" i="7" s="1"/>
  <c r="L41" i="7" s="1"/>
  <c r="N41" i="7" s="1"/>
  <c r="I39" i="7"/>
  <c r="J39" i="7" s="1"/>
  <c r="K39" i="7" s="1"/>
  <c r="L39" i="7" s="1"/>
  <c r="N39" i="7" s="1"/>
  <c r="I31" i="7"/>
  <c r="J31" i="7" s="1"/>
  <c r="K31" i="7" s="1"/>
  <c r="L31" i="7" s="1"/>
  <c r="I23" i="7"/>
  <c r="J23" i="7" s="1"/>
  <c r="K23" i="7" s="1"/>
  <c r="L23" i="7" s="1"/>
  <c r="N23" i="7" s="1"/>
  <c r="I29" i="7"/>
  <c r="J29" i="7" s="1"/>
  <c r="K29" i="7" s="1"/>
  <c r="L29" i="7" s="1"/>
  <c r="N29" i="7" s="1"/>
  <c r="I36" i="7"/>
  <c r="J36" i="7" s="1"/>
  <c r="K36" i="7" s="1"/>
  <c r="L36" i="7" s="1"/>
  <c r="N36" i="7" s="1"/>
  <c r="I28" i="7"/>
  <c r="J28" i="7" s="1"/>
  <c r="K28" i="7" s="1"/>
  <c r="L28" i="7" s="1"/>
  <c r="N28" i="7" s="1"/>
  <c r="I27" i="7"/>
  <c r="J27" i="7" s="1"/>
  <c r="K27" i="7" s="1"/>
  <c r="L27" i="7" s="1"/>
  <c r="I38" i="7"/>
  <c r="J38" i="7" s="1"/>
  <c r="K38" i="7" s="1"/>
  <c r="L38" i="7" s="1"/>
  <c r="N38" i="7" s="1"/>
  <c r="I30" i="7"/>
  <c r="J30" i="7" s="1"/>
  <c r="K30" i="7" s="1"/>
  <c r="L30" i="7" s="1"/>
  <c r="N30" i="7" s="1"/>
  <c r="I22" i="7"/>
  <c r="J22" i="7" s="1"/>
  <c r="K22" i="7" s="1"/>
  <c r="L22" i="7" s="1"/>
  <c r="I37" i="7"/>
  <c r="J37" i="7" s="1"/>
  <c r="K37" i="7" s="1"/>
  <c r="L37" i="7" s="1"/>
  <c r="N37" i="7" s="1"/>
  <c r="I35" i="7"/>
  <c r="J35" i="7" s="1"/>
  <c r="K35" i="7" s="1"/>
  <c r="L35" i="7" s="1"/>
  <c r="I33" i="7"/>
  <c r="J33" i="7" s="1"/>
  <c r="K33" i="7" s="1"/>
  <c r="L33" i="7" s="1"/>
  <c r="N33" i="7" s="1"/>
  <c r="I32" i="7"/>
  <c r="J32" i="7" s="1"/>
  <c r="K32" i="7" s="1"/>
  <c r="L32" i="7" s="1"/>
  <c r="N32" i="7" s="1"/>
  <c r="I26" i="7"/>
  <c r="J26" i="7" s="1"/>
  <c r="K26" i="7" s="1"/>
  <c r="L26" i="7" s="1"/>
  <c r="N26" i="7" s="1"/>
  <c r="I25" i="7"/>
  <c r="J25" i="7" s="1"/>
  <c r="K25" i="7" s="1"/>
  <c r="L25" i="7" s="1"/>
  <c r="N25" i="7" s="1"/>
  <c r="I40" i="7"/>
  <c r="J40" i="7" s="1"/>
  <c r="K40" i="7" s="1"/>
  <c r="L40" i="7" s="1"/>
  <c r="I24" i="7"/>
  <c r="J24" i="7" s="1"/>
  <c r="K24" i="7" s="1"/>
  <c r="L24" i="7" s="1"/>
  <c r="N24" i="7" s="1"/>
  <c r="I34" i="7"/>
  <c r="J34" i="7" s="1"/>
  <c r="K34" i="7" s="1"/>
  <c r="L34" i="7" s="1"/>
  <c r="N34" i="7" s="1"/>
  <c r="I13" i="7"/>
  <c r="J13" i="7" s="1"/>
  <c r="K13" i="7" s="1"/>
  <c r="L13" i="7" s="1"/>
  <c r="I14" i="7"/>
  <c r="J14" i="7" s="1"/>
  <c r="K14" i="7" s="1"/>
  <c r="L14" i="7" s="1"/>
  <c r="I12" i="7"/>
  <c r="J12" i="7" s="1"/>
  <c r="K12" i="7" s="1"/>
  <c r="L12" i="7" s="1"/>
  <c r="I11" i="7"/>
  <c r="J11" i="7" s="1"/>
  <c r="K11" i="7" s="1"/>
  <c r="L11" i="7" s="1"/>
  <c r="I43" i="7"/>
  <c r="J43" i="7" s="1"/>
  <c r="K43" i="7" s="1"/>
  <c r="L43" i="7" s="1"/>
  <c r="I44" i="7"/>
  <c r="J44" i="7" s="1"/>
  <c r="K44" i="7" s="1"/>
  <c r="L44" i="7" s="1"/>
  <c r="I45" i="7"/>
  <c r="J45" i="7" s="1"/>
  <c r="K45" i="7" s="1"/>
  <c r="L45" i="7" s="1"/>
  <c r="I46" i="7"/>
  <c r="J46" i="7" s="1"/>
  <c r="K46" i="7" s="1"/>
  <c r="L46" i="7" s="1"/>
  <c r="I54" i="7"/>
  <c r="J54" i="7" s="1"/>
  <c r="K54" i="7" s="1"/>
  <c r="L54" i="7" s="1"/>
  <c r="C130" i="12" s="1"/>
  <c r="I56" i="7"/>
  <c r="J56" i="7" s="1"/>
  <c r="K56" i="7" s="1"/>
  <c r="L56" i="7" s="1"/>
  <c r="I61" i="7"/>
  <c r="J61" i="7" s="1"/>
  <c r="K61" i="7" s="1"/>
  <c r="L61" i="7" s="1"/>
  <c r="C104" i="12" s="1"/>
  <c r="I62" i="7"/>
  <c r="J62" i="7" s="1"/>
  <c r="K62" i="7" s="1"/>
  <c r="L62" i="7" s="1"/>
  <c r="C107" i="12" s="1"/>
  <c r="I63" i="7"/>
  <c r="J63" i="7" s="1"/>
  <c r="K63" i="7" s="1"/>
  <c r="L63" i="7" s="1"/>
  <c r="I9" i="7"/>
  <c r="J9" i="7" s="1"/>
  <c r="K9" i="7" s="1"/>
  <c r="L9" i="7" s="1"/>
  <c r="I16" i="7"/>
  <c r="J16" i="7" s="1"/>
  <c r="K16" i="7" s="1"/>
  <c r="L16" i="7" s="1"/>
  <c r="I17" i="7"/>
  <c r="J17" i="7" s="1"/>
  <c r="K17" i="7" s="1"/>
  <c r="I19" i="7"/>
  <c r="J19" i="7" s="1"/>
  <c r="K19" i="7" s="1"/>
  <c r="I8" i="7"/>
  <c r="J8" i="7" s="1"/>
  <c r="K8" i="7" s="1"/>
  <c r="L8" i="7" s="1"/>
  <c r="I10" i="7"/>
  <c r="J10" i="7" s="1"/>
  <c r="K10" i="7" s="1"/>
  <c r="L10" i="7" s="1"/>
  <c r="I15" i="7"/>
  <c r="J15" i="7" s="1"/>
  <c r="K15" i="7" s="1"/>
  <c r="L15" i="7" s="1"/>
  <c r="C18" i="12" s="1"/>
  <c r="I18" i="7"/>
  <c r="J18" i="7" s="1"/>
  <c r="K18" i="7" s="1"/>
  <c r="I21" i="7"/>
  <c r="N69" i="7" l="1"/>
  <c r="C137" i="12"/>
  <c r="D137" i="12" s="1"/>
  <c r="C108" i="12"/>
  <c r="C75" i="12"/>
  <c r="D75" i="12" s="1"/>
  <c r="N59" i="7"/>
  <c r="C131" i="12"/>
  <c r="D131" i="12" s="1"/>
  <c r="C105" i="12"/>
  <c r="C74" i="12"/>
  <c r="D74" i="12" s="1"/>
  <c r="C134" i="12"/>
  <c r="D134" i="12" s="1"/>
  <c r="O69" i="7" s="1"/>
  <c r="S60" i="7"/>
  <c r="U60" i="7"/>
  <c r="V60" i="7" s="1"/>
  <c r="W60" i="7" s="1"/>
  <c r="N52" i="7"/>
  <c r="C63" i="12"/>
  <c r="C135" i="12"/>
  <c r="S53" i="7"/>
  <c r="N51" i="7"/>
  <c r="S51" i="7" s="1"/>
  <c r="C62" i="12"/>
  <c r="U49" i="7"/>
  <c r="S49" i="7"/>
  <c r="U48" i="7"/>
  <c r="S48" i="7"/>
  <c r="U47" i="7"/>
  <c r="S47" i="7"/>
  <c r="U50" i="7"/>
  <c r="V50" i="7" s="1"/>
  <c r="W50" i="7" s="1"/>
  <c r="S50" i="7"/>
  <c r="S58" i="7"/>
  <c r="N7" i="7"/>
  <c r="U7" i="7" s="1"/>
  <c r="V7" i="7" s="1"/>
  <c r="W7" i="7" s="1"/>
  <c r="S57" i="7"/>
  <c r="N63" i="7"/>
  <c r="C110" i="12"/>
  <c r="C76" i="12" s="1"/>
  <c r="D76" i="12" s="1"/>
  <c r="C115" i="12"/>
  <c r="C116" i="12"/>
  <c r="D116" i="12" s="1"/>
  <c r="N55" i="7"/>
  <c r="U55" i="7" s="1"/>
  <c r="V55" i="7" s="1"/>
  <c r="W55" i="7" s="1"/>
  <c r="D18" i="12"/>
  <c r="O15" i="7" s="1"/>
  <c r="C25" i="12"/>
  <c r="C32" i="12" s="1"/>
  <c r="N31" i="7"/>
  <c r="U31" i="7" s="1"/>
  <c r="V31" i="7" s="1"/>
  <c r="W31" i="7" s="1"/>
  <c r="C86" i="12"/>
  <c r="N35" i="7"/>
  <c r="U35" i="7" s="1"/>
  <c r="V35" i="7" s="1"/>
  <c r="W35" i="7" s="1"/>
  <c r="C87" i="12"/>
  <c r="N22" i="7"/>
  <c r="U22" i="7" s="1"/>
  <c r="V22" i="7" s="1"/>
  <c r="W22" i="7" s="1"/>
  <c r="C84" i="12"/>
  <c r="N40" i="7"/>
  <c r="U40" i="7" s="1"/>
  <c r="V40" i="7" s="1"/>
  <c r="W40" i="7" s="1"/>
  <c r="C88" i="12"/>
  <c r="N27" i="7"/>
  <c r="S27" i="7" s="1"/>
  <c r="C85" i="12"/>
  <c r="U41" i="7"/>
  <c r="S41" i="7"/>
  <c r="U42" i="7"/>
  <c r="S42" i="7"/>
  <c r="U25" i="7"/>
  <c r="V25" i="7" s="1"/>
  <c r="W25" i="7" s="1"/>
  <c r="S25" i="7"/>
  <c r="U32" i="7"/>
  <c r="V32" i="7" s="1"/>
  <c r="W32" i="7" s="1"/>
  <c r="S32" i="7"/>
  <c r="S33" i="7"/>
  <c r="U33" i="7"/>
  <c r="V33" i="7" s="1"/>
  <c r="W33" i="7" s="1"/>
  <c r="S29" i="7"/>
  <c r="U29" i="7"/>
  <c r="V29" i="7" s="1"/>
  <c r="W29" i="7" s="1"/>
  <c r="S36" i="7"/>
  <c r="U36" i="7"/>
  <c r="V36" i="7" s="1"/>
  <c r="W36" i="7" s="1"/>
  <c r="U34" i="7"/>
  <c r="V34" i="7" s="1"/>
  <c r="W34" i="7" s="1"/>
  <c r="S34" i="7"/>
  <c r="S37" i="7"/>
  <c r="U37" i="7"/>
  <c r="V37" i="7" s="1"/>
  <c r="W37" i="7" s="1"/>
  <c r="U23" i="7"/>
  <c r="V23" i="7" s="1"/>
  <c r="W23" i="7" s="1"/>
  <c r="S23" i="7"/>
  <c r="U38" i="7"/>
  <c r="V38" i="7" s="1"/>
  <c r="W38" i="7" s="1"/>
  <c r="S38" i="7"/>
  <c r="S28" i="7"/>
  <c r="U28" i="7"/>
  <c r="V28" i="7" s="1"/>
  <c r="W28" i="7" s="1"/>
  <c r="U24" i="7"/>
  <c r="V24" i="7" s="1"/>
  <c r="W24" i="7" s="1"/>
  <c r="S24" i="7"/>
  <c r="U26" i="7"/>
  <c r="V26" i="7" s="1"/>
  <c r="W26" i="7" s="1"/>
  <c r="S26" i="7"/>
  <c r="U30" i="7"/>
  <c r="V30" i="7" s="1"/>
  <c r="W30" i="7" s="1"/>
  <c r="S30" i="7"/>
  <c r="U39" i="7"/>
  <c r="V39" i="7" s="1"/>
  <c r="W39" i="7" s="1"/>
  <c r="S39" i="7"/>
  <c r="N12" i="7"/>
  <c r="U12" i="7" s="1"/>
  <c r="V12" i="7" s="1"/>
  <c r="W12" i="7" s="1"/>
  <c r="C15" i="12"/>
  <c r="N11" i="7"/>
  <c r="U11" i="7" s="1"/>
  <c r="V11" i="7" s="1"/>
  <c r="W11" i="7" s="1"/>
  <c r="C14" i="12"/>
  <c r="N16" i="7"/>
  <c r="S16" i="7" s="1"/>
  <c r="C19" i="12"/>
  <c r="N14" i="7"/>
  <c r="U14" i="7" s="1"/>
  <c r="V14" i="7" s="1"/>
  <c r="W14" i="7" s="1"/>
  <c r="C17" i="12"/>
  <c r="N13" i="7"/>
  <c r="S13" i="7" s="1"/>
  <c r="C16" i="12"/>
  <c r="D16" i="12" s="1"/>
  <c r="O13" i="7" s="1"/>
  <c r="N8" i="7"/>
  <c r="C11" i="12"/>
  <c r="D11" i="12" s="1"/>
  <c r="N15" i="7"/>
  <c r="S15" i="7" s="1"/>
  <c r="N9" i="7"/>
  <c r="S9" i="7" s="1"/>
  <c r="C12" i="12"/>
  <c r="D12" i="12" s="1"/>
  <c r="O9" i="7" s="1"/>
  <c r="N10" i="7"/>
  <c r="S10" i="7" s="1"/>
  <c r="C13" i="12"/>
  <c r="D13" i="12" s="1"/>
  <c r="O10" i="7" s="1"/>
  <c r="J21" i="7"/>
  <c r="K21" i="7" s="1"/>
  <c r="L21" i="7" s="1"/>
  <c r="C83" i="12" s="1"/>
  <c r="I64" i="7"/>
  <c r="I20" i="7"/>
  <c r="L18" i="7"/>
  <c r="C27" i="12" s="1"/>
  <c r="L17" i="7"/>
  <c r="L19" i="7"/>
  <c r="C23" i="12" s="1"/>
  <c r="C30" i="12" s="1"/>
  <c r="N62" i="7"/>
  <c r="N56" i="7"/>
  <c r="N45" i="7"/>
  <c r="S45" i="7" s="1"/>
  <c r="N44" i="7"/>
  <c r="S44" i="7" s="1"/>
  <c r="N61" i="7"/>
  <c r="N54" i="7"/>
  <c r="N46" i="7"/>
  <c r="S46" i="7" s="1"/>
  <c r="N43" i="7"/>
  <c r="S43" i="7" s="1"/>
  <c r="U27" i="7" l="1"/>
  <c r="V27" i="7" s="1"/>
  <c r="W27" i="7" s="1"/>
  <c r="Y7" i="7"/>
  <c r="Q9" i="7"/>
  <c r="R9" i="7" s="1"/>
  <c r="Q13" i="7"/>
  <c r="R13" i="7" s="1"/>
  <c r="Q10" i="7"/>
  <c r="R10" i="7" s="1"/>
  <c r="D30" i="12"/>
  <c r="C48" i="12"/>
  <c r="C36" i="12"/>
  <c r="C53" i="12" s="1"/>
  <c r="C42" i="12"/>
  <c r="D42" i="12" s="1"/>
  <c r="C68" i="12"/>
  <c r="D68" i="12" s="1"/>
  <c r="C119" i="12"/>
  <c r="C125" i="12" s="1"/>
  <c r="D125" i="12" s="1"/>
  <c r="C50" i="12"/>
  <c r="D50" i="12" s="1"/>
  <c r="C38" i="12"/>
  <c r="D38" i="12" s="1"/>
  <c r="D32" i="12"/>
  <c r="C44" i="12"/>
  <c r="D44" i="12" s="1"/>
  <c r="D135" i="12"/>
  <c r="O53" i="7" s="1"/>
  <c r="Y53" i="7" s="1"/>
  <c r="C138" i="12"/>
  <c r="O59" i="7"/>
  <c r="O60" i="7"/>
  <c r="C122" i="12"/>
  <c r="C71" i="12"/>
  <c r="D71" i="12" s="1"/>
  <c r="U52" i="7"/>
  <c r="V52" i="7" s="1"/>
  <c r="W52" i="7" s="1"/>
  <c r="S52" i="7"/>
  <c r="U59" i="7"/>
  <c r="V59" i="7" s="1"/>
  <c r="W59" i="7" s="1"/>
  <c r="S59" i="7"/>
  <c r="C95" i="12"/>
  <c r="C72" i="12"/>
  <c r="D72" i="12" s="1"/>
  <c r="C118" i="12"/>
  <c r="C124" i="12" s="1"/>
  <c r="C67" i="12"/>
  <c r="D67" i="12" s="1"/>
  <c r="C120" i="12"/>
  <c r="C126" i="12" s="1"/>
  <c r="D126" i="12" s="1"/>
  <c r="C69" i="12"/>
  <c r="D69" i="12" s="1"/>
  <c r="C121" i="12"/>
  <c r="C127" i="12" s="1"/>
  <c r="D127" i="12" s="1"/>
  <c r="C70" i="12"/>
  <c r="D70" i="12" s="1"/>
  <c r="S62" i="7"/>
  <c r="U62" i="7"/>
  <c r="V62" i="7" s="1"/>
  <c r="W62" i="7" s="1"/>
  <c r="S54" i="7"/>
  <c r="U54" i="7"/>
  <c r="V54" i="7" s="1"/>
  <c r="W54" i="7" s="1"/>
  <c r="S63" i="7"/>
  <c r="U63" i="7"/>
  <c r="V63" i="7" s="1"/>
  <c r="W63" i="7" s="1"/>
  <c r="S61" i="7"/>
  <c r="U61" i="7"/>
  <c r="V61" i="7" s="1"/>
  <c r="W61" i="7" s="1"/>
  <c r="S56" i="7"/>
  <c r="U56" i="7"/>
  <c r="V56" i="7" s="1"/>
  <c r="W56" i="7" s="1"/>
  <c r="C61" i="12"/>
  <c r="D61" i="12" s="1"/>
  <c r="C64" i="12"/>
  <c r="D64" i="12" s="1"/>
  <c r="U51" i="7"/>
  <c r="V51" i="7" s="1"/>
  <c r="W51" i="7" s="1"/>
  <c r="V47" i="7"/>
  <c r="W47" i="7" s="1"/>
  <c r="V48" i="7"/>
  <c r="W48" i="7" s="1"/>
  <c r="V49" i="7"/>
  <c r="W49" i="7" s="1"/>
  <c r="S7" i="7"/>
  <c r="O8" i="7"/>
  <c r="D110" i="12"/>
  <c r="O63" i="7" s="1"/>
  <c r="C111" i="12"/>
  <c r="D111" i="12" s="1"/>
  <c r="S55" i="7"/>
  <c r="S31" i="7"/>
  <c r="S40" i="7"/>
  <c r="S35" i="7"/>
  <c r="C98" i="12"/>
  <c r="C91" i="12"/>
  <c r="C94" i="12"/>
  <c r="C101" i="12"/>
  <c r="C97" i="12"/>
  <c r="C90" i="12"/>
  <c r="D19" i="12"/>
  <c r="O16" i="7" s="1"/>
  <c r="C26" i="12"/>
  <c r="C33" i="12" s="1"/>
  <c r="S22" i="7"/>
  <c r="C92" i="12"/>
  <c r="C99" i="12"/>
  <c r="C93" i="12"/>
  <c r="C100" i="12"/>
  <c r="D17" i="12"/>
  <c r="O14" i="7" s="1"/>
  <c r="Y14" i="7" s="1"/>
  <c r="C24" i="12"/>
  <c r="C31" i="12" s="1"/>
  <c r="V42" i="7"/>
  <c r="W42" i="7" s="1"/>
  <c r="V41" i="7"/>
  <c r="W41" i="7" s="1"/>
  <c r="S12" i="7"/>
  <c r="S11" i="7"/>
  <c r="U13" i="7"/>
  <c r="Y13" i="7" s="1"/>
  <c r="U16" i="7"/>
  <c r="V16" i="7" s="1"/>
  <c r="W16" i="7" s="1"/>
  <c r="S14" i="7"/>
  <c r="U9" i="7"/>
  <c r="V9" i="7" s="1"/>
  <c r="W9" i="7" s="1"/>
  <c r="U10" i="7"/>
  <c r="V10" i="7" s="1"/>
  <c r="W10" i="7" s="1"/>
  <c r="U15" i="7"/>
  <c r="V15" i="7" s="1"/>
  <c r="W15" i="7" s="1"/>
  <c r="N21" i="7"/>
  <c r="S21" i="7" s="1"/>
  <c r="Q15" i="7"/>
  <c r="R15" i="7" s="1"/>
  <c r="D114" i="12"/>
  <c r="D130" i="12"/>
  <c r="O54" i="7" s="1"/>
  <c r="D115" i="12"/>
  <c r="D107" i="12"/>
  <c r="O62" i="7" s="1"/>
  <c r="D108" i="12"/>
  <c r="N19" i="7"/>
  <c r="S19" i="7" s="1"/>
  <c r="C7" i="12"/>
  <c r="D7" i="12" s="1"/>
  <c r="O19" i="7" s="1"/>
  <c r="D104" i="12"/>
  <c r="D105" i="12"/>
  <c r="U6" i="7"/>
  <c r="C10" i="12"/>
  <c r="D10" i="12" s="1"/>
  <c r="O6" i="7" s="1"/>
  <c r="Q6" i="7" s="1"/>
  <c r="N17" i="7"/>
  <c r="S17" i="7" s="1"/>
  <c r="D27" i="12"/>
  <c r="O17" i="7" s="1"/>
  <c r="D62" i="12"/>
  <c r="D63" i="12"/>
  <c r="O52" i="7" s="1"/>
  <c r="N18" i="7"/>
  <c r="S18" i="7" s="1"/>
  <c r="D14" i="12"/>
  <c r="D15" i="12"/>
  <c r="U43" i="7"/>
  <c r="U46" i="7"/>
  <c r="U44" i="7"/>
  <c r="U45" i="7"/>
  <c r="I65" i="7"/>
  <c r="U8" i="7"/>
  <c r="S8" i="7"/>
  <c r="Y62" i="7" l="1"/>
  <c r="Y52" i="7"/>
  <c r="T10" i="7"/>
  <c r="T9" i="7"/>
  <c r="X15" i="7"/>
  <c r="Y59" i="7"/>
  <c r="Y15" i="7"/>
  <c r="T13" i="7"/>
  <c r="Y63" i="7"/>
  <c r="Y10" i="7"/>
  <c r="Y9" i="7"/>
  <c r="X10" i="7"/>
  <c r="X9" i="7"/>
  <c r="Q19" i="7"/>
  <c r="R19" i="7" s="1"/>
  <c r="Q60" i="7"/>
  <c r="T60" i="7" s="1"/>
  <c r="Y60" i="7"/>
  <c r="Q54" i="7"/>
  <c r="Y54" i="7"/>
  <c r="Q17" i="7"/>
  <c r="R17" i="7" s="1"/>
  <c r="Q16" i="7"/>
  <c r="R16" i="7" s="1"/>
  <c r="X16" i="7" s="1"/>
  <c r="Y16" i="7"/>
  <c r="Q8" i="7"/>
  <c r="R8" i="7" s="1"/>
  <c r="Y8" i="7"/>
  <c r="D48" i="12"/>
  <c r="C57" i="12"/>
  <c r="C51" i="12"/>
  <c r="D51" i="12" s="1"/>
  <c r="C45" i="12"/>
  <c r="D45" i="12" s="1"/>
  <c r="C39" i="12"/>
  <c r="D39" i="12" s="1"/>
  <c r="D33" i="12"/>
  <c r="D31" i="12"/>
  <c r="C43" i="12"/>
  <c r="D43" i="12" s="1"/>
  <c r="C37" i="12"/>
  <c r="D37" i="12" s="1"/>
  <c r="C49" i="12"/>
  <c r="D49" i="12" s="1"/>
  <c r="C128" i="12"/>
  <c r="D128" i="12" s="1"/>
  <c r="D122" i="12"/>
  <c r="Q59" i="7"/>
  <c r="Q53" i="7"/>
  <c r="D36" i="12"/>
  <c r="Q52" i="7"/>
  <c r="O51" i="7"/>
  <c r="Y51" i="7" s="1"/>
  <c r="O61" i="7"/>
  <c r="O58" i="7"/>
  <c r="O55" i="7"/>
  <c r="O57" i="7"/>
  <c r="Y57" i="7" s="1"/>
  <c r="Q7" i="7"/>
  <c r="Q14" i="7"/>
  <c r="R14" i="7" s="1"/>
  <c r="X14" i="7" s="1"/>
  <c r="V13" i="7"/>
  <c r="W13" i="7" s="1"/>
  <c r="X13" i="7" s="1"/>
  <c r="O12" i="7"/>
  <c r="Y12" i="7" s="1"/>
  <c r="O11" i="7"/>
  <c r="Y11" i="7" s="1"/>
  <c r="U19" i="7"/>
  <c r="V19" i="7" s="1"/>
  <c r="W19" i="7" s="1"/>
  <c r="U17" i="7"/>
  <c r="Y17" i="7" s="1"/>
  <c r="O56" i="7"/>
  <c r="D84" i="12"/>
  <c r="O22" i="7" s="1"/>
  <c r="Y22" i="7" s="1"/>
  <c r="D91" i="12"/>
  <c r="O47" i="7" s="1"/>
  <c r="Y47" i="7" s="1"/>
  <c r="D98" i="12"/>
  <c r="O43" i="7" s="1"/>
  <c r="Y43" i="7" s="1"/>
  <c r="D88" i="12"/>
  <c r="D121" i="12"/>
  <c r="D124" i="12"/>
  <c r="D94" i="12"/>
  <c r="O50" i="7" s="1"/>
  <c r="Y50" i="7" s="1"/>
  <c r="S6" i="7"/>
  <c r="T6" i="7" s="1"/>
  <c r="Q63" i="7"/>
  <c r="Q62" i="7"/>
  <c r="U18" i="7"/>
  <c r="V18" i="7" s="1"/>
  <c r="W18" i="7" s="1"/>
  <c r="D85" i="12"/>
  <c r="D99" i="12"/>
  <c r="O44" i="7" s="1"/>
  <c r="Y44" i="7" s="1"/>
  <c r="D118" i="12"/>
  <c r="D87" i="12"/>
  <c r="D101" i="12"/>
  <c r="O46" i="7" s="1"/>
  <c r="Y46" i="7" s="1"/>
  <c r="D93" i="12"/>
  <c r="O49" i="7" s="1"/>
  <c r="Y49" i="7" s="1"/>
  <c r="D120" i="12"/>
  <c r="R6" i="7"/>
  <c r="D86" i="12"/>
  <c r="D100" i="12"/>
  <c r="O45" i="7" s="1"/>
  <c r="Y45" i="7" s="1"/>
  <c r="D92" i="12"/>
  <c r="O48" i="7" s="1"/>
  <c r="Y48" i="7" s="1"/>
  <c r="D119" i="12"/>
  <c r="D83" i="12"/>
  <c r="D90" i="12"/>
  <c r="D97" i="12"/>
  <c r="D95" i="12"/>
  <c r="D23" i="12"/>
  <c r="O18" i="7" s="1"/>
  <c r="D25" i="12"/>
  <c r="D26" i="12"/>
  <c r="D24" i="12"/>
  <c r="T15" i="7"/>
  <c r="D138" i="12"/>
  <c r="V8" i="7"/>
  <c r="W8" i="7" s="1"/>
  <c r="V6" i="7"/>
  <c r="W6" i="7" s="1"/>
  <c r="Y6" i="7"/>
  <c r="V45" i="7"/>
  <c r="W45" i="7" s="1"/>
  <c r="V44" i="7"/>
  <c r="W44" i="7" s="1"/>
  <c r="V46" i="7"/>
  <c r="W46" i="7" s="1"/>
  <c r="V43" i="7"/>
  <c r="W43" i="7" s="1"/>
  <c r="U21" i="7"/>
  <c r="T17" i="7" l="1"/>
  <c r="T19" i="7"/>
  <c r="R60" i="7"/>
  <c r="X60" i="7" s="1"/>
  <c r="T16" i="7"/>
  <c r="X19" i="7"/>
  <c r="X8" i="7"/>
  <c r="Y19" i="7"/>
  <c r="Q56" i="7"/>
  <c r="R56" i="7" s="1"/>
  <c r="X56" i="7" s="1"/>
  <c r="Y56" i="7"/>
  <c r="Q58" i="7"/>
  <c r="R58" i="7" s="1"/>
  <c r="X58" i="7" s="1"/>
  <c r="Y58" i="7"/>
  <c r="T8" i="7"/>
  <c r="Q18" i="7"/>
  <c r="R18" i="7" s="1"/>
  <c r="X18" i="7" s="1"/>
  <c r="Y18" i="7"/>
  <c r="Q55" i="7"/>
  <c r="R55" i="7" s="1"/>
  <c r="X55" i="7" s="1"/>
  <c r="Y55" i="7"/>
  <c r="Q61" i="7"/>
  <c r="R61" i="7" s="1"/>
  <c r="X61" i="7" s="1"/>
  <c r="Y61" i="7"/>
  <c r="D57" i="12"/>
  <c r="C58" i="12"/>
  <c r="D58" i="12" s="1"/>
  <c r="T59" i="7"/>
  <c r="R59" i="7"/>
  <c r="X59" i="7" s="1"/>
  <c r="C54" i="12"/>
  <c r="D54" i="12" s="1"/>
  <c r="D53" i="12"/>
  <c r="T53" i="7"/>
  <c r="R53" i="7"/>
  <c r="X53" i="7" s="1"/>
  <c r="R52" i="7"/>
  <c r="X52" i="7" s="1"/>
  <c r="T52" i="7"/>
  <c r="Q49" i="7"/>
  <c r="Q47" i="7"/>
  <c r="Q48" i="7"/>
  <c r="Q50" i="7"/>
  <c r="Q57" i="7"/>
  <c r="T7" i="7"/>
  <c r="R7" i="7"/>
  <c r="X7" i="7" s="1"/>
  <c r="T14" i="7"/>
  <c r="Q45" i="7"/>
  <c r="R45" i="7" s="1"/>
  <c r="X45" i="7" s="1"/>
  <c r="O31" i="7"/>
  <c r="Y31" i="7" s="1"/>
  <c r="Q22" i="7"/>
  <c r="R22" i="7" s="1"/>
  <c r="X22" i="7" s="1"/>
  <c r="O23" i="7"/>
  <c r="O35" i="7"/>
  <c r="Y35" i="7" s="1"/>
  <c r="O27" i="7"/>
  <c r="Y27" i="7" s="1"/>
  <c r="O40" i="7"/>
  <c r="Y40" i="7" s="1"/>
  <c r="Q11" i="7"/>
  <c r="Q12" i="7"/>
  <c r="V17" i="7"/>
  <c r="W17" i="7" s="1"/>
  <c r="X17" i="7" s="1"/>
  <c r="S20" i="7"/>
  <c r="X6" i="7"/>
  <c r="R54" i="7"/>
  <c r="X54" i="7" s="1"/>
  <c r="T54" i="7"/>
  <c r="O21" i="7"/>
  <c r="R62" i="7"/>
  <c r="X62" i="7" s="1"/>
  <c r="T62" i="7"/>
  <c r="R63" i="7"/>
  <c r="X63" i="7" s="1"/>
  <c r="T63" i="7"/>
  <c r="S64" i="7"/>
  <c r="V21" i="7"/>
  <c r="T18" i="7" l="1"/>
  <c r="T61" i="7"/>
  <c r="T58" i="7"/>
  <c r="T56" i="7"/>
  <c r="O24" i="7"/>
  <c r="Q24" i="7" s="1"/>
  <c r="Y23" i="7"/>
  <c r="Q21" i="7"/>
  <c r="R21" i="7" s="1"/>
  <c r="Y21" i="7"/>
  <c r="T55" i="7"/>
  <c r="Q51" i="7"/>
  <c r="R47" i="7"/>
  <c r="X47" i="7" s="1"/>
  <c r="T47" i="7"/>
  <c r="R48" i="7"/>
  <c r="X48" i="7" s="1"/>
  <c r="T48" i="7"/>
  <c r="R49" i="7"/>
  <c r="X49" i="7" s="1"/>
  <c r="T49" i="7"/>
  <c r="T50" i="7"/>
  <c r="R50" i="7"/>
  <c r="X50" i="7" s="1"/>
  <c r="T57" i="7"/>
  <c r="R57" i="7"/>
  <c r="X57" i="7" s="1"/>
  <c r="Q23" i="7"/>
  <c r="R23" i="7" s="1"/>
  <c r="X23" i="7" s="1"/>
  <c r="T45" i="7"/>
  <c r="T22" i="7"/>
  <c r="O28" i="7"/>
  <c r="Y28" i="7" s="1"/>
  <c r="Q27" i="7"/>
  <c r="O36" i="7"/>
  <c r="Y36" i="7" s="1"/>
  <c r="Q35" i="7"/>
  <c r="O41" i="7"/>
  <c r="Y41" i="7" s="1"/>
  <c r="Q40" i="7"/>
  <c r="O32" i="7"/>
  <c r="Y32" i="7" s="1"/>
  <c r="Q31" i="7"/>
  <c r="W20" i="7"/>
  <c r="V20" i="7"/>
  <c r="T12" i="7"/>
  <c r="R12" i="7"/>
  <c r="X12" i="7" s="1"/>
  <c r="T11" i="7"/>
  <c r="R11" i="7"/>
  <c r="X11" i="7" s="1"/>
  <c r="Q20" i="7"/>
  <c r="Q46" i="7"/>
  <c r="Q44" i="7"/>
  <c r="Q43" i="7"/>
  <c r="W21" i="7"/>
  <c r="V64" i="7"/>
  <c r="S65" i="7"/>
  <c r="R20" i="7" l="1"/>
  <c r="X21" i="7"/>
  <c r="T21" i="7"/>
  <c r="O25" i="7"/>
  <c r="Y24" i="7"/>
  <c r="T51" i="7"/>
  <c r="R51" i="7"/>
  <c r="X51" i="7" s="1"/>
  <c r="T23" i="7"/>
  <c r="R35" i="7"/>
  <c r="X35" i="7" s="1"/>
  <c r="T35" i="7"/>
  <c r="O37" i="7"/>
  <c r="Y37" i="7" s="1"/>
  <c r="Q36" i="7"/>
  <c r="R24" i="7"/>
  <c r="X24" i="7" s="1"/>
  <c r="T24" i="7"/>
  <c r="R31" i="7"/>
  <c r="X31" i="7" s="1"/>
  <c r="T31" i="7"/>
  <c r="R27" i="7"/>
  <c r="X27" i="7" s="1"/>
  <c r="T27" i="7"/>
  <c r="O33" i="7"/>
  <c r="Y33" i="7" s="1"/>
  <c r="Q32" i="7"/>
  <c r="O29" i="7"/>
  <c r="Y29" i="7" s="1"/>
  <c r="Q28" i="7"/>
  <c r="R40" i="7"/>
  <c r="X40" i="7" s="1"/>
  <c r="T40" i="7"/>
  <c r="O42" i="7"/>
  <c r="Y42" i="7" s="1"/>
  <c r="Q41" i="7"/>
  <c r="T20" i="7"/>
  <c r="R44" i="7"/>
  <c r="X44" i="7" s="1"/>
  <c r="T44" i="7"/>
  <c r="R43" i="7"/>
  <c r="X43" i="7" s="1"/>
  <c r="T43" i="7"/>
  <c r="R46" i="7"/>
  <c r="X46" i="7" s="1"/>
  <c r="T46" i="7"/>
  <c r="W64" i="7"/>
  <c r="V65" i="7"/>
  <c r="X20" i="7" l="1"/>
  <c r="O26" i="7"/>
  <c r="Y25" i="7"/>
  <c r="Q25" i="7"/>
  <c r="S68" i="7"/>
  <c r="R68" i="7"/>
  <c r="O30" i="7"/>
  <c r="Q29" i="7"/>
  <c r="R41" i="7"/>
  <c r="X41" i="7" s="1"/>
  <c r="T41" i="7"/>
  <c r="R32" i="7"/>
  <c r="X32" i="7" s="1"/>
  <c r="T32" i="7"/>
  <c r="Q42" i="7"/>
  <c r="O34" i="7"/>
  <c r="Y34" i="7" s="1"/>
  <c r="Q33" i="7"/>
  <c r="R36" i="7"/>
  <c r="X36" i="7" s="1"/>
  <c r="T36" i="7"/>
  <c r="O38" i="7"/>
  <c r="Y38" i="7" s="1"/>
  <c r="Q37" i="7"/>
  <c r="R28" i="7"/>
  <c r="X28" i="7" s="1"/>
  <c r="T28" i="7"/>
  <c r="W65" i="7"/>
  <c r="R25" i="7" l="1"/>
  <c r="T25" i="7"/>
  <c r="Q30" i="7"/>
  <c r="R30" i="7" s="1"/>
  <c r="X30" i="7" s="1"/>
  <c r="Y30" i="7"/>
  <c r="Q26" i="7"/>
  <c r="Y26" i="7"/>
  <c r="R42" i="7"/>
  <c r="X42" i="7" s="1"/>
  <c r="T42" i="7"/>
  <c r="O39" i="7"/>
  <c r="Q38" i="7"/>
  <c r="R37" i="7"/>
  <c r="X37" i="7" s="1"/>
  <c r="T37" i="7"/>
  <c r="R33" i="7"/>
  <c r="X33" i="7" s="1"/>
  <c r="T33" i="7"/>
  <c r="R29" i="7"/>
  <c r="X29" i="7" s="1"/>
  <c r="T29" i="7"/>
  <c r="Q34" i="7"/>
  <c r="X25" i="7" l="1"/>
  <c r="T30" i="7"/>
  <c r="Q39" i="7"/>
  <c r="T39" i="7" s="1"/>
  <c r="Y39" i="7"/>
  <c r="R26" i="7"/>
  <c r="X26" i="7" s="1"/>
  <c r="T26" i="7"/>
  <c r="R34" i="7"/>
  <c r="X34" i="7" s="1"/>
  <c r="T34" i="7"/>
  <c r="R38" i="7"/>
  <c r="X38" i="7" s="1"/>
  <c r="T38" i="7"/>
  <c r="Q64" i="7"/>
  <c r="Q65" i="7" s="1"/>
  <c r="R39" i="7" l="1"/>
  <c r="X39" i="7" s="1"/>
  <c r="T64" i="7"/>
  <c r="T65" i="7" s="1"/>
  <c r="R64" i="7" l="1"/>
  <c r="X64" i="7" s="1"/>
  <c r="S69" i="7" l="1"/>
  <c r="R65" i="7"/>
  <c r="X65" i="7" s="1"/>
  <c r="R69" i="7"/>
  <c r="R70" i="7" s="1"/>
  <c r="R74" i="7" s="1"/>
  <c r="B69" i="4" l="1"/>
  <c r="B70" i="4" s="1"/>
</calcChain>
</file>

<file path=xl/comments1.xml><?xml version="1.0" encoding="utf-8"?>
<comments xmlns="http://schemas.openxmlformats.org/spreadsheetml/2006/main">
  <authors>
    <author>Patrick Sayan</author>
  </authors>
  <commentList>
    <comment ref="B57" authorId="0" shapeId="0">
      <text>
        <r>
          <rPr>
            <b/>
            <sz val="9"/>
            <color indexed="81"/>
            <rFont val="Tahoma"/>
            <family val="2"/>
          </rPr>
          <t>Patrick Sayan:</t>
        </r>
        <r>
          <rPr>
            <sz val="9"/>
            <color indexed="81"/>
            <rFont val="Tahoma"/>
            <family val="2"/>
          </rPr>
          <t xml:space="preserve">
Tip fee stripped of   refuse tax per Yakima county schedule to equal the "hauler rate" </t>
        </r>
      </text>
    </comment>
  </commentList>
</comments>
</file>

<file path=xl/comments2.xml><?xml version="1.0" encoding="utf-8"?>
<comments xmlns="http://schemas.openxmlformats.org/spreadsheetml/2006/main">
  <authors>
    <author>WCNX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the Bill Areas: Yakima County, Grand View, Granger, Moxee, Selah, Toppenish, Union Gap, Yakima City
</t>
        </r>
      </text>
    </comment>
  </commentList>
</comments>
</file>

<file path=xl/comments3.xml><?xml version="1.0" encoding="utf-8"?>
<comments xmlns="http://schemas.openxmlformats.org/spreadsheetml/2006/main">
  <authors>
    <author>Heather Garland</author>
  </authors>
  <commentList>
    <comment ref="B61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YWS gives discounted disposal to some of it's contract customers (non-UTC), and also provides free disposal for city clean-ups.  This expense is included on the disposal log (figures above) and in disposal expense (40101), but is not included in pass-through (31005)revenue because it was never billed it to the customers.</t>
        </r>
      </text>
    </comment>
  </commentList>
</comments>
</file>

<file path=xl/sharedStrings.xml><?xml version="1.0" encoding="utf-8"?>
<sst xmlns="http://schemas.openxmlformats.org/spreadsheetml/2006/main" count="735" uniqueCount="631">
  <si>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</si>
  <si>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</si>
  <si>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</si>
  <si>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</si>
  <si>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</si>
  <si>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</si>
  <si>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</si>
  <si>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</si>
  <si>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</si>
  <si>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</si>
  <si>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</si>
  <si>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</si>
  <si>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</si>
  <si>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</si>
  <si>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</si>
  <si>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</si>
  <si>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</si>
  <si>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</si>
  <si>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</si>
  <si>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</si>
  <si>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</si>
  <si>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</si>
  <si>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</si>
  <si>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</si>
  <si>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</si>
  <si>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</si>
  <si>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</si>
  <si>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</si>
  <si>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</si>
  <si>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</si>
  <si>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</si>
  <si>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</si>
  <si>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</si>
  <si>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</si>
  <si>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</si>
  <si>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</si>
  <si>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</si>
  <si>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</si>
  <si>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Proposed Revenue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</si>
  <si>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</si>
  <si>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</si>
  <si>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</si>
  <si>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</si>
  <si>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</si>
  <si>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</si>
  <si>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</si>
  <si>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</si>
  <si>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</si>
  <si>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</si>
  <si>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</si>
  <si>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</si>
  <si>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</si>
  <si>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</si>
  <si>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</si>
  <si>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</si>
  <si>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</si>
  <si>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</si>
  <si>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</si>
  <si>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</si>
  <si>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</si>
  <si>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</si>
  <si>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</si>
  <si>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</si>
  <si>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</si>
  <si>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</si>
  <si>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</si>
  <si>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</si>
  <si>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</si>
  <si>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</si>
  <si>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</si>
  <si>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</si>
  <si>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</si>
  <si>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</si>
  <si>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</si>
  <si>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</si>
  <si>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</si>
  <si>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</si>
  <si>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</si>
  <si>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</si>
  <si>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</si>
  <si>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</si>
  <si>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</si>
  <si>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</si>
  <si>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</si>
  <si>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</si>
  <si>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</si>
  <si>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</si>
  <si>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Revenue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</si>
  <si>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</si>
  <si>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</si>
  <si>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</si>
  <si>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</si>
  <si>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</si>
  <si>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</si>
  <si>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</si>
  <si>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</si>
  <si>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</si>
  <si>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</si>
  <si>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</si>
  <si>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</si>
  <si>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</si>
  <si>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</si>
  <si>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</si>
  <si>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</si>
  <si>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Transfer Station</t>
  </si>
  <si>
    <t>1-20 GAL CAN WEEKLY SVC</t>
  </si>
  <si>
    <t>1-32 GAL CAN-WEEKLY SVC</t>
  </si>
  <si>
    <t>2-32 GAL CANS-WEEKLY SVC</t>
  </si>
  <si>
    <t>3-32 GAL CANS-WEEKLY SVC</t>
  </si>
  <si>
    <t>1-32 GAL CAN-ON CALL SVC</t>
  </si>
  <si>
    <t>EXTRA CAN/BAGS</t>
  </si>
  <si>
    <t>OVERFILL/OVERWEIGHT CHG</t>
  </si>
  <si>
    <t>1.5YD CONT 1X WEEKLY</t>
  </si>
  <si>
    <t>1.5YD CONT 2X WEEKLY</t>
  </si>
  <si>
    <t>8YD CONT 1X WEEKLY</t>
  </si>
  <si>
    <t>1.5YD TEMP CONT PU</t>
  </si>
  <si>
    <t>3-32 GAL CANS WKLY SVC</t>
  </si>
  <si>
    <t xml:space="preserve">Annual </t>
  </si>
  <si>
    <t>Tariff Rate</t>
  </si>
  <si>
    <t>Check</t>
  </si>
  <si>
    <t>Comments</t>
  </si>
  <si>
    <t>Oversized Container</t>
  </si>
  <si>
    <t>Mini Can</t>
  </si>
  <si>
    <t>1 Can Weekly</t>
  </si>
  <si>
    <t>2 Can Weekly</t>
  </si>
  <si>
    <t>3 Can Weekly</t>
  </si>
  <si>
    <t>4 Can Weekly</t>
  </si>
  <si>
    <t>5 Can Weekly</t>
  </si>
  <si>
    <t>96 Gal Weekly</t>
  </si>
  <si>
    <t>1 Can Monthly</t>
  </si>
  <si>
    <t>On-Call</t>
  </si>
  <si>
    <t>Item 230, Pg. 34</t>
  </si>
  <si>
    <t>1.5 Yard</t>
  </si>
  <si>
    <t>3 Yard</t>
  </si>
  <si>
    <t>4 Yard</t>
  </si>
  <si>
    <t>6 Yard</t>
  </si>
  <si>
    <t>8 Yard</t>
  </si>
  <si>
    <t>1.5 Yard - Special</t>
  </si>
  <si>
    <t>3 Yard - Special</t>
  </si>
  <si>
    <t>4 Yard - Special</t>
  </si>
  <si>
    <t>6 Yard - Special</t>
  </si>
  <si>
    <t>8 Yard - Special</t>
  </si>
  <si>
    <t>1.5 Yard - Temp</t>
  </si>
  <si>
    <t>96 Gal</t>
  </si>
  <si>
    <t>32 Gal</t>
  </si>
  <si>
    <t>32 Gal - Minimum</t>
  </si>
  <si>
    <t>35 gallon Can</t>
  </si>
  <si>
    <t>3 Yard - Temp</t>
  </si>
  <si>
    <t>4 Yard - Temp</t>
  </si>
  <si>
    <t>Item 55, Pg. 18</t>
  </si>
  <si>
    <t>6 Can Weekly</t>
  </si>
  <si>
    <t>64 Gal Weekly</t>
  </si>
  <si>
    <t>48 Gal Weekly</t>
  </si>
  <si>
    <t>Yakima Waste Systems, Inc. G-89</t>
  </si>
  <si>
    <t>Garbage</t>
  </si>
  <si>
    <t>Recycling</t>
  </si>
  <si>
    <t>Yard Waste</t>
  </si>
  <si>
    <t>RESIDENTIAL SERVICES</t>
  </si>
  <si>
    <t>RESIDENTIAL GARBAGE</t>
  </si>
  <si>
    <t>RL020.0G1W001</t>
  </si>
  <si>
    <t>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</si>
  <si>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</si>
  <si>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</si>
  <si>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</si>
  <si>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</si>
  <si>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</si>
  <si>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</si>
  <si>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</si>
  <si>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</si>
  <si>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RL032.0G1W004</t>
  </si>
  <si>
    <t>RL 32 GL 1X WK 4</t>
  </si>
  <si>
    <t>RL032.0G1W005</t>
  </si>
  <si>
    <t>RL 32 GL 1X WK 5</t>
  </si>
  <si>
    <t>RL032.0G1W006</t>
  </si>
  <si>
    <t>RL 32 GL 1X WK 6</t>
  </si>
  <si>
    <t>RL048.0G1W001</t>
  </si>
  <si>
    <t>RL 48 GL 1X WK 1</t>
  </si>
  <si>
    <t>RL064.0G1W001</t>
  </si>
  <si>
    <t>RL 64 GL 1X WK 1</t>
  </si>
  <si>
    <t>RL096.0G1W001</t>
  </si>
  <si>
    <t>RL 96 GL 1X WK 1</t>
  </si>
  <si>
    <t>RL32R-OC</t>
  </si>
  <si>
    <t>1 RL 32 GL ON CALL-RES</t>
  </si>
  <si>
    <t>EXTRA-RES</t>
  </si>
  <si>
    <t>EXTRA CAN, BAG, BOX - RES</t>
  </si>
  <si>
    <t>OS-RES</t>
  </si>
  <si>
    <t>OVERSIZE CAN - RES</t>
  </si>
  <si>
    <t>SUNKENCAN-RES</t>
  </si>
  <si>
    <t>SUNKEN CAN FEE - RES</t>
  </si>
  <si>
    <t>WI1-RES</t>
  </si>
  <si>
    <t>WALK IN 6-25' - RES</t>
  </si>
  <si>
    <t>WI2-RES</t>
  </si>
  <si>
    <t>WALK IN 26-50' - RES</t>
  </si>
  <si>
    <t>WI3-RES</t>
  </si>
  <si>
    <t>WALK IN 51-75' - RES</t>
  </si>
  <si>
    <t>WI4-RES</t>
  </si>
  <si>
    <t>WALK IN 76-100' - RES</t>
  </si>
  <si>
    <t>WI5-RES</t>
  </si>
  <si>
    <t>WALK IN 101-125' - RES</t>
  </si>
  <si>
    <t>REDEL-RES</t>
  </si>
  <si>
    <t>REDELIVER FEE - RES</t>
  </si>
  <si>
    <t>REINSTATE-RES</t>
  </si>
  <si>
    <t>REINSTATE FEE - RES</t>
  </si>
  <si>
    <t>TRIP-RES</t>
  </si>
  <si>
    <t>TRIP FEE - RES</t>
  </si>
  <si>
    <t>TIME-RES</t>
  </si>
  <si>
    <t>TIME FEE 1 - RES</t>
  </si>
  <si>
    <t>TOTAL RESIDENTIAL GARBAGE</t>
  </si>
  <si>
    <t>RESIDENTIAL RECYCLING</t>
  </si>
  <si>
    <t>SL064.0GEO001REC</t>
  </si>
  <si>
    <t>SL 64 GL EOW RECYCLE 1</t>
  </si>
  <si>
    <t>TOTAL RESIDENTIAL RECYCLING</t>
  </si>
  <si>
    <t>RESIDENTIAL YARD WASTE</t>
  </si>
  <si>
    <t>SL096.0GEO001GW</t>
  </si>
  <si>
    <t>SL 96 GL EOW GREENWASTE 1</t>
  </si>
  <si>
    <t>TOTAL RESIDENTIAL YARD WASTE</t>
  </si>
  <si>
    <t>COMMERCIAL SERVICES</t>
  </si>
  <si>
    <t>COMMERCIAL GARBAGE</t>
  </si>
  <si>
    <t>FL001.5Y1W001</t>
  </si>
  <si>
    <t>1.5 YD 1X WK 1</t>
  </si>
  <si>
    <t>FL001.5Y2W001</t>
  </si>
  <si>
    <t>1.5 YD 2X WK 1</t>
  </si>
  <si>
    <t>FL001.5Y3W001</t>
  </si>
  <si>
    <t>1.5 YD 3X WK 1</t>
  </si>
  <si>
    <t>FL001.5Y5W001</t>
  </si>
  <si>
    <t>FL 1.5 YD 5X WK 1</t>
  </si>
  <si>
    <t>RL001.5Y1W001</t>
  </si>
  <si>
    <t>RL 1.5 YD 1X WK 1</t>
  </si>
  <si>
    <t>RL001.5Y2W001</t>
  </si>
  <si>
    <t>RL 1.5 YD 2X WK 1</t>
  </si>
  <si>
    <t>RL001.5Y3W001</t>
  </si>
  <si>
    <t>RL 1.5 YD 3X WK 1</t>
  </si>
  <si>
    <t>RL001.5Y5W001</t>
  </si>
  <si>
    <t>RL 1.5 YD 5X WK 1</t>
  </si>
  <si>
    <t>RL001.5YEO001</t>
  </si>
  <si>
    <t>RL 1.5 YD EOW 1</t>
  </si>
  <si>
    <t>FL003.0Y1W001</t>
  </si>
  <si>
    <t>3 YD 1X WK 1</t>
  </si>
  <si>
    <t>FL003.0Y2W001</t>
  </si>
  <si>
    <t>3 YD 2X WK 1</t>
  </si>
  <si>
    <t>FL003.0Y3W001</t>
  </si>
  <si>
    <t>3 YD 3X WK 1</t>
  </si>
  <si>
    <t>FL003.0Y5W001</t>
  </si>
  <si>
    <t>3 YD 5X WK 1</t>
  </si>
  <si>
    <t>FL004.0Y1W001</t>
  </si>
  <si>
    <t>4 YD 1X WK 1</t>
  </si>
  <si>
    <t>FL004.0Y2W001</t>
  </si>
  <si>
    <t>4 YD 2X WK 1</t>
  </si>
  <si>
    <t>FL004.0Y3W001</t>
  </si>
  <si>
    <t>4 YD 3X WK 1</t>
  </si>
  <si>
    <t>FL004.0Y5W001</t>
  </si>
  <si>
    <t>FL 4 YD 5X WK 1</t>
  </si>
  <si>
    <t>FL006.0Y1W001</t>
  </si>
  <si>
    <t>6 YD 1X WK 1</t>
  </si>
  <si>
    <t>FL006.0Y2W001</t>
  </si>
  <si>
    <t>6 YD 2X WK 1</t>
  </si>
  <si>
    <t>FL006.0Y3W001</t>
  </si>
  <si>
    <t>6 YD 3X WK 1</t>
  </si>
  <si>
    <t>FL006.0Y4W001</t>
  </si>
  <si>
    <t>6 YD 4X WK 1</t>
  </si>
  <si>
    <t>FL006.0Y5W001</t>
  </si>
  <si>
    <t>6 YD 5X WK 1</t>
  </si>
  <si>
    <t>FL008.0Y1W001</t>
  </si>
  <si>
    <t>FL 8 YD 1X WK 1</t>
  </si>
  <si>
    <t>FL008.0Y2W001</t>
  </si>
  <si>
    <t>FL 8 YD 2X WK 1</t>
  </si>
  <si>
    <t>FL008.0Y3W001</t>
  </si>
  <si>
    <t>FL 8 YD 3X WK 1</t>
  </si>
  <si>
    <t>FL004.0Y1W001CMP</t>
  </si>
  <si>
    <t>4 YD 1X WK COMP 1</t>
  </si>
  <si>
    <t>FL1.5TC-COMM</t>
  </si>
  <si>
    <t>FL 1.5 YD TEMP - COMM</t>
  </si>
  <si>
    <t>RL1.5TC-COMM</t>
  </si>
  <si>
    <t>RL TEMPORARY 1.5 YD-COMM</t>
  </si>
  <si>
    <t>FL3TC-COMM</t>
  </si>
  <si>
    <t>FL 3 YD TEMP - COMM</t>
  </si>
  <si>
    <t>FL4TC-COMM</t>
  </si>
  <si>
    <t>FL 4 YD TEMP - COMM</t>
  </si>
  <si>
    <t>FL6TC-COMM</t>
  </si>
  <si>
    <t>FL 6 YD TEMP - COMM</t>
  </si>
  <si>
    <t>RL032.0G1W001COMM</t>
  </si>
  <si>
    <t>RL 32 GL 1X WK COMM 1</t>
  </si>
  <si>
    <t>RL032.0G1W002COMM</t>
  </si>
  <si>
    <t>RL 32 GL 1X WK COMM 2</t>
  </si>
  <si>
    <t>RL032.0G1W003COMM</t>
  </si>
  <si>
    <t>RL 32 GL 1X WK COMM 3</t>
  </si>
  <si>
    <t>RL032.0G1W004COMM</t>
  </si>
  <si>
    <t>RL 32 GL 1X WK COMM 4</t>
  </si>
  <si>
    <t>RL032.0G1W005COMM</t>
  </si>
  <si>
    <t>32 GL 1X WK COMM 5</t>
  </si>
  <si>
    <t>RL048.0G1W001COMM</t>
  </si>
  <si>
    <t>RL 48 GL 1X WK COMM 1</t>
  </si>
  <si>
    <t>RL064.0G1W001COMM</t>
  </si>
  <si>
    <t>RL 64 GL 1X WK COMM 1</t>
  </si>
  <si>
    <t>RL096.0G1W001COMM</t>
  </si>
  <si>
    <t>RL 96 GL 1X WK COMM 1</t>
  </si>
  <si>
    <t>EP1.5-COMM</t>
  </si>
  <si>
    <t>EXTRA PICK UP 1.5 YD - CO</t>
  </si>
  <si>
    <t>EP3-COMM</t>
  </si>
  <si>
    <t>EXTRA PICK UP 3 YD - COMM</t>
  </si>
  <si>
    <t>EP4-COMM</t>
  </si>
  <si>
    <t>EXTRA PICK UP 4 YD - COMM</t>
  </si>
  <si>
    <t>EP6-COMM</t>
  </si>
  <si>
    <t>EXTRA PICK UP 6 YD - COMM</t>
  </si>
  <si>
    <t>EXTRA1TO4YD-COMM</t>
  </si>
  <si>
    <t>EXTRA PU 1 TO 4YD - COMM</t>
  </si>
  <si>
    <t>EXTRA5OVERYD-COMM</t>
  </si>
  <si>
    <t>EXTRA PU 5YD OVER - COMM</t>
  </si>
  <si>
    <t>EXTRA-COMM</t>
  </si>
  <si>
    <t>EXTRA CAN, BAG, BOX - COM</t>
  </si>
  <si>
    <t>OS-COMM</t>
  </si>
  <si>
    <t>OVERSIZE CAN - COMM</t>
  </si>
  <si>
    <t>DISP-COMM</t>
  </si>
  <si>
    <t>DISPOSAL FEE - COMM</t>
  </si>
  <si>
    <t>RENT1.5-COMM</t>
  </si>
  <si>
    <t>RENTAL FEE 1.5 YD COMM</t>
  </si>
  <si>
    <t>RENT3-COMM</t>
  </si>
  <si>
    <t>RENTAL FEE 3 YD COMM</t>
  </si>
  <si>
    <t>RENT4-COMM</t>
  </si>
  <si>
    <t>RENTAL FEE 4 YD COMM</t>
  </si>
  <si>
    <t>RENT6-COMM</t>
  </si>
  <si>
    <t>RENTAL FEE 6 YD COMM</t>
  </si>
  <si>
    <t>RENT8-COMM</t>
  </si>
  <si>
    <t>RENTAL FEE 8 YD COMM</t>
  </si>
  <si>
    <t>RENT1.5TEMP-COMM</t>
  </si>
  <si>
    <t xml:space="preserve">RENTAL FEE 1.5 YD TEMP - </t>
  </si>
  <si>
    <t>RENT3TEMP-COMM</t>
  </si>
  <si>
    <t>RENTAL FEE 3 YD TEMP - CO</t>
  </si>
  <si>
    <t>RENT4TEMP-COMM</t>
  </si>
  <si>
    <t>RENTAL FEE 4YD TEMP - COM</t>
  </si>
  <si>
    <t>RENT6TEMP-COMM</t>
  </si>
  <si>
    <t>RENTAL FEE 6 YD TEMP - CO</t>
  </si>
  <si>
    <t>ROLL-COMM</t>
  </si>
  <si>
    <t>ROLL OUT CHARGE - COMM</t>
  </si>
  <si>
    <t>WI1-COMM</t>
  </si>
  <si>
    <t>WALK IN 6-25' - COMM</t>
  </si>
  <si>
    <t>WI2-COMM</t>
  </si>
  <si>
    <t>WALK IN 26-50' - COMM</t>
  </si>
  <si>
    <t>WI4-COMM</t>
  </si>
  <si>
    <t>WALK IN 76-100' - COMM</t>
  </si>
  <si>
    <t>SUNKENCAN-COMM</t>
  </si>
  <si>
    <t>SUNKEN CAN FEE - COMM</t>
  </si>
  <si>
    <t>CLEAN-COMM</t>
  </si>
  <si>
    <t>CONTAINER CLEANING FEE -</t>
  </si>
  <si>
    <t>CLEAN2OVERYD-COMM</t>
  </si>
  <si>
    <t>CONT CLEAN 2YD OVER - COM</t>
  </si>
  <si>
    <t>CLEANPU7UNDER-COMM</t>
  </si>
  <si>
    <t>CLEAN PICKUP 7YD UNDER-CO</t>
  </si>
  <si>
    <t>PUREDEL1-COMM</t>
  </si>
  <si>
    <t>PU/REDEL UP TO 8 YDS - COMM</t>
  </si>
  <si>
    <t>DEL1.5-COMM</t>
  </si>
  <si>
    <t>DELIVERY FEE 1.5YD - COMM</t>
  </si>
  <si>
    <t>DEL3-COMM</t>
  </si>
  <si>
    <t>DELIVERY FEE 3YD - COMM</t>
  </si>
  <si>
    <t>DEL4-COMM</t>
  </si>
  <si>
    <t>DELIVERY FEE 4YD - COMM</t>
  </si>
  <si>
    <t>DEL6-COMM</t>
  </si>
  <si>
    <t>DELIVERY FEE 6YD - COMM</t>
  </si>
  <si>
    <t>DELTEMP-COMM</t>
  </si>
  <si>
    <t>DELIVERY FEE TEMP-COMM</t>
  </si>
  <si>
    <t>REINSTATE-COMM</t>
  </si>
  <si>
    <t>REINSTATE FEE - COMM</t>
  </si>
  <si>
    <t>TIME-COMM</t>
  </si>
  <si>
    <t>TIME FEE 1 - COMM</t>
  </si>
  <si>
    <t>TRIP1-COMM</t>
  </si>
  <si>
    <t>TRIP FEE - COMM</t>
  </si>
  <si>
    <t>UNLATCH-COMM</t>
  </si>
  <si>
    <t>UNLATCHING FEE-COMM</t>
  </si>
  <si>
    <t>UNLCKC</t>
  </si>
  <si>
    <t>UNLOCKING FEE - COMM</t>
  </si>
  <si>
    <t>REDEL1.5-COMM</t>
  </si>
  <si>
    <t>REDELIVERY FEE 1.5 YD - COMM</t>
  </si>
  <si>
    <t>REDEL3-COMM</t>
  </si>
  <si>
    <t>REDELIVERY FEE 3 YD - COMM</t>
  </si>
  <si>
    <t>REDEL4-COMM</t>
  </si>
  <si>
    <t>REDELIVERY FEE 4 YD - COMM</t>
  </si>
  <si>
    <t>REDEL-COMM</t>
  </si>
  <si>
    <t>REDELIVER FEE LVL 1 - COM</t>
  </si>
  <si>
    <t>ADJ-COM</t>
  </si>
  <si>
    <t>ADJUSTMENT COMMERCIAL</t>
  </si>
  <si>
    <t>TOTAL COMMERCIAL GARBAGE</t>
  </si>
  <si>
    <t>DROP BOX SERVICES</t>
  </si>
  <si>
    <t>DROP BOX HAULS/RENTAL</t>
  </si>
  <si>
    <t>HAUL20-RO</t>
  </si>
  <si>
    <t>HAUL 20 YD - RO</t>
  </si>
  <si>
    <t>HAUL30-RO</t>
  </si>
  <si>
    <t>HAUL 30 YD - RO</t>
  </si>
  <si>
    <t>HAUL40-RO</t>
  </si>
  <si>
    <t>HAUL 40 YD - RO</t>
  </si>
  <si>
    <t>HAUL50-RO</t>
  </si>
  <si>
    <t>HAUL 50 YD - RO</t>
  </si>
  <si>
    <t>HAUL10-CP</t>
  </si>
  <si>
    <t>HAUL 10-18YD COMP - RO</t>
  </si>
  <si>
    <t>HAUL20-CP</t>
  </si>
  <si>
    <t>COMPACTOR HAUL 20 YD - RO</t>
  </si>
  <si>
    <t>HAUL25-CP</t>
  </si>
  <si>
    <t>COMPACTOR HAUL 25 YD - RO</t>
  </si>
  <si>
    <t>HAUL30-CP</t>
  </si>
  <si>
    <t>COMPACTOR HAUL 30 YD</t>
  </si>
  <si>
    <t>HAUL35-CP</t>
  </si>
  <si>
    <t>COMPACTOR HAUL 35 YD - RO</t>
  </si>
  <si>
    <t>HAUL36-CP</t>
  </si>
  <si>
    <t>HAUL 36YD COMP - RO</t>
  </si>
  <si>
    <t>HAUL40-CP</t>
  </si>
  <si>
    <t>COMPACTOR HAUL 40 YD</t>
  </si>
  <si>
    <t>HAUL20TEMP-RO</t>
  </si>
  <si>
    <t>HAUL 20 YD TEMP - RO</t>
  </si>
  <si>
    <t>HAUL30TEMP-RO</t>
  </si>
  <si>
    <t>HAUL 30 YD TEMP - RO</t>
  </si>
  <si>
    <t>HAUL40TEMP-RO</t>
  </si>
  <si>
    <t>HAUL 40 YD TEMP - RO</t>
  </si>
  <si>
    <t>DEL-RO</t>
  </si>
  <si>
    <t>DELIVERY FEE - RO</t>
  </si>
  <si>
    <t>RENT20MO-RO</t>
  </si>
  <si>
    <t>RENTAL FEE 20 YD MONTHLY</t>
  </si>
  <si>
    <t>RENT30MO-RO</t>
  </si>
  <si>
    <t>RENTAL FEE 30 YD MONTHLY</t>
  </si>
  <si>
    <t>RENT40MO-RO</t>
  </si>
  <si>
    <t>RENTAL FEE 40 YD MONTHLY</t>
  </si>
  <si>
    <t>RENT20DAY-RO</t>
  </si>
  <si>
    <t>RENTAL FEE 20 YD DAILY</t>
  </si>
  <si>
    <t>RENT30DAY-RO</t>
  </si>
  <si>
    <t>RENTAL FEE 30 YD DAILY</t>
  </si>
  <si>
    <t>RENT40DAY-RO</t>
  </si>
  <si>
    <t>RENTAL FEE 40 YD DAILY</t>
  </si>
  <si>
    <t>MILE-RO</t>
  </si>
  <si>
    <t>MILEAGE FEE - RO</t>
  </si>
  <si>
    <t>TIME-RO</t>
  </si>
  <si>
    <t>TIME FEE - RO</t>
  </si>
  <si>
    <t>ADJ-RO</t>
  </si>
  <si>
    <t>ADJUSTMENT ROLL OFF</t>
  </si>
  <si>
    <t>TOTAL DROP BOX HAULS/RENTAL</t>
  </si>
  <si>
    <t>PASSTHROUGH DISPOSAL</t>
  </si>
  <si>
    <t>DISP-RO</t>
  </si>
  <si>
    <t>DISPOSAL CHARGE - RO</t>
  </si>
  <si>
    <t>TOTAL PASSTHROUGH DISPOSAL</t>
  </si>
  <si>
    <t>Service Charges</t>
  </si>
  <si>
    <t>ADJ-FIN</t>
  </si>
  <si>
    <t>ADJUSTMENT FINANCE CHARGE</t>
  </si>
  <si>
    <t>FINCHG</t>
  </si>
  <si>
    <t>FINANCE CHARGE</t>
  </si>
  <si>
    <t>RETCKC</t>
  </si>
  <si>
    <t>RETURN CHECK CHARGE</t>
  </si>
  <si>
    <t>TOTAL SERVICE CHARGES</t>
  </si>
  <si>
    <t>TOTAL REVENUE</t>
  </si>
  <si>
    <t>Minimum</t>
  </si>
  <si>
    <t>On Call</t>
  </si>
  <si>
    <t>Additional</t>
  </si>
  <si>
    <t>Special Pickup:</t>
  </si>
  <si>
    <t>Difference</t>
  </si>
  <si>
    <t>4-32 GAL CANS-WEEKLY SVC</t>
  </si>
  <si>
    <t>5-32 GAL CANS-WEEKLY SVC</t>
  </si>
  <si>
    <t>6-32 GAL CANS-WEEKLY SVC</t>
  </si>
  <si>
    <t>1-64 GAL CART WEEKLY SVC</t>
  </si>
  <si>
    <t>1-48 GAL CART WEEKLY SVC</t>
  </si>
  <si>
    <t>1-96 GAL CARTS WEEKLY SVC</t>
  </si>
  <si>
    <t>48 gallon Can</t>
  </si>
  <si>
    <t>64 gallon Can</t>
  </si>
  <si>
    <t>96 gallon Can</t>
  </si>
  <si>
    <t>*  1.5 cans</t>
  </si>
  <si>
    <t>*  2 cans</t>
  </si>
  <si>
    <t>*  3 cans</t>
  </si>
  <si>
    <t>On Call/Oversize</t>
  </si>
  <si>
    <t>48 Gal Extra</t>
  </si>
  <si>
    <t>64 Gal Extra</t>
  </si>
  <si>
    <t>Item 100, Pg. 23</t>
  </si>
  <si>
    <t>Item 100, Pg. 24</t>
  </si>
  <si>
    <t>Item 105, Pg. 27</t>
  </si>
  <si>
    <t>32 gal</t>
  </si>
  <si>
    <t>48 Gal</t>
  </si>
  <si>
    <t>64 Gal</t>
  </si>
  <si>
    <t>Minimum Monthly Chrg</t>
  </si>
  <si>
    <t>Occasional Extra</t>
  </si>
  <si>
    <t>Each Additional Can/Unit</t>
  </si>
  <si>
    <t>Item 150, Pg. 28</t>
  </si>
  <si>
    <t xml:space="preserve">Loose Material </t>
  </si>
  <si>
    <t>Bulky Material</t>
  </si>
  <si>
    <t>1.25 Yard</t>
  </si>
  <si>
    <t>1.50 Yard</t>
  </si>
  <si>
    <t>Item 207, Pg. 32</t>
  </si>
  <si>
    <t>Snipes/Cheyne/County</t>
  </si>
  <si>
    <t>Item 240, Pg. 35</t>
  </si>
  <si>
    <t>1.25 Yard - Special</t>
  </si>
  <si>
    <t>1.25 Yard - Temp</t>
  </si>
  <si>
    <t>Item 240, Pg 36</t>
  </si>
  <si>
    <t>48 Gal - Special</t>
  </si>
  <si>
    <t>64 Gal - Special</t>
  </si>
  <si>
    <t>96 Gal - Special</t>
  </si>
  <si>
    <t>Item 245, Pg. 37</t>
  </si>
  <si>
    <t>32 Gal - Special</t>
  </si>
  <si>
    <t>32 Gal - Special Add'l Unit</t>
  </si>
  <si>
    <t>1.25YD CONT 1X WEEKLY</t>
  </si>
  <si>
    <t>1.5YD CONT 3X WEEKLY</t>
  </si>
  <si>
    <t>1.5YD CONT 5X WEEKLY</t>
  </si>
  <si>
    <t>1.5YD CONT EOW</t>
  </si>
  <si>
    <t xml:space="preserve">3YD CONT 2X WEEKLY </t>
  </si>
  <si>
    <t xml:space="preserve">3YD CONT 1X WEEKLY </t>
  </si>
  <si>
    <t xml:space="preserve">3YD CONT 3X WEEKLY </t>
  </si>
  <si>
    <t xml:space="preserve">3YD CONT 5X WEEKLY </t>
  </si>
  <si>
    <t xml:space="preserve">4YD CONT 1X WEEKLY </t>
  </si>
  <si>
    <t xml:space="preserve">4YD CONT 2X WEEKLY </t>
  </si>
  <si>
    <t xml:space="preserve">4YD CONT 3X WEEKLY </t>
  </si>
  <si>
    <t xml:space="preserve">4YD CONT 5X WEEKLY </t>
  </si>
  <si>
    <t xml:space="preserve">6YD CONT 1X WEEKLY </t>
  </si>
  <si>
    <t xml:space="preserve">6YD CONT 2X WEEKLY </t>
  </si>
  <si>
    <t xml:space="preserve">6YD CONT 3X WEEKLY </t>
  </si>
  <si>
    <t xml:space="preserve">6YD CONT 5X WEEKLY </t>
  </si>
  <si>
    <t xml:space="preserve">6YD CONT 4X WEEKLY </t>
  </si>
  <si>
    <t>8YD CONT 2X WEEKLY</t>
  </si>
  <si>
    <t>8YD CONT 3X WEEKLY</t>
  </si>
  <si>
    <t>3YD TEMP CONT PU</t>
  </si>
  <si>
    <t>4YD TEMP CONT PU</t>
  </si>
  <si>
    <t>6YD TEMP CONT PU</t>
  </si>
  <si>
    <t>4YD COMP</t>
  </si>
  <si>
    <t xml:space="preserve">1-32 GAL CAN Minimum </t>
  </si>
  <si>
    <t>1-48 GAL CAN WEEKLY SVC</t>
  </si>
  <si>
    <t>1-64 GAL CART CMML WKLY</t>
  </si>
  <si>
    <t>1-96 GAL CART CMML WKLY</t>
  </si>
  <si>
    <t>1-32 GAL CAN MONTHLY</t>
  </si>
  <si>
    <t xml:space="preserve">2-32 GAL CAN </t>
  </si>
  <si>
    <t>4-32 GAL CANS WKLY SVC</t>
  </si>
  <si>
    <t>5-32 GAL CANS WKLY SVC</t>
  </si>
  <si>
    <t>Item 255, Pg. 38 (2:75 Compaction Ratio)</t>
  </si>
  <si>
    <t>1.5YD SPECIAL PU</t>
  </si>
  <si>
    <t>3YD SPECIAL PU</t>
  </si>
  <si>
    <t>4YD SPECIAL PU</t>
  </si>
  <si>
    <t>6YD SPECIAL PU</t>
  </si>
  <si>
    <t>OVERSIZE CAN COMM</t>
  </si>
  <si>
    <t>EXTRA 1-4 Yes</t>
  </si>
  <si>
    <t>OVER 4 YD</t>
  </si>
  <si>
    <t>EXTRA CAN/BAG/BOX</t>
  </si>
  <si>
    <t>3YD COMP</t>
  </si>
  <si>
    <t>Roll-Off</t>
  </si>
  <si>
    <t>No Customers</t>
  </si>
  <si>
    <t>Other no customer services listed on proposed rate schedule  are increased by the</t>
  </si>
  <si>
    <t>same rate as other identical services.  No separate calculation required.</t>
  </si>
  <si>
    <t>Company Calculated Rate</t>
  </si>
  <si>
    <t>Litter Receptacle</t>
  </si>
  <si>
    <t>Item 130, Pg. 28</t>
  </si>
  <si>
    <t>Minimum Monthly</t>
  </si>
  <si>
    <t>Dump Fee Calc References</t>
  </si>
  <si>
    <t>Dump Fee Calculation</t>
  </si>
  <si>
    <t>Current Tariff Rate</t>
  </si>
  <si>
    <t>Proposed Increase</t>
  </si>
  <si>
    <t>6 Yard - Temp</t>
  </si>
  <si>
    <t>Yakima County</t>
  </si>
  <si>
    <t>Note:  Revenue source data is from the billing system.  Links have been deleted to maintain data integrity.  Support is available upon request.</t>
  </si>
  <si>
    <t>Regulated Price Out</t>
  </si>
  <si>
    <t>July 1, 2016 - June 30, 2017</t>
  </si>
  <si>
    <t>7/1/16-1/31/17</t>
  </si>
  <si>
    <t>2/1/17-6/30/17</t>
  </si>
  <si>
    <t>Packer &amp; Roll-off</t>
  </si>
  <si>
    <t>Proposed</t>
  </si>
  <si>
    <t>2/1/17 - 6/30/17</t>
  </si>
  <si>
    <t>Total Revenue</t>
  </si>
  <si>
    <t>Average Customers</t>
  </si>
  <si>
    <t>Annual Increase</t>
  </si>
  <si>
    <t>Annual Revenue</t>
  </si>
  <si>
    <t>Note: Customer Counts include frequency</t>
  </si>
  <si>
    <t>Staff Calc</t>
  </si>
  <si>
    <t>Current Rev. (Monthly)</t>
  </si>
  <si>
    <t>BOY Customer Count w/ current rate</t>
  </si>
  <si>
    <t>Restate July through January</t>
  </si>
  <si>
    <t>DRIVEIN1-RES</t>
  </si>
  <si>
    <t xml:space="preserve">DRIVE IN 125-250' - RES </t>
  </si>
  <si>
    <t>DRIVE-IN1 RES MTHLY</t>
  </si>
  <si>
    <t>DRIVE IN 125-250' - RES MONTHLY</t>
  </si>
  <si>
    <t>DRIVEINEOW1-RES</t>
  </si>
  <si>
    <t>DRIVE IN 125-250' - RES EOW</t>
  </si>
  <si>
    <t>FL004.0Y4W001</t>
  </si>
  <si>
    <t>FL 4 YD 4X WK 1</t>
  </si>
  <si>
    <t xml:space="preserve">DRIVEIN1-COMM </t>
  </si>
  <si>
    <t>DRIVE IN 125-250' - COMM</t>
  </si>
  <si>
    <t>CLEAN1YD-COMM</t>
  </si>
  <si>
    <t>CONT CLEAN 1 YD - COMM</t>
  </si>
  <si>
    <t>LCKC</t>
  </si>
  <si>
    <t>LOCK &amp; KEY FEE - COMM</t>
  </si>
  <si>
    <t>CARTREPL-COM</t>
  </si>
  <si>
    <t>CART REPLACEMENT - COMM</t>
  </si>
  <si>
    <t>CLEAN-RO</t>
  </si>
  <si>
    <t>CONT CLEANING FEE - RO</t>
  </si>
  <si>
    <t>CLEAN20-RO</t>
  </si>
  <si>
    <t>CLEANING FEE 20 YD - RO</t>
  </si>
  <si>
    <t>PUREDEL1-RO</t>
  </si>
  <si>
    <t>PU/REDEL OVER 8 YDS - RO</t>
  </si>
  <si>
    <t>Per LG</t>
  </si>
  <si>
    <t>Per Price Out</t>
  </si>
  <si>
    <t>YW</t>
  </si>
  <si>
    <t>Disposal Schedule</t>
  </si>
  <si>
    <t xml:space="preserve">SOURCE: </t>
  </si>
  <si>
    <t>Monthly disposal logs - available upon request.  Data is not linked within Pro forma workbook to avoid external file linking errors.</t>
  </si>
  <si>
    <t>Terrace Heights</t>
  </si>
  <si>
    <t>Cheyne</t>
  </si>
  <si>
    <t>Lower Valley</t>
  </si>
  <si>
    <t>Regulated Tons</t>
  </si>
  <si>
    <t>Regulated $</t>
  </si>
  <si>
    <t>Non Reg Tons</t>
  </si>
  <si>
    <t>Non Reg $</t>
  </si>
  <si>
    <t>RO Reg Tons</t>
  </si>
  <si>
    <t xml:space="preserve"> RO Reg $</t>
  </si>
  <si>
    <t>RO Non Reg Tons</t>
  </si>
  <si>
    <t>RO Non Reg $</t>
  </si>
  <si>
    <t>Total Packer</t>
  </si>
  <si>
    <t>Total Pass Thru</t>
  </si>
  <si>
    <t>TOTALS</t>
  </si>
  <si>
    <t>Yard waste</t>
  </si>
  <si>
    <t>Reg $</t>
  </si>
  <si>
    <t>TOTAL</t>
  </si>
  <si>
    <t>Tons</t>
  </si>
  <si>
    <t>$</t>
  </si>
  <si>
    <t>Total Reg MSW</t>
  </si>
  <si>
    <t>Total Reg RO MSW</t>
  </si>
  <si>
    <t>Total Non Reg MSW</t>
  </si>
  <si>
    <t>Total Non Reg RO MSW</t>
  </si>
  <si>
    <t>Total MSW Packer</t>
  </si>
  <si>
    <t>Total RO MSW</t>
  </si>
  <si>
    <t>Total Reg YW</t>
  </si>
  <si>
    <t>Total Non Reg YW</t>
  </si>
  <si>
    <t>Pass Through per GL</t>
  </si>
  <si>
    <t>Total Disposal per GL</t>
  </si>
  <si>
    <t>imm</t>
  </si>
  <si>
    <t>Note from Heather Garland: Customer Counts and Disposal Schedule are from Filing under TG-170878 audit, effective Oct 1, 2017.  The information shaded gray was taken directly from the audited file.</t>
  </si>
  <si>
    <t>Note from Heather Garland: Customer Counts and Disposal Schedule are from Filing under TG-170878 audit, effective Oct 1, 2017.</t>
  </si>
  <si>
    <t>Per Notification</t>
  </si>
  <si>
    <t>Remove Refuse Tax</t>
  </si>
  <si>
    <t>Yakima Waste Systems, Inc G-89</t>
  </si>
  <si>
    <t>New 1/1/2021 Rate</t>
  </si>
  <si>
    <t>32 Gal Extra/ Bag</t>
  </si>
  <si>
    <t>Proposed Rates Effective 1-1-2021</t>
  </si>
  <si>
    <t>Used the calc on References tab to determine the actual fee.  Same methodology as last time.  The rate per the letter is $19/ton</t>
  </si>
  <si>
    <t>Effective 1-1-2021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</si>
</sst>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(&quot;$&quot;* #,##0.00_);_(&quot;$&quot;* \(#,##0.00\);_(&quot;$&quot;* &quot;-&quot;????_);_(@_)"/>
    <numFmt numFmtId="173" formatCode="[$-409]mmm\-yy;@"/>
    <numFmt numFmtId="174" formatCode="&quot;$&quot;#,##0\ ;\(&quot;$&quot;#,##0\)"/>
    <numFmt numFmtId="175" formatCode="&quot;$&quot;#,##0"/>
    <numFmt numFmtId="176" formatCode="General_)"/>
    <numFmt numFmtId="177" formatCode="mm\-yy;\-0;;@"/>
    <numFmt numFmtId="178" formatCode=".00#####;\-.00####;;@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2"/>
      <name val="Arial MT"/>
    </font>
    <font>
      <b/>
      <u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Bookman Old Style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1"/>
      <color rgb="FF7030A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6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4" fontId="2" fillId="0" borderId="0"/>
    <xf numFmtId="0" fontId="2" fillId="0" borderId="0"/>
    <xf numFmtId="1" fontId="2" fillId="0" borderId="0">
      <alignment horizontal="center"/>
    </xf>
    <xf numFmtId="0" fontId="51" fillId="35" borderId="0" applyNumberFormat="0" applyBorder="0" applyAlignment="0" applyProtection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53" fillId="0" borderId="0"/>
    <xf numFmtId="0" fontId="2" fillId="0" borderId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16" borderId="0" applyNumberFormat="0" applyBorder="0" applyAlignment="0" applyProtection="0"/>
    <xf numFmtId="0" fontId="56" fillId="24" borderId="4" applyNumberFormat="0" applyAlignment="0" applyProtection="0"/>
    <xf numFmtId="0" fontId="56" fillId="12" borderId="4" applyNumberFormat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22" fillId="0" borderId="27" applyNumberFormat="0" applyFill="0" applyAlignment="0" applyProtection="0"/>
    <xf numFmtId="0" fontId="57" fillId="0" borderId="28" applyNumberFormat="0" applyFill="0" applyAlignment="0" applyProtection="0"/>
    <xf numFmtId="0" fontId="23" fillId="0" borderId="10" applyNumberFormat="0" applyFill="0" applyAlignment="0" applyProtection="0"/>
    <xf numFmtId="0" fontId="58" fillId="0" borderId="10" applyNumberFormat="0" applyFill="0" applyAlignment="0" applyProtection="0"/>
    <xf numFmtId="0" fontId="24" fillId="0" borderId="29" applyNumberFormat="0" applyFill="0" applyAlignment="0" applyProtection="0"/>
    <xf numFmtId="0" fontId="59" fillId="0" borderId="30" applyNumberFormat="0" applyFill="0" applyAlignment="0" applyProtection="0"/>
    <xf numFmtId="0" fontId="60" fillId="0" borderId="31" applyNumberFormat="0" applyFill="0" applyAlignment="0" applyProtection="0"/>
    <xf numFmtId="0" fontId="61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5" applyNumberFormat="0" applyFont="0" applyAlignment="0" applyProtection="0"/>
    <xf numFmtId="0" fontId="50" fillId="10" borderId="15" applyNumberFormat="0" applyFont="0" applyAlignment="0" applyProtection="0"/>
    <xf numFmtId="9" fontId="8" fillId="0" borderId="0" applyFont="0" applyFill="0" applyBorder="0" applyAlignment="0" applyProtection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2" fillId="0" borderId="0"/>
    <xf numFmtId="0" fontId="2" fillId="0" borderId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49" fontId="78" fillId="0" borderId="0" applyFill="0" applyBorder="0" applyAlignment="0" applyProtection="0"/>
    <xf numFmtId="0" fontId="79" fillId="0" borderId="40" applyBorder="0">
      <alignment horizontal="center" vertical="center" wrapText="1"/>
    </xf>
    <xf numFmtId="0" fontId="15" fillId="23" borderId="0" applyNumberFormat="0" applyBorder="0" applyAlignment="0" applyProtection="0"/>
    <xf numFmtId="0" fontId="32" fillId="24" borderId="4" applyNumberFormat="0" applyAlignment="0" applyProtection="0"/>
    <xf numFmtId="0" fontId="16" fillId="24" borderId="4" applyNumberFormat="0" applyAlignment="0" applyProtection="0"/>
    <xf numFmtId="0" fontId="16" fillId="24" borderId="4" applyNumberFormat="0" applyAlignment="0" applyProtection="0"/>
    <xf numFmtId="0" fontId="80" fillId="42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11" borderId="0" applyNumberFormat="0" applyBorder="0" applyAlignment="0" applyProtection="0"/>
    <xf numFmtId="0" fontId="36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7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4" applyNumberFormat="0" applyAlignment="0" applyProtection="0"/>
    <xf numFmtId="0" fontId="79" fillId="0" borderId="40" applyBorder="0">
      <alignment horizontal="center" vertical="center" wrapText="1"/>
    </xf>
    <xf numFmtId="0" fontId="42" fillId="0" borderId="14" applyNumberFormat="0" applyFill="0" applyAlignment="0" applyProtection="0"/>
    <xf numFmtId="0" fontId="26" fillId="0" borderId="13" applyNumberFormat="0" applyFill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8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81" fillId="0" borderId="0"/>
    <xf numFmtId="0" fontId="2" fillId="0" borderId="0"/>
    <xf numFmtId="0" fontId="1" fillId="0" borderId="0"/>
    <xf numFmtId="0" fontId="8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40" fontId="84" fillId="0" borderId="0"/>
    <xf numFmtId="0" fontId="2" fillId="0" borderId="0"/>
    <xf numFmtId="176" fontId="28" fillId="0" borderId="0"/>
    <xf numFmtId="0" fontId="2" fillId="0" borderId="0"/>
    <xf numFmtId="0" fontId="8" fillId="0" borderId="0"/>
    <xf numFmtId="0" fontId="2" fillId="0" borderId="0"/>
    <xf numFmtId="0" fontId="2" fillId="0" borderId="0">
      <alignment wrapText="1"/>
    </xf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6" fillId="0" borderId="0"/>
    <xf numFmtId="0" fontId="8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8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8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0" borderId="15" applyNumberFormat="0" applyFont="0" applyAlignment="0" applyProtection="0"/>
    <xf numFmtId="0" fontId="28" fillId="10" borderId="15" applyNumberFormat="0" applyFont="0" applyAlignment="0" applyProtection="0"/>
    <xf numFmtId="0" fontId="28" fillId="10" borderId="15" applyNumberFormat="0" applyFont="0" applyAlignment="0" applyProtection="0"/>
    <xf numFmtId="0" fontId="29" fillId="24" borderId="16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19" fillId="0" borderId="0">
      <alignment horizontal="center"/>
    </xf>
    <xf numFmtId="178" fontId="85" fillId="43" borderId="0" applyFill="0" applyBorder="0" applyProtection="0">
      <alignment horizontal="center"/>
      <protection hidden="1"/>
    </xf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86" fillId="0" borderId="0">
      <alignment horizontal="center"/>
    </xf>
  </cellStyleXfs>
  <cellXfs count="346">
    <xf numFmtId="0" fontId="0" fillId="0" borderId="0" xfId="0"/>
    <xf numFmtId="43" fontId="0" fillId="0" borderId="0" xfId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2" fillId="6" borderId="1" xfId="4" applyFont="1" applyFill="1" applyBorder="1" applyAlignment="1">
      <alignment horizontal="left"/>
    </xf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9" fillId="0" borderId="0" xfId="272" applyFont="1" applyBorder="1" applyAlignment="1">
      <alignment horizontal="left"/>
    </xf>
    <xf numFmtId="166" fontId="0" fillId="5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4" fontId="0" fillId="2" borderId="0" xfId="2" applyFont="1" applyFill="1" applyBorder="1"/>
    <xf numFmtId="0" fontId="0" fillId="32" borderId="0" xfId="0" applyFont="1" applyFill="1" applyBorder="1"/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166" fontId="0" fillId="32" borderId="0" xfId="1" applyNumberFormat="1" applyFont="1" applyFill="1" applyBorder="1"/>
    <xf numFmtId="44" fontId="0" fillId="32" borderId="0" xfId="1" applyNumberFormat="1" applyFont="1" applyFill="1" applyBorder="1"/>
    <xf numFmtId="0" fontId="3" fillId="32" borderId="0" xfId="0" applyFont="1" applyFill="1" applyBorder="1"/>
    <xf numFmtId="43" fontId="0" fillId="0" borderId="1" xfId="1" applyFont="1" applyBorder="1" applyAlignment="1">
      <alignment horizontal="right"/>
    </xf>
    <xf numFmtId="43" fontId="0" fillId="0" borderId="1" xfId="1" applyFont="1" applyFill="1" applyBorder="1"/>
    <xf numFmtId="166" fontId="0" fillId="0" borderId="1" xfId="1" applyNumberFormat="1" applyFont="1" applyFill="1" applyBorder="1"/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1" xfId="272" applyFont="1" applyBorder="1" applyAlignment="1">
      <alignment horizontal="left"/>
    </xf>
    <xf numFmtId="0" fontId="11" fillId="0" borderId="0" xfId="272" applyFont="1" applyBorder="1" applyAlignment="1">
      <alignment horizontal="left"/>
    </xf>
    <xf numFmtId="166" fontId="0" fillId="5" borderId="0" xfId="1" applyNumberFormat="1" applyFont="1" applyFill="1" applyBorder="1"/>
    <xf numFmtId="0" fontId="0" fillId="5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4" fontId="0" fillId="0" borderId="1" xfId="2" applyFont="1" applyFill="1" applyBorder="1"/>
    <xf numFmtId="44" fontId="0" fillId="0" borderId="0" xfId="2" applyFont="1" applyBorder="1"/>
    <xf numFmtId="44" fontId="0" fillId="0" borderId="1" xfId="2" applyFont="1" applyBorder="1"/>
    <xf numFmtId="0" fontId="3" fillId="0" borderId="20" xfId="0" applyFont="1" applyBorder="1"/>
    <xf numFmtId="0" fontId="0" fillId="0" borderId="21" xfId="0" applyFont="1" applyBorder="1"/>
    <xf numFmtId="44" fontId="0" fillId="0" borderId="22" xfId="2" applyFont="1" applyBorder="1"/>
    <xf numFmtId="44" fontId="0" fillId="0" borderId="0" xfId="0" applyNumberFormat="1" applyFont="1" applyFill="1" applyBorder="1"/>
    <xf numFmtId="44" fontId="0" fillId="34" borderId="0" xfId="2" applyFont="1" applyFill="1"/>
    <xf numFmtId="165" fontId="0" fillId="34" borderId="0" xfId="2" applyNumberFormat="1" applyFont="1" applyFill="1"/>
    <xf numFmtId="44" fontId="0" fillId="34" borderId="1" xfId="2" applyFont="1" applyFill="1" applyBorder="1"/>
    <xf numFmtId="165" fontId="0" fillId="34" borderId="1" xfId="2" applyNumberFormat="1" applyFont="1" applyFill="1" applyBorder="1"/>
    <xf numFmtId="169" fontId="0" fillId="34" borderId="0" xfId="2" applyNumberFormat="1" applyFont="1" applyFill="1"/>
    <xf numFmtId="3" fontId="0" fillId="0" borderId="0" xfId="0" applyNumberFormat="1" applyFont="1" applyFill="1" applyBorder="1"/>
    <xf numFmtId="42" fontId="3" fillId="0" borderId="0" xfId="0" applyNumberFormat="1" applyFont="1" applyBorder="1"/>
    <xf numFmtId="0" fontId="0" fillId="5" borderId="0" xfId="0" applyFont="1" applyFill="1" applyBorder="1"/>
    <xf numFmtId="10" fontId="0" fillId="0" borderId="0" xfId="0" applyNumberFormat="1" applyFont="1" applyBorder="1"/>
    <xf numFmtId="10" fontId="0" fillId="0" borderId="0" xfId="0" applyNumberFormat="1" applyFont="1" applyFill="1" applyBorder="1"/>
    <xf numFmtId="13" fontId="0" fillId="0" borderId="0" xfId="0" applyNumberFormat="1" applyFont="1"/>
    <xf numFmtId="10" fontId="0" fillId="0" borderId="0" xfId="0" applyNumberFormat="1" applyFont="1"/>
    <xf numFmtId="166" fontId="0" fillId="0" borderId="0" xfId="0" applyNumberFormat="1" applyFont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3" fontId="0" fillId="0" borderId="0" xfId="0" applyNumberFormat="1" applyFont="1" applyBorder="1"/>
    <xf numFmtId="164" fontId="0" fillId="0" borderId="0" xfId="0" applyNumberFormat="1" applyFont="1" applyFill="1" applyBorder="1"/>
    <xf numFmtId="0" fontId="0" fillId="5" borderId="0" xfId="0" applyFont="1" applyFill="1" applyBorder="1" applyAlignment="1">
      <alignment horizontal="center" vertical="center"/>
    </xf>
    <xf numFmtId="43" fontId="0" fillId="5" borderId="0" xfId="1" applyNumberFormat="1" applyFont="1" applyFill="1" applyBorder="1"/>
    <xf numFmtId="166" fontId="0" fillId="5" borderId="0" xfId="1" applyNumberFormat="1" applyFont="1" applyFill="1" applyBorder="1" applyAlignment="1">
      <alignment horizontal="center" wrapText="1"/>
    </xf>
    <xf numFmtId="44" fontId="0" fillId="5" borderId="0" xfId="2" applyFont="1" applyFill="1" applyBorder="1"/>
    <xf numFmtId="3" fontId="0" fillId="0" borderId="0" xfId="2" applyNumberFormat="1" applyFont="1" applyFill="1" applyBorder="1"/>
    <xf numFmtId="3" fontId="3" fillId="0" borderId="0" xfId="0" applyNumberFormat="1" applyFont="1" applyBorder="1"/>
    <xf numFmtId="10" fontId="0" fillId="0" borderId="0" xfId="2" applyNumberFormat="1" applyFont="1" applyFill="1" applyBorder="1"/>
    <xf numFmtId="0" fontId="11" fillId="0" borderId="0" xfId="0" applyFont="1" applyBorder="1"/>
    <xf numFmtId="0" fontId="11" fillId="5" borderId="0" xfId="4" applyFont="1" applyFill="1" applyBorder="1" applyAlignment="1">
      <alignment horizontal="left"/>
    </xf>
    <xf numFmtId="166" fontId="11" fillId="5" borderId="0" xfId="1" applyNumberFormat="1" applyFont="1" applyFill="1" applyBorder="1"/>
    <xf numFmtId="43" fontId="11" fillId="5" borderId="0" xfId="0" applyNumberFormat="1" applyFont="1" applyFill="1" applyBorder="1"/>
    <xf numFmtId="0" fontId="11" fillId="5" borderId="0" xfId="0" applyFont="1" applyFill="1" applyBorder="1"/>
    <xf numFmtId="166" fontId="11" fillId="5" borderId="0" xfId="1" applyNumberFormat="1" applyFont="1" applyFill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175" fontId="3" fillId="0" borderId="0" xfId="0" applyNumberFormat="1" applyFont="1" applyBorder="1"/>
    <xf numFmtId="175" fontId="0" fillId="0" borderId="0" xfId="2" applyNumberFormat="1" applyFont="1" applyFill="1" applyBorder="1"/>
    <xf numFmtId="3" fontId="3" fillId="0" borderId="0" xfId="0" applyNumberFormat="1" applyFont="1"/>
    <xf numFmtId="3" fontId="0" fillId="0" borderId="0" xfId="0" applyNumberFormat="1" applyFont="1"/>
    <xf numFmtId="3" fontId="0" fillId="6" borderId="25" xfId="0" applyNumberFormat="1" applyFont="1" applyFill="1" applyBorder="1" applyAlignment="1">
      <alignment horizontal="center"/>
    </xf>
    <xf numFmtId="3" fontId="0" fillId="0" borderId="22" xfId="2" applyNumberFormat="1" applyFont="1" applyBorder="1"/>
    <xf numFmtId="0" fontId="0" fillId="0" borderId="0" xfId="0" applyFont="1" applyAlignment="1">
      <alignment horizontal="left"/>
    </xf>
    <xf numFmtId="43" fontId="3" fillId="0" borderId="0" xfId="1" applyFont="1" applyBorder="1" applyAlignment="1">
      <alignment horizontal="center"/>
    </xf>
    <xf numFmtId="43" fontId="3" fillId="6" borderId="0" xfId="1" applyFont="1" applyFill="1" applyBorder="1" applyAlignment="1">
      <alignment horizontal="center" wrapText="1"/>
    </xf>
    <xf numFmtId="43" fontId="0" fillId="5" borderId="0" xfId="1" applyFont="1" applyFill="1" applyBorder="1" applyAlignment="1"/>
    <xf numFmtId="43" fontId="0" fillId="0" borderId="0" xfId="1" applyFont="1" applyFill="1" applyBorder="1" applyAlignment="1">
      <alignment horizontal="right"/>
    </xf>
    <xf numFmtId="43" fontId="0" fillId="0" borderId="0" xfId="1" applyFont="1" applyFill="1" applyBorder="1" applyAlignment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55" fillId="0" borderId="0" xfId="0" applyFont="1" applyBorder="1" applyAlignment="1"/>
    <xf numFmtId="0" fontId="3" fillId="2" borderId="0" xfId="0" applyFont="1" applyFill="1" applyAlignment="1">
      <alignment horizontal="right"/>
    </xf>
    <xf numFmtId="0" fontId="0" fillId="5" borderId="0" xfId="0" applyFont="1" applyFill="1" applyBorder="1" applyAlignment="1">
      <alignment vertical="center" textRotation="90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0" fillId="32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4" fontId="0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0" fillId="5" borderId="0" xfId="0" applyFont="1" applyFill="1" applyBorder="1"/>
    <xf numFmtId="166" fontId="3" fillId="6" borderId="1" xfId="1" applyNumberFormat="1" applyFont="1" applyFill="1" applyBorder="1" applyAlignment="1">
      <alignment horizontal="center" wrapText="1"/>
    </xf>
    <xf numFmtId="43" fontId="0" fillId="2" borderId="0" xfId="0" applyNumberFormat="1" applyFont="1" applyFill="1"/>
    <xf numFmtId="0" fontId="3" fillId="2" borderId="0" xfId="0" applyFont="1" applyFill="1"/>
    <xf numFmtId="43" fontId="0" fillId="5" borderId="0" xfId="1" applyFont="1" applyFill="1" applyBorder="1"/>
    <xf numFmtId="43" fontId="0" fillId="0" borderId="0" xfId="1" applyFont="1" applyFill="1" applyBorder="1"/>
    <xf numFmtId="43" fontId="0" fillId="0" borderId="0" xfId="1" applyFont="1" applyBorder="1"/>
    <xf numFmtId="0" fontId="0" fillId="5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44" fontId="0" fillId="34" borderId="3" xfId="2" applyFont="1" applyFill="1" applyBorder="1"/>
    <xf numFmtId="1" fontId="3" fillId="2" borderId="0" xfId="0" applyNumberFormat="1" applyFont="1" applyFill="1"/>
    <xf numFmtId="0" fontId="71" fillId="2" borderId="0" xfId="278" applyFont="1" applyFill="1" applyAlignment="1"/>
    <xf numFmtId="0" fontId="0" fillId="2" borderId="0" xfId="0" applyFill="1" applyBorder="1"/>
    <xf numFmtId="0" fontId="3" fillId="2" borderId="0" xfId="0" applyFont="1" applyFill="1" applyAlignment="1">
      <alignment horizontal="left"/>
    </xf>
    <xf numFmtId="0" fontId="74" fillId="2" borderId="0" xfId="0" applyFont="1" applyFill="1"/>
    <xf numFmtId="0" fontId="47" fillId="2" borderId="0" xfId="294" applyFill="1" applyAlignment="1" applyProtection="1"/>
    <xf numFmtId="44" fontId="0" fillId="2" borderId="0" xfId="2" applyFont="1" applyFill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39" xfId="0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73" fontId="0" fillId="2" borderId="0" xfId="0" applyNumberFormat="1" applyFill="1"/>
    <xf numFmtId="166" fontId="0" fillId="2" borderId="0" xfId="1" applyNumberFormat="1" applyFont="1" applyFill="1"/>
    <xf numFmtId="164" fontId="0" fillId="2" borderId="0" xfId="2" applyNumberFormat="1" applyFont="1" applyFill="1"/>
    <xf numFmtId="166" fontId="0" fillId="2" borderId="0" xfId="1" applyNumberFormat="1" applyFont="1" applyFill="1" applyBorder="1"/>
    <xf numFmtId="164" fontId="0" fillId="2" borderId="0" xfId="0" applyNumberFormat="1" applyFill="1"/>
    <xf numFmtId="44" fontId="0" fillId="2" borderId="0" xfId="0" applyNumberFormat="1" applyFill="1"/>
    <xf numFmtId="43" fontId="0" fillId="2" borderId="0" xfId="1" applyFont="1" applyFill="1"/>
    <xf numFmtId="173" fontId="0" fillId="2" borderId="0" xfId="0" applyNumberFormat="1" applyFont="1" applyFill="1"/>
    <xf numFmtId="16" fontId="0" fillId="2" borderId="0" xfId="0" applyNumberFormat="1" applyFill="1"/>
    <xf numFmtId="166" fontId="0" fillId="2" borderId="1" xfId="1" applyNumberFormat="1" applyFont="1" applyFill="1" applyBorder="1"/>
    <xf numFmtId="164" fontId="0" fillId="2" borderId="1" xfId="2" applyNumberFormat="1" applyFont="1" applyFill="1" applyBorder="1"/>
    <xf numFmtId="164" fontId="0" fillId="2" borderId="0" xfId="2" applyNumberFormat="1" applyFont="1" applyFill="1" applyBorder="1"/>
    <xf numFmtId="16" fontId="3" fillId="2" borderId="0" xfId="0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0" xfId="2" applyNumberFormat="1" applyFont="1" applyFill="1"/>
    <xf numFmtId="166" fontId="3" fillId="2" borderId="0" xfId="1" applyNumberFormat="1" applyFont="1" applyFill="1" applyBorder="1"/>
    <xf numFmtId="164" fontId="3" fillId="2" borderId="0" xfId="0" applyNumberFormat="1" applyFont="1" applyFill="1"/>
    <xf numFmtId="10" fontId="3" fillId="2" borderId="0" xfId="3" applyNumberFormat="1" applyFont="1" applyFill="1"/>
    <xf numFmtId="17" fontId="0" fillId="2" borderId="0" xfId="0" applyNumberFormat="1" applyFill="1"/>
    <xf numFmtId="0" fontId="0" fillId="2" borderId="1" xfId="0" applyFill="1" applyBorder="1"/>
    <xf numFmtId="44" fontId="0" fillId="2" borderId="1" xfId="2" applyFont="1" applyFill="1" applyBorder="1"/>
    <xf numFmtId="44" fontId="3" fillId="2" borderId="0" xfId="2" applyFont="1" applyFill="1"/>
    <xf numFmtId="166" fontId="0" fillId="2" borderId="0" xfId="0" applyNumberFormat="1" applyFill="1"/>
    <xf numFmtId="0" fontId="75" fillId="2" borderId="0" xfId="0" applyFont="1" applyFill="1"/>
    <xf numFmtId="164" fontId="75" fillId="2" borderId="0" xfId="2" applyNumberFormat="1" applyFont="1" applyFill="1"/>
    <xf numFmtId="0" fontId="0" fillId="2" borderId="0" xfId="0" applyFill="1" applyAlignment="1">
      <alignment horizontal="right"/>
    </xf>
    <xf numFmtId="10" fontId="0" fillId="2" borderId="0" xfId="3" applyNumberFormat="1" applyFont="1" applyFill="1"/>
    <xf numFmtId="0" fontId="62" fillId="2" borderId="0" xfId="0" applyFont="1" applyFill="1"/>
    <xf numFmtId="0" fontId="63" fillId="2" borderId="0" xfId="278" applyFont="1" applyFill="1"/>
    <xf numFmtId="0" fontId="64" fillId="2" borderId="0" xfId="278" applyFont="1" applyFill="1" applyAlignment="1">
      <alignment horizontal="left"/>
    </xf>
    <xf numFmtId="0" fontId="63" fillId="2" borderId="0" xfId="278" applyFont="1" applyFill="1" applyAlignment="1">
      <alignment horizontal="center"/>
    </xf>
    <xf numFmtId="166" fontId="63" fillId="2" borderId="0" xfId="103" applyNumberFormat="1" applyFont="1" applyFill="1"/>
    <xf numFmtId="0" fontId="65" fillId="2" borderId="0" xfId="0" applyFont="1" applyFill="1"/>
    <xf numFmtId="44" fontId="65" fillId="2" borderId="0" xfId="0" applyNumberFormat="1" applyFont="1" applyFill="1"/>
    <xf numFmtId="0" fontId="66" fillId="2" borderId="0" xfId="278" applyFont="1" applyFill="1"/>
    <xf numFmtId="44" fontId="65" fillId="2" borderId="0" xfId="2" applyFont="1" applyFill="1"/>
    <xf numFmtId="0" fontId="66" fillId="2" borderId="0" xfId="278" applyFont="1" applyFill="1" applyAlignment="1">
      <alignment horizontal="center" wrapText="1"/>
    </xf>
    <xf numFmtId="0" fontId="63" fillId="2" borderId="0" xfId="278" applyFont="1" applyFill="1" applyAlignment="1">
      <alignment wrapText="1"/>
    </xf>
    <xf numFmtId="166" fontId="66" fillId="2" borderId="0" xfId="103" applyNumberFormat="1" applyFont="1" applyFill="1" applyAlignment="1">
      <alignment horizontal="center" wrapText="1"/>
    </xf>
    <xf numFmtId="0" fontId="66" fillId="2" borderId="0" xfId="278" applyFont="1" applyFill="1" applyBorder="1" applyAlignment="1">
      <alignment horizontal="center" wrapText="1"/>
    </xf>
    <xf numFmtId="0" fontId="63" fillId="2" borderId="0" xfId="278" applyFont="1" applyFill="1" applyBorder="1"/>
    <xf numFmtId="0" fontId="62" fillId="2" borderId="0" xfId="0" applyFont="1" applyFill="1" applyAlignment="1">
      <alignment horizontal="center" wrapText="1"/>
    </xf>
    <xf numFmtId="0" fontId="62" fillId="2" borderId="0" xfId="0" applyFont="1" applyFill="1" applyAlignment="1">
      <alignment horizontal="center"/>
    </xf>
    <xf numFmtId="0" fontId="66" fillId="2" borderId="0" xfId="278" applyFont="1" applyFill="1" applyAlignment="1">
      <alignment horizontal="center"/>
    </xf>
    <xf numFmtId="14" fontId="66" fillId="2" borderId="0" xfId="278" applyNumberFormat="1" applyFont="1" applyFill="1" applyAlignment="1">
      <alignment horizontal="center" wrapText="1"/>
    </xf>
    <xf numFmtId="10" fontId="62" fillId="2" borderId="0" xfId="3" applyNumberFormat="1" applyFont="1" applyFill="1" applyAlignment="1">
      <alignment horizontal="center" wrapText="1"/>
    </xf>
    <xf numFmtId="9" fontId="62" fillId="2" borderId="0" xfId="0" applyNumberFormat="1" applyFont="1" applyFill="1" applyAlignment="1">
      <alignment horizontal="center"/>
    </xf>
    <xf numFmtId="0" fontId="62" fillId="2" borderId="0" xfId="0" applyFont="1" applyFill="1" applyAlignment="1">
      <alignment wrapText="1"/>
    </xf>
    <xf numFmtId="0" fontId="67" fillId="2" borderId="0" xfId="278" applyFont="1" applyFill="1" applyAlignment="1">
      <alignment horizontal="center"/>
    </xf>
    <xf numFmtId="0" fontId="68" fillId="2" borderId="0" xfId="278" applyFont="1" applyFill="1" applyAlignment="1">
      <alignment horizontal="left"/>
    </xf>
    <xf numFmtId="0" fontId="66" fillId="2" borderId="0" xfId="278" applyFont="1" applyFill="1" applyAlignment="1">
      <alignment horizontal="left"/>
    </xf>
    <xf numFmtId="43" fontId="63" fillId="2" borderId="0" xfId="103" applyFont="1" applyFill="1" applyAlignment="1">
      <alignment horizontal="center"/>
    </xf>
    <xf numFmtId="0" fontId="3" fillId="2" borderId="0" xfId="0" applyFont="1" applyFill="1" applyAlignment="1">
      <alignment horizontal="left" indent="1"/>
    </xf>
    <xf numFmtId="0" fontId="63" fillId="2" borderId="0" xfId="278" applyFont="1" applyFill="1" applyAlignment="1"/>
    <xf numFmtId="0" fontId="65" fillId="2" borderId="0" xfId="0" applyFont="1" applyFill="1" applyBorder="1"/>
    <xf numFmtId="43" fontId="69" fillId="2" borderId="0" xfId="103" applyFont="1" applyFill="1" applyAlignment="1">
      <alignment horizontal="center"/>
    </xf>
    <xf numFmtId="43" fontId="63" fillId="2" borderId="0" xfId="278" applyNumberFormat="1" applyFont="1" applyFill="1"/>
    <xf numFmtId="43" fontId="63" fillId="2" borderId="0" xfId="1" applyFont="1" applyFill="1"/>
    <xf numFmtId="43" fontId="69" fillId="2" borderId="0" xfId="1" applyFont="1" applyFill="1" applyAlignment="1">
      <alignment horizontal="center"/>
    </xf>
    <xf numFmtId="166" fontId="65" fillId="2" borderId="0" xfId="1" applyNumberFormat="1" applyFont="1" applyFill="1" applyAlignment="1">
      <alignment horizontal="left" indent="1"/>
    </xf>
    <xf numFmtId="43" fontId="63" fillId="2" borderId="0" xfId="1" applyNumberFormat="1" applyFont="1" applyFill="1"/>
    <xf numFmtId="166" fontId="63" fillId="2" borderId="0" xfId="278" applyNumberFormat="1" applyFont="1" applyFill="1"/>
    <xf numFmtId="164" fontId="63" fillId="2" borderId="0" xfId="2" applyNumberFormat="1" applyFont="1" applyFill="1"/>
    <xf numFmtId="44" fontId="63" fillId="2" borderId="0" xfId="2" applyNumberFormat="1" applyFont="1" applyFill="1"/>
    <xf numFmtId="0" fontId="69" fillId="2" borderId="0" xfId="0" applyFont="1" applyFill="1"/>
    <xf numFmtId="43" fontId="3" fillId="2" borderId="0" xfId="0" applyNumberFormat="1" applyFont="1" applyFill="1"/>
    <xf numFmtId="0" fontId="66" fillId="2" borderId="0" xfId="278" applyFont="1" applyFill="1" applyBorder="1" applyAlignment="1">
      <alignment horizontal="right"/>
    </xf>
    <xf numFmtId="166" fontId="70" fillId="2" borderId="26" xfId="103" applyNumberFormat="1" applyFont="1" applyFill="1" applyBorder="1"/>
    <xf numFmtId="166" fontId="66" fillId="2" borderId="0" xfId="278" applyNumberFormat="1" applyFont="1" applyFill="1" applyBorder="1"/>
    <xf numFmtId="166" fontId="66" fillId="2" borderId="34" xfId="278" applyNumberFormat="1" applyFont="1" applyFill="1" applyBorder="1"/>
    <xf numFmtId="166" fontId="65" fillId="2" borderId="26" xfId="1" applyNumberFormat="1" applyFont="1" applyFill="1" applyBorder="1" applyAlignment="1">
      <alignment horizontal="left" indent="1"/>
    </xf>
    <xf numFmtId="43" fontId="65" fillId="2" borderId="26" xfId="1" applyNumberFormat="1" applyFont="1" applyFill="1" applyBorder="1" applyAlignment="1">
      <alignment horizontal="left" indent="1"/>
    </xf>
    <xf numFmtId="164" fontId="63" fillId="2" borderId="26" xfId="2" applyNumberFormat="1" applyFont="1" applyFill="1" applyBorder="1"/>
    <xf numFmtId="164" fontId="63" fillId="2" borderId="0" xfId="278" applyNumberFormat="1" applyFont="1" applyFill="1"/>
    <xf numFmtId="0" fontId="68" fillId="2" borderId="0" xfId="278" applyFont="1" applyFill="1" applyAlignment="1">
      <alignment horizontal="center"/>
    </xf>
    <xf numFmtId="10" fontId="65" fillId="2" borderId="0" xfId="3" applyNumberFormat="1" applyFont="1" applyFill="1" applyAlignment="1">
      <alignment horizontal="left" indent="1"/>
    </xf>
    <xf numFmtId="43" fontId="65" fillId="2" borderId="0" xfId="0" applyNumberFormat="1" applyFont="1" applyFill="1"/>
    <xf numFmtId="0" fontId="71" fillId="2" borderId="0" xfId="0" applyFont="1" applyFill="1" applyBorder="1"/>
    <xf numFmtId="0" fontId="66" fillId="2" borderId="0" xfId="278" applyFont="1" applyFill="1" applyBorder="1"/>
    <xf numFmtId="43" fontId="69" fillId="2" borderId="0" xfId="103" applyFont="1" applyFill="1"/>
    <xf numFmtId="43" fontId="69" fillId="2" borderId="0" xfId="1" applyFont="1" applyFill="1"/>
    <xf numFmtId="43" fontId="69" fillId="2" borderId="0" xfId="103" applyFont="1" applyFill="1" applyBorder="1"/>
    <xf numFmtId="43" fontId="69" fillId="2" borderId="0" xfId="1" applyFont="1" applyFill="1" applyBorder="1"/>
    <xf numFmtId="43" fontId="70" fillId="2" borderId="0" xfId="103" applyFont="1" applyFill="1" applyAlignment="1">
      <alignment horizontal="center"/>
    </xf>
    <xf numFmtId="43" fontId="70" fillId="2" borderId="0" xfId="1" applyFont="1" applyFill="1" applyAlignment="1">
      <alignment horizontal="center"/>
    </xf>
    <xf numFmtId="166" fontId="65" fillId="2" borderId="0" xfId="103" applyNumberFormat="1" applyFont="1" applyFill="1"/>
    <xf numFmtId="43" fontId="65" fillId="2" borderId="0" xfId="1" applyFont="1" applyFill="1"/>
    <xf numFmtId="164" fontId="65" fillId="2" borderId="0" xfId="2" applyNumberFormat="1" applyFont="1" applyFill="1"/>
    <xf numFmtId="0" fontId="12" fillId="2" borderId="0" xfId="0" applyFont="1" applyFill="1" applyAlignment="1">
      <alignment horizontal="right" indent="1"/>
    </xf>
    <xf numFmtId="43" fontId="3" fillId="2" borderId="0" xfId="1" applyFont="1" applyFill="1" applyAlignment="1">
      <alignment horizontal="right" indent="1"/>
    </xf>
    <xf numFmtId="43" fontId="12" fillId="2" borderId="0" xfId="1" applyFont="1" applyFill="1" applyAlignment="1">
      <alignment horizontal="right" indent="1"/>
    </xf>
    <xf numFmtId="43" fontId="70" fillId="2" borderId="0" xfId="1" applyFont="1" applyFill="1" applyAlignment="1">
      <alignment horizontal="right" indent="1"/>
    </xf>
    <xf numFmtId="0" fontId="3" fillId="2" borderId="0" xfId="0" applyFont="1" applyFill="1" applyAlignment="1">
      <alignment horizontal="right" indent="1"/>
    </xf>
    <xf numFmtId="43" fontId="69" fillId="2" borderId="0" xfId="103" applyFont="1" applyFill="1" applyAlignment="1">
      <alignment horizontal="right"/>
    </xf>
    <xf numFmtId="0" fontId="63" fillId="2" borderId="0" xfId="0" applyFont="1" applyFill="1" applyAlignment="1">
      <alignment vertical="top"/>
    </xf>
    <xf numFmtId="0" fontId="66" fillId="2" borderId="0" xfId="278" applyFont="1" applyFill="1" applyAlignment="1">
      <alignment horizontal="right"/>
    </xf>
    <xf numFmtId="166" fontId="65" fillId="2" borderId="0" xfId="1" applyNumberFormat="1" applyFont="1" applyFill="1" applyBorder="1" applyAlignment="1">
      <alignment horizontal="left" indent="1"/>
    </xf>
    <xf numFmtId="43" fontId="65" fillId="2" borderId="0" xfId="1" applyFont="1" applyFill="1" applyBorder="1"/>
    <xf numFmtId="44" fontId="65" fillId="2" borderId="0" xfId="2" applyNumberFormat="1" applyFont="1" applyFill="1"/>
    <xf numFmtId="43" fontId="3" fillId="2" borderId="0" xfId="1" applyFont="1" applyFill="1" applyBorder="1" applyAlignment="1">
      <alignment horizontal="left" indent="1"/>
    </xf>
    <xf numFmtId="166" fontId="65" fillId="2" borderId="0" xfId="0" applyNumberFormat="1" applyFont="1" applyFill="1"/>
    <xf numFmtId="166" fontId="65" fillId="2" borderId="0" xfId="1" applyNumberFormat="1" applyFont="1" applyFill="1" applyBorder="1"/>
    <xf numFmtId="166" fontId="65" fillId="2" borderId="26" xfId="1" applyNumberFormat="1" applyFont="1" applyFill="1" applyBorder="1"/>
    <xf numFmtId="43" fontId="65" fillId="2" borderId="26" xfId="1" applyNumberFormat="1" applyFont="1" applyFill="1" applyBorder="1"/>
    <xf numFmtId="164" fontId="65" fillId="2" borderId="26" xfId="2" applyNumberFormat="1" applyFont="1" applyFill="1" applyBorder="1"/>
    <xf numFmtId="43" fontId="0" fillId="2" borderId="0" xfId="0" applyNumberFormat="1" applyFont="1" applyFill="1" applyBorder="1"/>
    <xf numFmtId="43" fontId="63" fillId="2" borderId="0" xfId="278" applyNumberFormat="1" applyFont="1" applyFill="1" applyBorder="1"/>
    <xf numFmtId="43" fontId="3" fillId="2" borderId="0" xfId="1" applyFont="1" applyFill="1" applyBorder="1" applyAlignment="1">
      <alignment horizontal="left"/>
    </xf>
    <xf numFmtId="166" fontId="70" fillId="2" borderId="0" xfId="103" applyNumberFormat="1" applyFont="1" applyFill="1" applyBorder="1"/>
    <xf numFmtId="43" fontId="63" fillId="2" borderId="0" xfId="1" applyFont="1" applyFill="1" applyBorder="1"/>
    <xf numFmtId="166" fontId="63" fillId="2" borderId="0" xfId="1" applyNumberFormat="1" applyFont="1" applyFill="1" applyBorder="1"/>
    <xf numFmtId="166" fontId="63" fillId="2" borderId="0" xfId="278" applyNumberFormat="1" applyFont="1" applyFill="1" applyBorder="1"/>
    <xf numFmtId="166" fontId="63" fillId="2" borderId="26" xfId="278" applyNumberFormat="1" applyFont="1" applyFill="1" applyBorder="1"/>
    <xf numFmtId="43" fontId="63" fillId="2" borderId="26" xfId="278" applyNumberFormat="1" applyFont="1" applyFill="1" applyBorder="1"/>
    <xf numFmtId="166" fontId="65" fillId="2" borderId="0" xfId="0" applyNumberFormat="1" applyFont="1" applyFill="1" applyBorder="1"/>
    <xf numFmtId="166" fontId="65" fillId="2" borderId="35" xfId="0" applyNumberFormat="1" applyFont="1" applyFill="1" applyBorder="1"/>
    <xf numFmtId="43" fontId="65" fillId="2" borderId="35" xfId="0" applyNumberFormat="1" applyFont="1" applyFill="1" applyBorder="1"/>
    <xf numFmtId="164" fontId="65" fillId="2" borderId="35" xfId="2" applyNumberFormat="1" applyFont="1" applyFill="1" applyBorder="1"/>
    <xf numFmtId="164" fontId="65" fillId="2" borderId="0" xfId="0" applyNumberFormat="1" applyFont="1" applyFill="1"/>
    <xf numFmtId="43" fontId="65" fillId="2" borderId="0" xfId="103" applyNumberFormat="1" applyFont="1" applyFill="1"/>
    <xf numFmtId="0" fontId="72" fillId="2" borderId="0" xfId="0" applyFont="1" applyFill="1"/>
    <xf numFmtId="166" fontId="73" fillId="2" borderId="0" xfId="0" applyNumberFormat="1" applyFont="1" applyFill="1" applyAlignment="1">
      <alignment horizontal="center"/>
    </xf>
    <xf numFmtId="0" fontId="65" fillId="2" borderId="0" xfId="0" applyFont="1" applyFill="1" applyAlignment="1">
      <alignment horizontal="right"/>
    </xf>
    <xf numFmtId="171" fontId="65" fillId="2" borderId="0" xfId="3" applyNumberFormat="1" applyFont="1" applyFill="1"/>
    <xf numFmtId="43" fontId="11" fillId="0" borderId="0" xfId="1" applyFont="1" applyBorder="1"/>
    <xf numFmtId="43" fontId="12" fillId="0" borderId="0" xfId="1" applyFont="1" applyBorder="1" applyAlignment="1">
      <alignment horizontal="center"/>
    </xf>
    <xf numFmtId="43" fontId="12" fillId="6" borderId="0" xfId="1" applyFont="1" applyFill="1" applyBorder="1" applyAlignment="1">
      <alignment horizontal="center" wrapText="1"/>
    </xf>
    <xf numFmtId="43" fontId="11" fillId="0" borderId="0" xfId="1" applyFont="1" applyFill="1" applyBorder="1"/>
    <xf numFmtId="43" fontId="11" fillId="5" borderId="0" xfId="1" applyFont="1" applyFill="1" applyBorder="1"/>
    <xf numFmtId="0" fontId="0" fillId="0" borderId="0" xfId="0" applyFont="1" applyAlignment="1">
      <alignment horizontal="right"/>
    </xf>
    <xf numFmtId="44" fontId="0" fillId="0" borderId="0" xfId="2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0" applyNumberFormat="1" applyFont="1"/>
    <xf numFmtId="44" fontId="62" fillId="6" borderId="1" xfId="2" applyFont="1" applyFill="1" applyBorder="1"/>
    <xf numFmtId="44" fontId="65" fillId="6" borderId="1" xfId="2" applyFont="1" applyFill="1" applyBorder="1"/>
    <xf numFmtId="44" fontId="62" fillId="0" borderId="0" xfId="2" applyFont="1" applyBorder="1" applyAlignment="1">
      <alignment horizontal="right"/>
    </xf>
    <xf numFmtId="0" fontId="65" fillId="0" borderId="0" xfId="0" applyFont="1" applyBorder="1"/>
    <xf numFmtId="164" fontId="65" fillId="0" borderId="0" xfId="0" applyNumberFormat="1" applyFont="1" applyBorder="1"/>
    <xf numFmtId="0" fontId="70" fillId="6" borderId="1" xfId="4" applyFont="1" applyFill="1" applyBorder="1" applyAlignment="1">
      <alignment horizontal="left"/>
    </xf>
    <xf numFmtId="3" fontId="62" fillId="6" borderId="1" xfId="0" applyNumberFormat="1" applyFont="1" applyFill="1" applyBorder="1" applyAlignment="1">
      <alignment horizontal="right"/>
    </xf>
    <xf numFmtId="43" fontId="65" fillId="6" borderId="1" xfId="1" applyFont="1" applyFill="1" applyBorder="1"/>
    <xf numFmtId="166" fontId="62" fillId="6" borderId="1" xfId="0" applyNumberFormat="1" applyFont="1" applyFill="1" applyBorder="1"/>
    <xf numFmtId="43" fontId="65" fillId="6" borderId="1" xfId="0" applyNumberFormat="1" applyFont="1" applyFill="1" applyBorder="1"/>
    <xf numFmtId="166" fontId="62" fillId="6" borderId="1" xfId="1" applyNumberFormat="1" applyFont="1" applyFill="1" applyBorder="1"/>
    <xf numFmtId="0" fontId="70" fillId="0" borderId="0" xfId="4" applyFont="1" applyFill="1" applyBorder="1" applyAlignment="1">
      <alignment horizontal="left"/>
    </xf>
    <xf numFmtId="166" fontId="62" fillId="0" borderId="0" xfId="1" applyNumberFormat="1" applyFont="1" applyBorder="1" applyAlignment="1">
      <alignment horizontal="right"/>
    </xf>
    <xf numFmtId="166" fontId="65" fillId="0" borderId="0" xfId="1" applyNumberFormat="1" applyFont="1" applyFill="1" applyBorder="1" applyAlignment="1">
      <alignment horizontal="right"/>
    </xf>
    <xf numFmtId="43" fontId="65" fillId="0" borderId="0" xfId="1" applyNumberFormat="1" applyFont="1" applyFill="1" applyBorder="1"/>
    <xf numFmtId="166" fontId="65" fillId="0" borderId="0" xfId="1" applyNumberFormat="1" applyFont="1" applyFill="1" applyBorder="1"/>
    <xf numFmtId="166" fontId="65" fillId="0" borderId="0" xfId="1" applyNumberFormat="1" applyFont="1" applyFill="1" applyBorder="1" applyAlignment="1">
      <alignment horizontal="center" wrapText="1"/>
    </xf>
    <xf numFmtId="44" fontId="65" fillId="0" borderId="0" xfId="2" applyFont="1" applyFill="1" applyBorder="1"/>
    <xf numFmtId="43" fontId="65" fillId="0" borderId="0" xfId="1" applyFont="1" applyBorder="1"/>
    <xf numFmtId="44" fontId="65" fillId="2" borderId="0" xfId="2" applyFont="1" applyFill="1" applyBorder="1"/>
    <xf numFmtId="172" fontId="65" fillId="0" borderId="0" xfId="2" applyNumberFormat="1" applyFont="1" applyFill="1" applyBorder="1"/>
    <xf numFmtId="44" fontId="65" fillId="0" borderId="0" xfId="2" applyNumberFormat="1" applyFont="1" applyFill="1" applyBorder="1"/>
    <xf numFmtId="3" fontId="62" fillId="6" borderId="1" xfId="0" applyNumberFormat="1" applyFont="1" applyFill="1" applyBorder="1"/>
    <xf numFmtId="166" fontId="65" fillId="0" borderId="0" xfId="1" applyNumberFormat="1" applyFont="1" applyBorder="1"/>
    <xf numFmtId="0" fontId="65" fillId="0" borderId="0" xfId="0" applyFont="1" applyBorder="1" applyAlignment="1">
      <alignment horizontal="right"/>
    </xf>
    <xf numFmtId="44" fontId="65" fillId="0" borderId="0" xfId="1" applyNumberFormat="1" applyFont="1" applyFill="1" applyBorder="1"/>
    <xf numFmtId="44" fontId="65" fillId="0" borderId="0" xfId="0" applyNumberFormat="1" applyFont="1" applyBorder="1"/>
    <xf numFmtId="0" fontId="9" fillId="0" borderId="0" xfId="0" applyFont="1" applyBorder="1"/>
    <xf numFmtId="43" fontId="0" fillId="44" borderId="0" xfId="1" applyFont="1" applyFill="1" applyBorder="1"/>
    <xf numFmtId="43" fontId="11" fillId="44" borderId="0" xfId="1" applyFont="1" applyFill="1" applyBorder="1"/>
    <xf numFmtId="0" fontId="87" fillId="0" borderId="0" xfId="0" applyFont="1" applyFill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6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62" fillId="2" borderId="0" xfId="0" applyFont="1" applyFill="1" applyBorder="1" applyAlignment="1">
      <alignment horizontal="center"/>
    </xf>
    <xf numFmtId="0" fontId="71" fillId="2" borderId="0" xfId="278" applyFont="1" applyFill="1" applyAlignment="1">
      <alignment horizontal="center" wrapText="1"/>
    </xf>
    <xf numFmtId="0" fontId="3" fillId="2" borderId="36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wrapText="1"/>
    </xf>
  </cellXfs>
  <cellStyles count="629">
    <cellStyle name="20% - Accent1 2" xfId="40"/>
    <cellStyle name="20% - Accent1 2 2" xfId="360"/>
    <cellStyle name="20% - Accent1 2 3" xfId="405"/>
    <cellStyle name="20% - Accent1 3" xfId="39"/>
    <cellStyle name="20% - Accent1 3 2" xfId="361"/>
    <cellStyle name="20% - Accent1 3 3" xfId="406"/>
    <cellStyle name="20% - Accent1 4" xfId="407"/>
    <cellStyle name="20% - Accent2 2" xfId="42"/>
    <cellStyle name="20% - Accent2 3" xfId="41"/>
    <cellStyle name="20% - Accent2 3 2" xfId="408"/>
    <cellStyle name="20% - Accent3 2" xfId="44"/>
    <cellStyle name="20% - Accent3 3" xfId="43"/>
    <cellStyle name="20% - Accent3 3 2" xfId="409"/>
    <cellStyle name="20% - Accent4 2" xfId="46"/>
    <cellStyle name="20% - Accent4 2 2" xfId="362"/>
    <cellStyle name="20% - Accent4 2 3" xfId="410"/>
    <cellStyle name="20% - Accent4 3" xfId="45"/>
    <cellStyle name="20% - Accent4 3 2" xfId="363"/>
    <cellStyle name="20% - Accent4 3 3" xfId="411"/>
    <cellStyle name="20% - Accent4 4" xfId="412"/>
    <cellStyle name="20% - Accent5 2" xfId="48"/>
    <cellStyle name="20% - Accent5 3" xfId="47"/>
    <cellStyle name="20% - Accent6 2" xfId="50"/>
    <cellStyle name="20% - Accent6 3" xfId="49"/>
    <cellStyle name="20% - Accent6 3 2" xfId="413"/>
    <cellStyle name="40% - Accent1 2" xfId="52"/>
    <cellStyle name="40% - Accent1 3" xfId="51"/>
    <cellStyle name="40% - Accent1 3 2" xfId="364"/>
    <cellStyle name="40% - Accent1 3 3" xfId="414"/>
    <cellStyle name="40% - Accent1 4" xfId="415"/>
    <cellStyle name="40% - Accent2 2" xfId="54"/>
    <cellStyle name="40% - Accent2 3" xfId="53"/>
    <cellStyle name="40% - Accent3 2" xfId="56"/>
    <cellStyle name="40% - Accent3 3" xfId="55"/>
    <cellStyle name="40% - Accent3 3 2" xfId="416"/>
    <cellStyle name="40% - Accent4 2" xfId="58"/>
    <cellStyle name="40% - Accent4 3" xfId="57"/>
    <cellStyle name="40% - Accent4 3 2" xfId="365"/>
    <cellStyle name="40% - Accent4 3 3" xfId="417"/>
    <cellStyle name="40% - Accent4 4" xfId="418"/>
    <cellStyle name="40% - Accent5 2" xfId="60"/>
    <cellStyle name="40% - Accent5 3" xfId="59"/>
    <cellStyle name="40% - Accent5 3 2" xfId="419"/>
    <cellStyle name="40% - Accent6 2" xfId="62"/>
    <cellStyle name="40% - Accent6 3" xfId="61"/>
    <cellStyle name="40% - Accent6 3 2" xfId="366"/>
    <cellStyle name="40% - Accent6 3 3" xfId="420"/>
    <cellStyle name="40% - Accent6 4" xfId="421"/>
    <cellStyle name="60% - Accent1 2" xfId="64"/>
    <cellStyle name="60% - Accent1 2 2" xfId="367"/>
    <cellStyle name="60% - Accent1 2 3" xfId="422"/>
    <cellStyle name="60% - Accent1 3" xfId="63"/>
    <cellStyle name="60% - Accent1 3 2" xfId="368"/>
    <cellStyle name="60% - Accent1 3 3" xfId="423"/>
    <cellStyle name="60% - Accent1 4" xfId="424"/>
    <cellStyle name="60% - Accent2 2" xfId="66"/>
    <cellStyle name="60% - Accent2 3" xfId="65"/>
    <cellStyle name="60% - Accent2 3 2" xfId="425"/>
    <cellStyle name="60% - Accent3 2" xfId="68"/>
    <cellStyle name="60% - Accent3 3" xfId="67"/>
    <cellStyle name="60% - Accent3 3 2" xfId="369"/>
    <cellStyle name="60% - Accent3 3 3" xfId="426"/>
    <cellStyle name="60% - Accent3 4" xfId="427"/>
    <cellStyle name="60% - Accent4 2" xfId="70"/>
    <cellStyle name="60% - Accent4 3" xfId="69"/>
    <cellStyle name="60% - Accent4 3 2" xfId="370"/>
    <cellStyle name="60% - Accent4 3 3" xfId="428"/>
    <cellStyle name="60% - Accent4 4" xfId="429"/>
    <cellStyle name="60% - Accent5 2" xfId="72"/>
    <cellStyle name="60% - Accent5 2 2" xfId="371"/>
    <cellStyle name="60% - Accent5 2 3" xfId="430"/>
    <cellStyle name="60% - Accent5 3" xfId="71"/>
    <cellStyle name="60% - Accent5 3 2" xfId="431"/>
    <cellStyle name="60% - Accent6 2" xfId="74"/>
    <cellStyle name="60% - Accent6 3" xfId="73"/>
    <cellStyle name="60% - Accent6 3 2" xfId="432"/>
    <cellStyle name="Accent1 2" xfId="76"/>
    <cellStyle name="Accent1 2 2" xfId="372"/>
    <cellStyle name="Accent1 2 3" xfId="433"/>
    <cellStyle name="Accent1 3" xfId="75"/>
    <cellStyle name="Accent1 3 2" xfId="373"/>
    <cellStyle name="Accent1 3 3" xfId="434"/>
    <cellStyle name="Accent1 4" xfId="435"/>
    <cellStyle name="Accent2 2" xfId="78"/>
    <cellStyle name="Accent2 3" xfId="77"/>
    <cellStyle name="Accent2 3 2" xfId="436"/>
    <cellStyle name="Accent3 2" xfId="80"/>
    <cellStyle name="Accent3 2 2" xfId="374"/>
    <cellStyle name="Accent3 2 3" xfId="437"/>
    <cellStyle name="Accent3 3" xfId="79"/>
    <cellStyle name="Accent3 3 2" xfId="438"/>
    <cellStyle name="Accent4 2" xfId="82"/>
    <cellStyle name="Accent4 3" xfId="81"/>
    <cellStyle name="Accent4 3 2" xfId="439"/>
    <cellStyle name="Accent5 2" xfId="84"/>
    <cellStyle name="Accent5 3" xfId="83"/>
    <cellStyle name="Accent6 2" xfId="86"/>
    <cellStyle name="Accent6 2 2" xfId="375"/>
    <cellStyle name="Accent6 2 3" xfId="440"/>
    <cellStyle name="Accent6 3" xfId="85"/>
    <cellStyle name="Accent6 3 2" xfId="441"/>
    <cellStyle name="Accounting" xfId="87"/>
    <cellStyle name="Accounting 2" xfId="88"/>
    <cellStyle name="Accounting 3" xfId="89"/>
    <cellStyle name="Accounting_2011-11" xfId="90"/>
    <cellStyle name="APS" xfId="442"/>
    <cellStyle name="APSLabels" xfId="443"/>
    <cellStyle name="Bad 2" xfId="92"/>
    <cellStyle name="Bad 3" xfId="91"/>
    <cellStyle name="Bad 3 2" xfId="444"/>
    <cellStyle name="Budget" xfId="93"/>
    <cellStyle name="Budget 2" xfId="94"/>
    <cellStyle name="Budget 3" xfId="95"/>
    <cellStyle name="Budget_2011-11" xfId="96"/>
    <cellStyle name="Calculation 2" xfId="98"/>
    <cellStyle name="Calculation 2 2" xfId="376"/>
    <cellStyle name="Calculation 2 3" xfId="445"/>
    <cellStyle name="Calculation 3" xfId="97"/>
    <cellStyle name="Calculation 3 2" xfId="377"/>
    <cellStyle name="Calculation 3 3" xfId="446"/>
    <cellStyle name="Calculation 4" xfId="447"/>
    <cellStyle name="Check Cell 2" xfId="100"/>
    <cellStyle name="Check Cell 3" xfId="99"/>
    <cellStyle name="Color" xfId="448"/>
    <cellStyle name="combo" xfId="101"/>
    <cellStyle name="Comma" xfId="1" builtinId="3"/>
    <cellStyle name="Comma 10" xfId="103"/>
    <cellStyle name="Comma 10 2" xfId="449"/>
    <cellStyle name="Comma 11" xfId="104"/>
    <cellStyle name="Comma 11 2" xfId="450"/>
    <cellStyle name="Comma 12" xfId="102"/>
    <cellStyle name="Comma 12 2" xfId="275"/>
    <cellStyle name="Comma 12 2 2" xfId="451"/>
    <cellStyle name="Comma 12 3" xfId="281"/>
    <cellStyle name="Comma 12 4" xfId="452"/>
    <cellStyle name="Comma 12 5" xfId="453"/>
    <cellStyle name="Comma 13" xfId="282"/>
    <cellStyle name="Comma 13 2" xfId="454"/>
    <cellStyle name="Comma 13 3" xfId="455"/>
    <cellStyle name="Comma 14" xfId="283"/>
    <cellStyle name="Comma 15" xfId="284"/>
    <cellStyle name="Comma 15 2" xfId="456"/>
    <cellStyle name="Comma 15 3" xfId="457"/>
    <cellStyle name="Comma 16" xfId="285"/>
    <cellStyle name="Comma 17" xfId="301"/>
    <cellStyle name="Comma 17 2" xfId="378"/>
    <cellStyle name="Comma 17 3" xfId="458"/>
    <cellStyle name="Comma 18" xfId="302"/>
    <cellStyle name="Comma 18 2" xfId="303"/>
    <cellStyle name="Comma 18 3" xfId="379"/>
    <cellStyle name="Comma 19" xfId="299"/>
    <cellStyle name="Comma 2" xfId="5"/>
    <cellStyle name="Comma 2 2" xfId="6"/>
    <cellStyle name="Comma 2 2 2" xfId="304"/>
    <cellStyle name="Comma 2 2 2 2" xfId="459"/>
    <cellStyle name="Comma 2 2 3" xfId="460"/>
    <cellStyle name="Comma 2 3" xfId="105"/>
    <cellStyle name="Comma 2 4" xfId="305"/>
    <cellStyle name="Comma 2 4 2" xfId="380"/>
    <cellStyle name="Comma 2 4 3" xfId="461"/>
    <cellStyle name="Comma 2 5" xfId="359"/>
    <cellStyle name="Comma 2 6" xfId="7"/>
    <cellStyle name="Comma 2 6 2" xfId="8"/>
    <cellStyle name="Comma 20" xfId="462"/>
    <cellStyle name="Comma 21" xfId="463"/>
    <cellStyle name="Comma 21 2" xfId="464"/>
    <cellStyle name="Comma 3" xfId="9"/>
    <cellStyle name="Comma 3 2" xfId="106"/>
    <cellStyle name="Comma 3 2 2" xfId="107"/>
    <cellStyle name="Comma 3 3" xfId="286"/>
    <cellStyle name="Comma 3 4" xfId="306"/>
    <cellStyle name="Comma 4" xfId="108"/>
    <cellStyle name="Comma 4 2" xfId="109"/>
    <cellStyle name="Comma 4 2 2" xfId="287"/>
    <cellStyle name="Comma 4 2 3" xfId="307"/>
    <cellStyle name="Comma 4 2 4" xfId="465"/>
    <cellStyle name="Comma 4 3" xfId="110"/>
    <cellStyle name="Comma 4 3 2" xfId="288"/>
    <cellStyle name="Comma 4 3 3" xfId="308"/>
    <cellStyle name="Comma 4 4" xfId="289"/>
    <cellStyle name="Comma 4 4 2" xfId="309"/>
    <cellStyle name="Comma 4 4 3" xfId="310"/>
    <cellStyle name="Comma 4 5" xfId="111"/>
    <cellStyle name="Comma 4 5 2" xfId="311"/>
    <cellStyle name="Comma 4 6" xfId="279"/>
    <cellStyle name="Comma 5" xfId="112"/>
    <cellStyle name="Comma 5 2" xfId="312"/>
    <cellStyle name="Comma 5 2 2" xfId="466"/>
    <cellStyle name="Comma 5 3" xfId="313"/>
    <cellStyle name="Comma 5 4" xfId="467"/>
    <cellStyle name="Comma 5 5" xfId="468"/>
    <cellStyle name="Comma 6" xfId="113"/>
    <cellStyle name="Comma 6 2" xfId="314"/>
    <cellStyle name="Comma 6 2 2" xfId="469"/>
    <cellStyle name="Comma 6 3" xfId="470"/>
    <cellStyle name="Comma 6 4" xfId="471"/>
    <cellStyle name="Comma 7" xfId="114"/>
    <cellStyle name="Comma 7 2" xfId="472"/>
    <cellStyle name="Comma 7 2 2" xfId="473"/>
    <cellStyle name="Comma 7 3" xfId="474"/>
    <cellStyle name="Comma 8" xfId="115"/>
    <cellStyle name="Comma 8 2" xfId="475"/>
    <cellStyle name="Comma 8 2 2" xfId="476"/>
    <cellStyle name="Comma 8 3" xfId="477"/>
    <cellStyle name="Comma 8 4" xfId="478"/>
    <cellStyle name="Comma 9" xfId="116"/>
    <cellStyle name="Comma 9 2" xfId="479"/>
    <cellStyle name="Comma(2)" xfId="117"/>
    <cellStyle name="Comma0" xfId="315"/>
    <cellStyle name="Comma0 - Style2" xfId="118"/>
    <cellStyle name="Comma1 - Style1" xfId="119"/>
    <cellStyle name="Comments" xfId="120"/>
    <cellStyle name="Currency" xfId="2" builtinId="4"/>
    <cellStyle name="Currency 10" xfId="300"/>
    <cellStyle name="Currency 11" xfId="480"/>
    <cellStyle name="Currency 12" xfId="481"/>
    <cellStyle name="Currency 13" xfId="482"/>
    <cellStyle name="Currency 2" xfId="10"/>
    <cellStyle name="Currency 2 2" xfId="11"/>
    <cellStyle name="Currency 2 2 2" xfId="123"/>
    <cellStyle name="Currency 2 2 3" xfId="483"/>
    <cellStyle name="Currency 2 2 4" xfId="484"/>
    <cellStyle name="Currency 2 3" xfId="122"/>
    <cellStyle name="Currency 2 3 2" xfId="381"/>
    <cellStyle name="Currency 2 3 3" xfId="485"/>
    <cellStyle name="Currency 2 4" xfId="316"/>
    <cellStyle name="Currency 2 6" xfId="12"/>
    <cellStyle name="Currency 2 6 2" xfId="13"/>
    <cellStyle name="Currency 3" xfId="14"/>
    <cellStyle name="Currency 3 2" xfId="125"/>
    <cellStyle name="Currency 3 2 2" xfId="486"/>
    <cellStyle name="Currency 3 3" xfId="124"/>
    <cellStyle name="Currency 3 3 2" xfId="487"/>
    <cellStyle name="Currency 3 4" xfId="290"/>
    <cellStyle name="Currency 3 5" xfId="488"/>
    <cellStyle name="Currency 4" xfId="15"/>
    <cellStyle name="Currency 4 2" xfId="16"/>
    <cellStyle name="Currency 4 2 2" xfId="489"/>
    <cellStyle name="Currency 4 3" xfId="490"/>
    <cellStyle name="Currency 4 4" xfId="491"/>
    <cellStyle name="Currency 5" xfId="121"/>
    <cellStyle name="Currency 5 2" xfId="274"/>
    <cellStyle name="Currency 5 3" xfId="291"/>
    <cellStyle name="Currency 6" xfId="292"/>
    <cellStyle name="Currency 7" xfId="293"/>
    <cellStyle name="Currency 8" xfId="317"/>
    <cellStyle name="Currency 8 2" xfId="382"/>
    <cellStyle name="Currency 9" xfId="318"/>
    <cellStyle name="Currency0" xfId="319"/>
    <cellStyle name="Data Enter" xfId="126"/>
    <cellStyle name="date" xfId="320"/>
    <cellStyle name="Explanatory Text 2" xfId="128"/>
    <cellStyle name="Explanatory Text 3" xfId="127"/>
    <cellStyle name="F9ReportControlStyle_ctpInquire" xfId="321"/>
    <cellStyle name="FactSheet" xfId="129"/>
    <cellStyle name="fish" xfId="322"/>
    <cellStyle name="Good 2" xfId="131"/>
    <cellStyle name="Good 3" xfId="130"/>
    <cellStyle name="Good 3 2" xfId="492"/>
    <cellStyle name="Good 4" xfId="323"/>
    <cellStyle name="Heading 1 2" xfId="133"/>
    <cellStyle name="Heading 1 2 2" xfId="383"/>
    <cellStyle name="Heading 1 2 3" xfId="493"/>
    <cellStyle name="Heading 1 3" xfId="132"/>
    <cellStyle name="Heading 1 3 2" xfId="384"/>
    <cellStyle name="Heading 1 3 3" xfId="494"/>
    <cellStyle name="Heading 1 4" xfId="495"/>
    <cellStyle name="Heading 2 2" xfId="135"/>
    <cellStyle name="Heading 2 2 2" xfId="385"/>
    <cellStyle name="Heading 2 2 3" xfId="496"/>
    <cellStyle name="Heading 2 3" xfId="134"/>
    <cellStyle name="Heading 2 3 2" xfId="386"/>
    <cellStyle name="Heading 2 3 3" xfId="497"/>
    <cellStyle name="Heading 2 4" xfId="498"/>
    <cellStyle name="Heading 3 2" xfId="137"/>
    <cellStyle name="Heading 3 2 2" xfId="387"/>
    <cellStyle name="Heading 3 2 3" xfId="499"/>
    <cellStyle name="Heading 3 3" xfId="136"/>
    <cellStyle name="Heading 3 3 2" xfId="388"/>
    <cellStyle name="Heading 3 3 3" xfId="500"/>
    <cellStyle name="Heading 3 4" xfId="501"/>
    <cellStyle name="Heading 4 2" xfId="139"/>
    <cellStyle name="Heading 4 3" xfId="138"/>
    <cellStyle name="Heading 4 3 2" xfId="502"/>
    <cellStyle name="Hyperlink 2" xfId="140"/>
    <cellStyle name="Hyperlink 3" xfId="141"/>
    <cellStyle name="Hyperlink 3 2" xfId="294"/>
    <cellStyle name="Input 2" xfId="143"/>
    <cellStyle name="Input 3" xfId="142"/>
    <cellStyle name="Input 3 2" xfId="503"/>
    <cellStyle name="input(0)" xfId="144"/>
    <cellStyle name="Input(2)" xfId="145"/>
    <cellStyle name="Labels" xfId="504"/>
    <cellStyle name="Linked Cell 2" xfId="147"/>
    <cellStyle name="Linked Cell 2 2" xfId="389"/>
    <cellStyle name="Linked Cell 2 3" xfId="505"/>
    <cellStyle name="Linked Cell 3" xfId="146"/>
    <cellStyle name="Linked Cell 3 2" xfId="506"/>
    <cellStyle name="Neutral 2" xfId="149"/>
    <cellStyle name="Neutral 2 2" xfId="390"/>
    <cellStyle name="Neutral 2 3" xfId="507"/>
    <cellStyle name="Neutral 3" xfId="148"/>
    <cellStyle name="Neutral 3 2" xfId="50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24"/>
    <cellStyle name="Normal 10 2 3" xfId="391"/>
    <cellStyle name="Normal 10 2 4" xfId="509"/>
    <cellStyle name="Normal 10 2 5" xfId="510"/>
    <cellStyle name="Normal 10 3" xfId="511"/>
    <cellStyle name="Normal 10_2112 DF Schedule" xfId="325"/>
    <cellStyle name="Normal 100" xfId="512"/>
    <cellStyle name="Normal 101" xfId="513"/>
    <cellStyle name="Normal 102" xfId="514"/>
    <cellStyle name="Normal 103" xfId="515"/>
    <cellStyle name="Normal 104" xfId="516"/>
    <cellStyle name="Normal 105" xfId="517"/>
    <cellStyle name="Normal 106" xfId="518"/>
    <cellStyle name="Normal 107" xfId="519"/>
    <cellStyle name="Normal 108" xfId="520"/>
    <cellStyle name="Normal 109" xfId="521"/>
    <cellStyle name="Normal 109 2" xfId="522"/>
    <cellStyle name="Normal 11" xfId="157"/>
    <cellStyle name="Normal 11 2" xfId="326"/>
    <cellStyle name="Normal 11 2 2" xfId="523"/>
    <cellStyle name="Normal 11 2 3" xfId="524"/>
    <cellStyle name="Normal 11 3" xfId="525"/>
    <cellStyle name="Normal 110" xfId="526"/>
    <cellStyle name="Normal 111" xfId="527"/>
    <cellStyle name="Normal 112" xfId="528"/>
    <cellStyle name="Normal 12" xfId="158"/>
    <cellStyle name="Normal 12 2" xfId="392"/>
    <cellStyle name="Normal 12 2 2" xfId="529"/>
    <cellStyle name="Normal 12 3" xfId="530"/>
    <cellStyle name="Normal 12 4" xfId="531"/>
    <cellStyle name="Normal 12 5" xfId="532"/>
    <cellStyle name="Normal 12_Sheet1" xfId="533"/>
    <cellStyle name="Normal 13" xfId="159"/>
    <cellStyle name="Normal 13 2" xfId="393"/>
    <cellStyle name="Normal 13 2 2" xfId="534"/>
    <cellStyle name="Normal 13 3" xfId="535"/>
    <cellStyle name="Normal 13 4" xfId="536"/>
    <cellStyle name="Normal 13 5" xfId="537"/>
    <cellStyle name="Normal 13_Sheet1" xfId="538"/>
    <cellStyle name="Normal 14" xfId="160"/>
    <cellStyle name="Normal 14 2" xfId="394"/>
    <cellStyle name="Normal 14 3" xfId="539"/>
    <cellStyle name="Normal 14 4" xfId="540"/>
    <cellStyle name="Normal 14_Sheet1" xfId="541"/>
    <cellStyle name="Normal 15" xfId="161"/>
    <cellStyle name="Normal 15 2" xfId="395"/>
    <cellStyle name="Normal 15 3" xfId="542"/>
    <cellStyle name="Normal 15 4" xfId="543"/>
    <cellStyle name="Normal 16" xfId="162"/>
    <cellStyle name="Normal 16 2" xfId="327"/>
    <cellStyle name="Normal 16 3" xfId="544"/>
    <cellStyle name="Normal 17" xfId="163"/>
    <cellStyle name="Normal 17 2" xfId="328"/>
    <cellStyle name="Normal 17 3" xfId="545"/>
    <cellStyle name="Normal 18" xfId="164"/>
    <cellStyle name="Normal 18 2" xfId="329"/>
    <cellStyle name="Normal 18 3" xfId="546"/>
    <cellStyle name="Normal 19" xfId="165"/>
    <cellStyle name="Normal 19 2" xfId="330"/>
    <cellStyle name="Normal 19 3" xfId="547"/>
    <cellStyle name="Normal 2" xfId="18"/>
    <cellStyle name="Normal 2 10" xfId="331"/>
    <cellStyle name="Normal 2 11" xfId="332"/>
    <cellStyle name="Normal 2 2" xfId="19"/>
    <cellStyle name="Normal 2 2 2" xfId="167"/>
    <cellStyle name="Normal 2 2 2 2" xfId="333"/>
    <cellStyle name="Normal 2 2 2_JE_IS11" xfId="548"/>
    <cellStyle name="Normal 2 2 3" xfId="166"/>
    <cellStyle name="Normal 2 2 4" xfId="549"/>
    <cellStyle name="Normal 2 2_4MthProj2" xfId="550"/>
    <cellStyle name="Normal 2 3" xfId="168"/>
    <cellStyle name="Normal 2 3 2" xfId="169"/>
    <cellStyle name="Normal 2 3 2 2" xfId="551"/>
    <cellStyle name="Normal 2 3 2 3" xfId="552"/>
    <cellStyle name="Normal 2 3 3" xfId="295"/>
    <cellStyle name="Normal 2 3 4" xfId="553"/>
    <cellStyle name="Normal 2 3_4MthProj2" xfId="554"/>
    <cellStyle name="Normal 2 4" xfId="296"/>
    <cellStyle name="Normal 2 4 2" xfId="555"/>
    <cellStyle name="Normal 2 4 3" xfId="556"/>
    <cellStyle name="Normal 2 5" xfId="297"/>
    <cellStyle name="Normal 2 6" xfId="334"/>
    <cellStyle name="Normal 2 7" xfId="335"/>
    <cellStyle name="Normal 2 8" xfId="336"/>
    <cellStyle name="Normal 2 9" xfId="337"/>
    <cellStyle name="Normal 2_2009 Regulated Price Out" xfId="338"/>
    <cellStyle name="Normal 20" xfId="170"/>
    <cellStyle name="Normal 20 2" xfId="557"/>
    <cellStyle name="Normal 20 3" xfId="558"/>
    <cellStyle name="Normal 20 4" xfId="559"/>
    <cellStyle name="Normal 21" xfId="171"/>
    <cellStyle name="Normal 21 2" xfId="560"/>
    <cellStyle name="Normal 21 3" xfId="561"/>
    <cellStyle name="Normal 22" xfId="172"/>
    <cellStyle name="Normal 22 2" xfId="562"/>
    <cellStyle name="Normal 22 3" xfId="563"/>
    <cellStyle name="Normal 23" xfId="173"/>
    <cellStyle name="Normal 23 2" xfId="564"/>
    <cellStyle name="Normal 23 3" xfId="565"/>
    <cellStyle name="Normal 24" xfId="174"/>
    <cellStyle name="Normal 24 2" xfId="566"/>
    <cellStyle name="Normal 25" xfId="175"/>
    <cellStyle name="Normal 26" xfId="176"/>
    <cellStyle name="Normal 27" xfId="177"/>
    <cellStyle name="Normal 27 2" xfId="567"/>
    <cellStyle name="Normal 27 3" xfId="568"/>
    <cellStyle name="Normal 28" xfId="178"/>
    <cellStyle name="Normal 29" xfId="179"/>
    <cellStyle name="Normal 3" xfId="20"/>
    <cellStyle name="Normal 3 2" xfId="181"/>
    <cellStyle name="Normal 3 2 2" xfId="339"/>
    <cellStyle name="Normal 3 3" xfId="180"/>
    <cellStyle name="Normal 3 3 2" xfId="569"/>
    <cellStyle name="Normal 3 3 3" xfId="570"/>
    <cellStyle name="Normal 3 4" xfId="280"/>
    <cellStyle name="Normal 3_2012 PR" xfId="182"/>
    <cellStyle name="Normal 30" xfId="183"/>
    <cellStyle name="Normal 31" xfId="184"/>
    <cellStyle name="Normal 31 2" xfId="571"/>
    <cellStyle name="Normal 31 3" xfId="572"/>
    <cellStyle name="Normal 32" xfId="185"/>
    <cellStyle name="Normal 32 2" xfId="573"/>
    <cellStyle name="Normal 33" xfId="186"/>
    <cellStyle name="Normal 34" xfId="187"/>
    <cellStyle name="Normal 35" xfId="188"/>
    <cellStyle name="Normal 36" xfId="189"/>
    <cellStyle name="Normal 37" xfId="190"/>
    <cellStyle name="Normal 38" xfId="191"/>
    <cellStyle name="Normal 39" xfId="192"/>
    <cellStyle name="Normal 4" xfId="21"/>
    <cellStyle name="Normal 4 2" xfId="193"/>
    <cellStyle name="Normal 4 2 2" xfId="574"/>
    <cellStyle name="Normal 4 2 3" xfId="575"/>
    <cellStyle name="Normal 4 3" xfId="340"/>
    <cellStyle name="Normal 4 3 2" xfId="576"/>
    <cellStyle name="Normal 4 3 3" xfId="577"/>
    <cellStyle name="Normal 4 4" xfId="578"/>
    <cellStyle name="Normal 4 5" xfId="579"/>
    <cellStyle name="Normal 4_Consolidated IS" xfId="580"/>
    <cellStyle name="Normal 40" xfId="194"/>
    <cellStyle name="Normal 41" xfId="195"/>
    <cellStyle name="Normal 42" xfId="196"/>
    <cellStyle name="Normal 43" xfId="197"/>
    <cellStyle name="Normal 44" xfId="198"/>
    <cellStyle name="Normal 45" xfId="199"/>
    <cellStyle name="Normal 46" xfId="200"/>
    <cellStyle name="Normal 47" xfId="201"/>
    <cellStyle name="Normal 48" xfId="202"/>
    <cellStyle name="Normal 49" xfId="203"/>
    <cellStyle name="Normal 5" xfId="22"/>
    <cellStyle name="Normal 5 2" xfId="204"/>
    <cellStyle name="Normal 5 2 2" xfId="581"/>
    <cellStyle name="Normal 5 3" xfId="582"/>
    <cellStyle name="Normal 5 4" xfId="583"/>
    <cellStyle name="Normal 5 5" xfId="584"/>
    <cellStyle name="Normal 5_2112 DF Schedule" xfId="341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23"/>
    <cellStyle name="Normal 6 2" xfId="215"/>
    <cellStyle name="Normal 6 2 2" xfId="585"/>
    <cellStyle name="Normal 6 2 3" xfId="586"/>
    <cellStyle name="Normal 6 3" xfId="587"/>
    <cellStyle name="Normal 60" xfId="216"/>
    <cellStyle name="Normal 61" xfId="217"/>
    <cellStyle name="Normal 62" xfId="218"/>
    <cellStyle name="Normal 63" xfId="219"/>
    <cellStyle name="Normal 64" xfId="220"/>
    <cellStyle name="Normal 65" xfId="221"/>
    <cellStyle name="Normal 66" xfId="222"/>
    <cellStyle name="Normal 67" xfId="223"/>
    <cellStyle name="Normal 68" xfId="224"/>
    <cellStyle name="Normal 69" xfId="225"/>
    <cellStyle name="Normal 7" xfId="226"/>
    <cellStyle name="Normal 7 2" xfId="342"/>
    <cellStyle name="Normal 7 2 2" xfId="588"/>
    <cellStyle name="Normal 7 2 2 2" xfId="589"/>
    <cellStyle name="Normal 7 2 3" xfId="590"/>
    <cellStyle name="Normal 7 3" xfId="591"/>
    <cellStyle name="Normal 7 3 2" xfId="592"/>
    <cellStyle name="Normal 7 4" xfId="593"/>
    <cellStyle name="Normal 70" xfId="227"/>
    <cellStyle name="Normal 71" xfId="228"/>
    <cellStyle name="Normal 72" xfId="229"/>
    <cellStyle name="Normal 73" xfId="230"/>
    <cellStyle name="Normal 74" xfId="231"/>
    <cellStyle name="Normal 75" xfId="232"/>
    <cellStyle name="Normal 76" xfId="233"/>
    <cellStyle name="Normal 77" xfId="234"/>
    <cellStyle name="Normal 78" xfId="235"/>
    <cellStyle name="Normal 79" xfId="236"/>
    <cellStyle name="Normal 8" xfId="237"/>
    <cellStyle name="Normal 8 2" xfId="343"/>
    <cellStyle name="Normal 8 2 2" xfId="594"/>
    <cellStyle name="Normal 8 2 3" xfId="595"/>
    <cellStyle name="Normal 8 3" xfId="596"/>
    <cellStyle name="Normal 8 4" xfId="597"/>
    <cellStyle name="Normal 80" xfId="238"/>
    <cellStyle name="Normal 81" xfId="239"/>
    <cellStyle name="Normal 82" xfId="240"/>
    <cellStyle name="Normal 83" xfId="241"/>
    <cellStyle name="Normal 84" xfId="38"/>
    <cellStyle name="Normal 84 2" xfId="276"/>
    <cellStyle name="Normal 84 3" xfId="396"/>
    <cellStyle name="Normal 85" xfId="250"/>
    <cellStyle name="Normal 85 2" xfId="397"/>
    <cellStyle name="Normal 85 3" xfId="598"/>
    <cellStyle name="Normal 86" xfId="268"/>
    <cellStyle name="Normal 87" xfId="269"/>
    <cellStyle name="Normal 88" xfId="270"/>
    <cellStyle name="Normal 89" xfId="271"/>
    <cellStyle name="Normal 9" xfId="242"/>
    <cellStyle name="Normal 9 2" xfId="344"/>
    <cellStyle name="Normal 9 2 2" xfId="599"/>
    <cellStyle name="Normal 9 2 3" xfId="600"/>
    <cellStyle name="Normal 9 3" xfId="601"/>
    <cellStyle name="Normal 90" xfId="272"/>
    <cellStyle name="Normal 91" xfId="277"/>
    <cellStyle name="Normal 92" xfId="358"/>
    <cellStyle name="Normal 93" xfId="403"/>
    <cellStyle name="Normal 94" xfId="404"/>
    <cellStyle name="Normal 95" xfId="602"/>
    <cellStyle name="Normal 96" xfId="603"/>
    <cellStyle name="Normal 97" xfId="604"/>
    <cellStyle name="Normal 98" xfId="605"/>
    <cellStyle name="Normal 99" xfId="606"/>
    <cellStyle name="Normal_Price out" xfId="4"/>
    <cellStyle name="Normal_Regulated Price Out 9-6-2011 Final HL" xfId="278"/>
    <cellStyle name="Note 2" xfId="244"/>
    <cellStyle name="Note 2 2" xfId="398"/>
    <cellStyle name="Note 2 3" xfId="607"/>
    <cellStyle name="Note 3" xfId="243"/>
    <cellStyle name="Note 3 2" xfId="399"/>
    <cellStyle name="Note 3 3" xfId="608"/>
    <cellStyle name="Note 4" xfId="609"/>
    <cellStyle name="Notes" xfId="245"/>
    <cellStyle name="Output 2" xfId="247"/>
    <cellStyle name="Output 3" xfId="246"/>
    <cellStyle name="Output 3 2" xfId="610"/>
    <cellStyle name="Percent" xfId="3" builtinId="5"/>
    <cellStyle name="Percent 10" xfId="611"/>
    <cellStyle name="Percent 2" xfId="24"/>
    <cellStyle name="Percent 2 2" xfId="25"/>
    <cellStyle name="Percent 2 2 2" xfId="249"/>
    <cellStyle name="Percent 2 2 3" xfId="612"/>
    <cellStyle name="Percent 2 3" xfId="345"/>
    <cellStyle name="Percent 2 4" xfId="298"/>
    <cellStyle name="Percent 2 6" xfId="26"/>
    <cellStyle name="Percent 3" xfId="27"/>
    <cellStyle name="Percent 3 2" xfId="28"/>
    <cellStyle name="Percent 3 2 2" xfId="613"/>
    <cellStyle name="Percent 3 3" xfId="614"/>
    <cellStyle name="Percent 4" xfId="29"/>
    <cellStyle name="Percent 4 2" xfId="346"/>
    <cellStyle name="Percent 4 3" xfId="347"/>
    <cellStyle name="Percent 4 4" xfId="615"/>
    <cellStyle name="Percent 5" xfId="251"/>
    <cellStyle name="Percent 5 2" xfId="616"/>
    <cellStyle name="Percent 5 2 2" xfId="617"/>
    <cellStyle name="Percent 5 3" xfId="618"/>
    <cellStyle name="Percent 5 4" xfId="619"/>
    <cellStyle name="Percent 6" xfId="252"/>
    <cellStyle name="Percent 6 2" xfId="620"/>
    <cellStyle name="Percent 7" xfId="248"/>
    <cellStyle name="Percent 7 2" xfId="273"/>
    <cellStyle name="Percent 7 3" xfId="400"/>
    <cellStyle name="Percent 8" xfId="348"/>
    <cellStyle name="Percent 9" xfId="621"/>
    <cellStyle name="Percent(1)" xfId="253"/>
    <cellStyle name="Percent(2)" xfId="254"/>
    <cellStyle name="Posting_Period" xfId="622"/>
    <cellStyle name="PRM" xfId="255"/>
    <cellStyle name="PRM 2" xfId="256"/>
    <cellStyle name="PRM 3" xfId="257"/>
    <cellStyle name="PRM_2011-11" xfId="258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49"/>
    <cellStyle name="STYL1 - Style2" xfId="350"/>
    <cellStyle name="STYL2 - Style3" xfId="351"/>
    <cellStyle name="STYL3 - Style4" xfId="352"/>
    <cellStyle name="STYL4 - Style5" xfId="353"/>
    <cellStyle name="STYL5 - Style6" xfId="354"/>
    <cellStyle name="STYL6 - Style7" xfId="355"/>
    <cellStyle name="STYL7 - Style8" xfId="356"/>
    <cellStyle name="Style 1" xfId="259"/>
    <cellStyle name="Style 1 2" xfId="260"/>
    <cellStyle name="STYLE1" xfId="261"/>
    <cellStyle name="sub heading" xfId="357"/>
    <cellStyle name="Tax_Rate" xfId="623"/>
    <cellStyle name="Title 2" xfId="263"/>
    <cellStyle name="Title 3" xfId="262"/>
    <cellStyle name="Title 3 2" xfId="624"/>
    <cellStyle name="Total 2" xfId="265"/>
    <cellStyle name="Total 2 2" xfId="401"/>
    <cellStyle name="Total 2 3" xfId="625"/>
    <cellStyle name="Total 3" xfId="264"/>
    <cellStyle name="Total 3 2" xfId="402"/>
    <cellStyle name="Total 3 3" xfId="626"/>
    <cellStyle name="Total 4" xfId="627"/>
    <cellStyle name="Transcript_Date" xfId="628"/>
    <cellStyle name="Warning Text 2" xfId="267"/>
    <cellStyle name="Warning Text 3" xfId="266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7AX0AN6I\Yakima%20Price%20Out%20YE%206.30.17%20-%20Deliverabl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Columbia%202025\General%20Filing%204-15-2016\Filed%204-15-16\CRD%20Pro%20forma%203-31-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Count Summary"/>
      <sheetName val="Revenue Summary"/>
      <sheetName val="JE Query - MSW Reclass"/>
      <sheetName val="2143_IS210"/>
      <sheetName val="Yakima Regulated Price Out"/>
      <sheetName val="Indian Nation Price Out"/>
      <sheetName val="Zillah Price Out"/>
      <sheetName val="Tieton Price Out"/>
      <sheetName val="Sunnyside Price Out"/>
      <sheetName val="Naches Price Out"/>
      <sheetName val="Mabton Price Out"/>
      <sheetName val="Comm Recy-Storage Price Out"/>
    </sheetNames>
    <sheetDataSet>
      <sheetData sheetId="0" refreshError="1"/>
      <sheetData sheetId="1" refreshError="1"/>
      <sheetData sheetId="2">
        <row r="6">
          <cell r="D6">
            <v>10000</v>
          </cell>
        </row>
        <row r="8">
          <cell r="J8" t="str">
            <v>2017-07</v>
          </cell>
        </row>
        <row r="12">
          <cell r="I12" t="str">
            <v>2016-07</v>
          </cell>
        </row>
        <row r="13">
          <cell r="I13" t="str">
            <v>2017-06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view="pageBreakPreview" zoomScale="80" zoomScaleNormal="85" zoomScaleSheetLayoutView="80" workbookViewId="0">
      <selection activeCell="D23" sqref="D23"/>
    </sheetView>
  </sheetViews>
  <sheetFormatPr defaultRowHeight="15"/>
  <cols>
    <col min="1" max="1" width="36.28515625" style="13" bestFit="1" customWidth="1"/>
    <col min="2" max="2" width="19" style="13" bestFit="1" customWidth="1"/>
    <col min="3" max="3" width="23.28515625" style="13" customWidth="1"/>
    <col min="4" max="4" width="10.5703125" style="13" bestFit="1" customWidth="1"/>
    <col min="5" max="5" width="8.28515625" style="13" customWidth="1"/>
    <col min="6" max="6" width="11.42578125" style="13" bestFit="1" customWidth="1"/>
    <col min="7" max="7" width="10.7109375" style="13" bestFit="1" customWidth="1"/>
    <col min="8" max="8" width="8" style="13" bestFit="1" customWidth="1"/>
    <col min="9" max="9" width="15.85546875" style="13" bestFit="1" customWidth="1"/>
    <col min="10" max="10" width="12" style="13" bestFit="1" customWidth="1"/>
    <col min="11" max="16384" width="9.140625" style="13"/>
  </cols>
  <sheetData>
    <row r="1" spans="1:8">
      <c r="A1" s="142" t="s">
        <v>153</v>
      </c>
    </row>
    <row r="2" spans="1:8">
      <c r="A2" s="142" t="s">
        <v>540</v>
      </c>
    </row>
    <row r="4" spans="1:8">
      <c r="A4" s="334" t="s">
        <v>19</v>
      </c>
      <c r="B4" s="334"/>
      <c r="C4" s="334"/>
      <c r="D4" s="334"/>
      <c r="E4" s="334"/>
      <c r="F4" s="334"/>
      <c r="G4" s="334"/>
      <c r="H4" s="334"/>
    </row>
    <row r="5" spans="1:8">
      <c r="A5" s="13" t="s">
        <v>61</v>
      </c>
      <c r="B5" s="35" t="s">
        <v>48</v>
      </c>
      <c r="C5" s="35" t="s">
        <v>49</v>
      </c>
      <c r="D5" s="35" t="s">
        <v>50</v>
      </c>
      <c r="E5" s="7" t="s">
        <v>52</v>
      </c>
      <c r="F5" s="7" t="s">
        <v>53</v>
      </c>
      <c r="G5" s="7" t="s">
        <v>54</v>
      </c>
      <c r="H5" s="35" t="s">
        <v>57</v>
      </c>
    </row>
    <row r="6" spans="1:8">
      <c r="A6" s="13" t="s">
        <v>58</v>
      </c>
      <c r="B6" s="1">
        <f>52*5/12</f>
        <v>21.666666666666668</v>
      </c>
      <c r="C6" s="8">
        <f>$B$6*2</f>
        <v>43.333333333333336</v>
      </c>
      <c r="D6" s="8">
        <f>$B$6*3</f>
        <v>65</v>
      </c>
      <c r="E6" s="8">
        <f>$B$6*4</f>
        <v>86.666666666666671</v>
      </c>
      <c r="F6" s="8">
        <f>$B$6*5</f>
        <v>108.33333333333334</v>
      </c>
      <c r="G6" s="8">
        <f>$B$6*6</f>
        <v>130</v>
      </c>
      <c r="H6" s="8">
        <f>$B$6*7</f>
        <v>151.66666666666669</v>
      </c>
    </row>
    <row r="7" spans="1:8">
      <c r="A7" s="13" t="s">
        <v>92</v>
      </c>
      <c r="B7" s="1">
        <f>52*4/12</f>
        <v>17.333333333333332</v>
      </c>
      <c r="C7" s="8">
        <f>$B$7*2</f>
        <v>34.666666666666664</v>
      </c>
      <c r="D7" s="8">
        <f>$B$7*3</f>
        <v>52</v>
      </c>
      <c r="E7" s="8">
        <f>$B$7*4</f>
        <v>69.333333333333329</v>
      </c>
      <c r="F7" s="8">
        <f>$B$7*5</f>
        <v>86.666666666666657</v>
      </c>
      <c r="G7" s="8">
        <f>$B$7*6</f>
        <v>104</v>
      </c>
      <c r="H7" s="8">
        <f>$B$7*7</f>
        <v>121.33333333333333</v>
      </c>
    </row>
    <row r="8" spans="1:8">
      <c r="A8" s="13" t="s">
        <v>59</v>
      </c>
      <c r="B8" s="1">
        <f>52*3/12</f>
        <v>13</v>
      </c>
      <c r="C8" s="8">
        <f>$B$8*2</f>
        <v>26</v>
      </c>
      <c r="D8" s="8">
        <f>$B$8*3</f>
        <v>39</v>
      </c>
      <c r="E8" s="8">
        <f>$B$8*4</f>
        <v>52</v>
      </c>
      <c r="F8" s="8">
        <f>$B$8*5</f>
        <v>65</v>
      </c>
      <c r="G8" s="8">
        <f>$B$8*6</f>
        <v>78</v>
      </c>
      <c r="H8" s="8">
        <f>$B$8*7</f>
        <v>91</v>
      </c>
    </row>
    <row r="9" spans="1:8">
      <c r="A9" s="13" t="s">
        <v>60</v>
      </c>
      <c r="B9" s="1">
        <f>52*2/12</f>
        <v>8.6666666666666661</v>
      </c>
      <c r="C9" s="36">
        <f>$B$9*2</f>
        <v>17.333333333333332</v>
      </c>
      <c r="D9" s="36">
        <f>$B$9*3</f>
        <v>26</v>
      </c>
      <c r="E9" s="36">
        <f>$B$9*4</f>
        <v>34.666666666666664</v>
      </c>
      <c r="F9" s="36">
        <f>$B$9*5</f>
        <v>43.333333333333329</v>
      </c>
      <c r="G9" s="36">
        <f>$B$9*6</f>
        <v>52</v>
      </c>
      <c r="H9" s="36">
        <f>$B$9*7</f>
        <v>60.666666666666664</v>
      </c>
    </row>
    <row r="10" spans="1:8">
      <c r="A10" s="13" t="s">
        <v>22</v>
      </c>
      <c r="B10" s="1">
        <f>52/12</f>
        <v>4.333333333333333</v>
      </c>
      <c r="C10" s="36">
        <f>$B$10*2</f>
        <v>8.6666666666666661</v>
      </c>
      <c r="D10" s="36">
        <f>$B$10*3</f>
        <v>13</v>
      </c>
      <c r="E10" s="36">
        <f>$B$10*4</f>
        <v>17.333333333333332</v>
      </c>
      <c r="F10" s="36">
        <f>$B$10*5</f>
        <v>21.666666666666664</v>
      </c>
      <c r="G10" s="36">
        <f>$B$10*6</f>
        <v>26</v>
      </c>
      <c r="H10" s="36">
        <f>$B$10*7</f>
        <v>30.333333333333332</v>
      </c>
    </row>
    <row r="11" spans="1:8">
      <c r="A11" s="13" t="s">
        <v>24</v>
      </c>
      <c r="B11" s="1">
        <f>26/12</f>
        <v>2.1666666666666665</v>
      </c>
      <c r="C11" s="36">
        <f>$B$11*2</f>
        <v>4.333333333333333</v>
      </c>
      <c r="D11" s="36">
        <f>$B$11*3</f>
        <v>6.5</v>
      </c>
      <c r="E11" s="36">
        <f>$B$11*4</f>
        <v>8.6666666666666661</v>
      </c>
      <c r="F11" s="36">
        <f>$B$11*5</f>
        <v>10.833333333333332</v>
      </c>
      <c r="G11" s="36">
        <f>$B$11*6</f>
        <v>13</v>
      </c>
      <c r="H11" s="36">
        <f>$B$11*7</f>
        <v>15.166666666666666</v>
      </c>
    </row>
    <row r="12" spans="1:8">
      <c r="A12" s="13" t="s">
        <v>23</v>
      </c>
      <c r="B12" s="1">
        <f>12/12</f>
        <v>1</v>
      </c>
      <c r="C12" s="36">
        <f>$B$12*2</f>
        <v>2</v>
      </c>
      <c r="D12" s="36">
        <f>$B$12*3</f>
        <v>3</v>
      </c>
      <c r="E12" s="36">
        <f>$B$12*4</f>
        <v>4</v>
      </c>
      <c r="F12" s="36">
        <f>$B$12*5</f>
        <v>5</v>
      </c>
      <c r="G12" s="36">
        <f>$B$12*6</f>
        <v>6</v>
      </c>
      <c r="H12" s="36">
        <f>$B$12*7</f>
        <v>7</v>
      </c>
    </row>
    <row r="13" spans="1:8">
      <c r="A13" s="13" t="s">
        <v>462</v>
      </c>
      <c r="B13" s="1">
        <v>1</v>
      </c>
      <c r="C13" s="36"/>
      <c r="D13" s="36"/>
      <c r="E13" s="36"/>
      <c r="F13" s="36"/>
      <c r="G13" s="36"/>
      <c r="H13" s="36"/>
    </row>
    <row r="14" spans="1:8">
      <c r="B14" s="1"/>
      <c r="C14" s="36"/>
      <c r="D14" s="36"/>
      <c r="E14" s="36"/>
      <c r="F14" s="36"/>
      <c r="G14" s="36"/>
      <c r="H14" s="36"/>
    </row>
    <row r="15" spans="1:8">
      <c r="A15" s="334" t="s">
        <v>11</v>
      </c>
      <c r="B15" s="334"/>
      <c r="C15" s="36"/>
      <c r="D15" s="36"/>
      <c r="E15" s="36"/>
      <c r="F15" s="36"/>
      <c r="G15" s="36"/>
      <c r="H15" s="36"/>
    </row>
    <row r="16" spans="1:8">
      <c r="A16" s="14" t="s">
        <v>56</v>
      </c>
      <c r="B16" s="15" t="s">
        <v>84</v>
      </c>
      <c r="C16" s="36"/>
      <c r="D16" s="36"/>
      <c r="E16" s="36"/>
      <c r="F16" s="36"/>
      <c r="G16" s="36"/>
      <c r="H16" s="36"/>
    </row>
    <row r="17" spans="1:8">
      <c r="A17" s="37" t="s">
        <v>85</v>
      </c>
      <c r="B17" s="24">
        <v>20</v>
      </c>
      <c r="C17" s="36"/>
      <c r="D17" s="36"/>
      <c r="E17" s="36"/>
      <c r="F17" s="36"/>
      <c r="G17" s="36"/>
      <c r="H17" s="36"/>
    </row>
    <row r="18" spans="1:8">
      <c r="A18" s="37" t="s">
        <v>62</v>
      </c>
      <c r="B18" s="24">
        <v>34</v>
      </c>
      <c r="C18" s="36"/>
      <c r="D18" s="36"/>
      <c r="E18" s="36"/>
      <c r="F18" s="36"/>
      <c r="G18" s="36"/>
      <c r="H18" s="36"/>
    </row>
    <row r="19" spans="1:8">
      <c r="A19" s="37" t="s">
        <v>63</v>
      </c>
      <c r="B19" s="24">
        <v>51</v>
      </c>
      <c r="C19" s="36"/>
      <c r="D19" s="36"/>
      <c r="E19" s="36"/>
      <c r="F19" s="36"/>
      <c r="G19" s="36"/>
      <c r="H19" s="36"/>
    </row>
    <row r="20" spans="1:8">
      <c r="A20" s="37" t="s">
        <v>64</v>
      </c>
      <c r="B20" s="24">
        <v>77</v>
      </c>
      <c r="C20" s="36"/>
      <c r="D20" s="36"/>
      <c r="E20" s="36"/>
      <c r="F20" s="13" t="s">
        <v>20</v>
      </c>
      <c r="G20" s="24">
        <v>2000</v>
      </c>
      <c r="H20" s="36"/>
    </row>
    <row r="21" spans="1:8">
      <c r="A21" s="37" t="s">
        <v>65</v>
      </c>
      <c r="B21" s="24">
        <v>97</v>
      </c>
      <c r="C21" s="36"/>
      <c r="D21" s="36"/>
      <c r="E21" s="36"/>
      <c r="F21" s="13" t="s">
        <v>21</v>
      </c>
      <c r="G21" s="9" t="s">
        <v>51</v>
      </c>
      <c r="H21" s="36"/>
    </row>
    <row r="22" spans="1:8">
      <c r="A22" s="37" t="s">
        <v>66</v>
      </c>
      <c r="B22" s="24">
        <v>117</v>
      </c>
      <c r="C22" s="36"/>
      <c r="D22" s="36"/>
      <c r="E22" s="36"/>
      <c r="F22" s="13" t="s">
        <v>117</v>
      </c>
      <c r="G22" s="13">
        <v>12</v>
      </c>
      <c r="H22" s="36"/>
    </row>
    <row r="23" spans="1:8">
      <c r="A23" s="37" t="s">
        <v>67</v>
      </c>
      <c r="B23" s="24">
        <v>157</v>
      </c>
      <c r="C23" s="36"/>
      <c r="D23" s="36"/>
      <c r="E23" s="36"/>
      <c r="F23" s="5"/>
      <c r="G23" s="6"/>
      <c r="H23" s="36"/>
    </row>
    <row r="24" spans="1:8">
      <c r="A24" s="37" t="s">
        <v>146</v>
      </c>
      <c r="B24" s="24">
        <v>37</v>
      </c>
      <c r="C24" s="36"/>
      <c r="D24" s="36"/>
      <c r="E24" s="36"/>
      <c r="F24" s="5"/>
      <c r="G24" s="6"/>
      <c r="H24" s="36"/>
    </row>
    <row r="25" spans="1:8">
      <c r="A25" s="37" t="s">
        <v>456</v>
      </c>
      <c r="B25" s="24">
        <v>48</v>
      </c>
      <c r="C25" s="36" t="s">
        <v>459</v>
      </c>
      <c r="D25" s="36"/>
      <c r="E25" s="36"/>
      <c r="F25" s="5"/>
      <c r="G25" s="6"/>
      <c r="H25" s="36"/>
    </row>
    <row r="26" spans="1:8">
      <c r="A26" s="37" t="s">
        <v>457</v>
      </c>
      <c r="B26" s="24">
        <v>51</v>
      </c>
      <c r="C26" s="36" t="s">
        <v>460</v>
      </c>
      <c r="D26" s="36"/>
      <c r="E26" s="36"/>
      <c r="F26" s="36"/>
      <c r="G26" s="36"/>
      <c r="H26" s="36"/>
    </row>
    <row r="27" spans="1:8">
      <c r="A27" s="37" t="s">
        <v>458</v>
      </c>
      <c r="B27" s="24">
        <f>77</f>
        <v>77</v>
      </c>
      <c r="C27" s="36" t="s">
        <v>461</v>
      </c>
      <c r="D27" s="89"/>
      <c r="E27" s="36"/>
      <c r="F27" s="36"/>
      <c r="G27" s="36"/>
      <c r="H27" s="36"/>
    </row>
    <row r="28" spans="1:8">
      <c r="A28" s="37" t="s">
        <v>68</v>
      </c>
      <c r="B28" s="24">
        <v>34</v>
      </c>
      <c r="C28" s="36"/>
      <c r="D28" s="36"/>
      <c r="E28" s="36"/>
      <c r="F28" s="36"/>
      <c r="G28" s="36"/>
      <c r="H28" s="36"/>
    </row>
    <row r="29" spans="1:8">
      <c r="A29" s="37" t="s">
        <v>32</v>
      </c>
      <c r="B29" s="24">
        <v>34</v>
      </c>
      <c r="C29" s="36"/>
      <c r="D29" s="36"/>
      <c r="E29" s="36"/>
      <c r="F29" s="36"/>
      <c r="G29" s="36"/>
      <c r="H29" s="36"/>
    </row>
    <row r="30" spans="1:8">
      <c r="A30" s="14" t="s">
        <v>69</v>
      </c>
      <c r="B30" s="24"/>
      <c r="C30" s="36"/>
      <c r="D30" s="36"/>
      <c r="E30" s="36"/>
      <c r="F30" s="36"/>
      <c r="G30" s="36"/>
      <c r="H30" s="36"/>
    </row>
    <row r="31" spans="1:8">
      <c r="A31" s="37" t="s">
        <v>70</v>
      </c>
      <c r="B31" s="24">
        <v>29</v>
      </c>
      <c r="C31" s="36"/>
      <c r="D31" s="36"/>
      <c r="E31" s="36"/>
      <c r="F31" s="36"/>
      <c r="G31" s="36"/>
      <c r="H31" s="36"/>
    </row>
    <row r="32" spans="1:8">
      <c r="A32" s="37" t="s">
        <v>71</v>
      </c>
      <c r="B32" s="24">
        <v>175</v>
      </c>
      <c r="C32" s="36"/>
      <c r="D32" s="36"/>
      <c r="E32" s="36"/>
      <c r="F32" s="36"/>
      <c r="G32" s="36"/>
      <c r="H32" s="36"/>
    </row>
    <row r="33" spans="1:8">
      <c r="A33" s="37" t="s">
        <v>72</v>
      </c>
      <c r="B33" s="24">
        <v>250</v>
      </c>
      <c r="C33" s="36"/>
      <c r="D33" s="36"/>
      <c r="E33" s="36"/>
      <c r="F33" s="36"/>
      <c r="G33" s="36"/>
      <c r="H33" s="36"/>
    </row>
    <row r="34" spans="1:8">
      <c r="A34" s="37" t="s">
        <v>103</v>
      </c>
      <c r="B34" s="24">
        <v>375</v>
      </c>
      <c r="C34" s="36" t="s">
        <v>86</v>
      </c>
      <c r="D34" s="36"/>
      <c r="E34" s="36"/>
      <c r="F34" s="36"/>
      <c r="G34" s="36"/>
      <c r="H34" s="36"/>
    </row>
    <row r="35" spans="1:8">
      <c r="A35" s="37" t="s">
        <v>73</v>
      </c>
      <c r="B35" s="24">
        <v>324</v>
      </c>
      <c r="C35" s="36"/>
      <c r="D35" s="36"/>
      <c r="E35" s="36"/>
      <c r="F35" s="36"/>
      <c r="G35" s="36"/>
      <c r="H35" s="36"/>
    </row>
    <row r="36" spans="1:8">
      <c r="A36" s="37" t="s">
        <v>74</v>
      </c>
      <c r="B36" s="24">
        <v>473</v>
      </c>
      <c r="C36" s="36"/>
      <c r="D36" s="36"/>
      <c r="E36" s="36"/>
      <c r="F36" s="36"/>
      <c r="G36" s="36"/>
      <c r="H36" s="36"/>
    </row>
    <row r="37" spans="1:8">
      <c r="A37" s="37" t="s">
        <v>102</v>
      </c>
      <c r="B37" s="24">
        <v>710</v>
      </c>
      <c r="C37" s="36" t="s">
        <v>86</v>
      </c>
      <c r="D37" s="36"/>
      <c r="E37" s="36"/>
      <c r="F37" s="36"/>
      <c r="G37" s="36"/>
      <c r="H37" s="36"/>
    </row>
    <row r="38" spans="1:8">
      <c r="A38" s="37" t="s">
        <v>75</v>
      </c>
      <c r="B38" s="24">
        <v>613</v>
      </c>
      <c r="C38" s="36"/>
      <c r="D38" s="36"/>
      <c r="E38" s="36"/>
      <c r="F38" s="36"/>
      <c r="G38" s="36"/>
      <c r="H38" s="36"/>
    </row>
    <row r="39" spans="1:8">
      <c r="A39" s="37" t="s">
        <v>101</v>
      </c>
      <c r="B39" s="24">
        <v>920</v>
      </c>
      <c r="C39" s="36" t="s">
        <v>86</v>
      </c>
      <c r="D39" s="36"/>
      <c r="E39" s="36"/>
      <c r="F39" s="36"/>
      <c r="G39" s="36"/>
      <c r="H39" s="36"/>
    </row>
    <row r="40" spans="1:8">
      <c r="A40" s="37" t="s">
        <v>76</v>
      </c>
      <c r="B40" s="24">
        <v>840</v>
      </c>
      <c r="C40" s="36"/>
      <c r="D40" s="36"/>
      <c r="E40" s="36"/>
      <c r="F40" s="36"/>
      <c r="G40" s="36"/>
      <c r="H40" s="36"/>
    </row>
    <row r="41" spans="1:8">
      <c r="A41" s="37" t="s">
        <v>100</v>
      </c>
      <c r="B41" s="24">
        <v>1260</v>
      </c>
      <c r="C41" s="36" t="s">
        <v>86</v>
      </c>
      <c r="D41" s="36"/>
      <c r="E41" s="36"/>
      <c r="F41" s="36"/>
      <c r="G41" s="36"/>
      <c r="H41" s="36"/>
    </row>
    <row r="42" spans="1:8">
      <c r="A42" s="37" t="s">
        <v>77</v>
      </c>
      <c r="B42" s="24">
        <v>980</v>
      </c>
      <c r="C42" s="36"/>
      <c r="D42" s="36"/>
      <c r="E42" s="36"/>
      <c r="F42" s="36"/>
      <c r="G42" s="36"/>
      <c r="H42" s="36"/>
    </row>
    <row r="43" spans="1:8">
      <c r="A43" s="37" t="s">
        <v>93</v>
      </c>
      <c r="B43" s="24">
        <v>482</v>
      </c>
      <c r="C43" s="36" t="s">
        <v>86</v>
      </c>
      <c r="D43" s="36"/>
      <c r="E43" s="36"/>
      <c r="F43" s="36"/>
      <c r="G43" s="36"/>
      <c r="H43" s="36"/>
    </row>
    <row r="44" spans="1:8">
      <c r="A44" s="37" t="s">
        <v>94</v>
      </c>
      <c r="B44" s="24">
        <v>689</v>
      </c>
      <c r="C44" s="36" t="s">
        <v>86</v>
      </c>
      <c r="D44" s="36"/>
      <c r="E44" s="36"/>
      <c r="F44" s="36"/>
      <c r="G44" s="36"/>
      <c r="H44" s="36"/>
    </row>
    <row r="45" spans="1:8">
      <c r="A45" s="37" t="s">
        <v>79</v>
      </c>
      <c r="B45" s="24">
        <v>892</v>
      </c>
      <c r="C45" s="36" t="s">
        <v>86</v>
      </c>
      <c r="D45" s="36"/>
      <c r="E45" s="36"/>
      <c r="F45" s="36"/>
      <c r="G45" s="36"/>
      <c r="H45" s="36"/>
    </row>
    <row r="46" spans="1:8">
      <c r="A46" s="37" t="s">
        <v>78</v>
      </c>
      <c r="B46" s="24">
        <v>1301</v>
      </c>
      <c r="C46" s="36"/>
      <c r="D46" s="36"/>
      <c r="E46" s="36"/>
      <c r="F46" s="36"/>
      <c r="G46" s="36"/>
      <c r="H46" s="36"/>
    </row>
    <row r="47" spans="1:8">
      <c r="A47" s="37" t="s">
        <v>80</v>
      </c>
      <c r="B47" s="24">
        <v>1686</v>
      </c>
      <c r="C47" s="36"/>
      <c r="D47" s="36"/>
      <c r="E47" s="36"/>
      <c r="F47" s="36"/>
      <c r="G47" s="36"/>
      <c r="H47" s="36"/>
    </row>
    <row r="48" spans="1:8">
      <c r="A48" s="37" t="s">
        <v>81</v>
      </c>
      <c r="B48" s="24">
        <v>2046</v>
      </c>
      <c r="C48" s="36"/>
      <c r="D48" s="36"/>
      <c r="E48" s="36"/>
      <c r="F48" s="36"/>
      <c r="G48" s="36"/>
      <c r="H48" s="36"/>
    </row>
    <row r="49" spans="1:8">
      <c r="A49" s="37" t="s">
        <v>82</v>
      </c>
      <c r="B49" s="24">
        <v>2310</v>
      </c>
      <c r="C49" s="36"/>
      <c r="D49" s="36"/>
      <c r="E49" s="36"/>
      <c r="F49" s="36"/>
      <c r="G49" s="36"/>
      <c r="H49" s="36"/>
    </row>
    <row r="50" spans="1:8">
      <c r="A50" s="37" t="s">
        <v>95</v>
      </c>
      <c r="B50" s="24">
        <v>2800</v>
      </c>
      <c r="C50" s="36" t="s">
        <v>86</v>
      </c>
      <c r="D50" s="36"/>
      <c r="E50" s="36"/>
      <c r="F50" s="36"/>
      <c r="G50" s="36"/>
      <c r="H50" s="36"/>
    </row>
    <row r="51" spans="1:8">
      <c r="A51" s="37" t="s">
        <v>83</v>
      </c>
      <c r="B51" s="24">
        <v>125</v>
      </c>
      <c r="C51" s="36"/>
      <c r="D51" s="36"/>
      <c r="E51" s="36"/>
      <c r="F51" s="36"/>
      <c r="G51" s="36"/>
      <c r="H51" s="36"/>
    </row>
    <row r="52" spans="1:8">
      <c r="B52" s="336" t="s">
        <v>99</v>
      </c>
      <c r="C52" s="336"/>
    </row>
    <row r="55" spans="1:8">
      <c r="A55" s="40" t="s">
        <v>545</v>
      </c>
      <c r="B55" s="154" t="s">
        <v>6</v>
      </c>
      <c r="C55" s="39" t="s">
        <v>7</v>
      </c>
      <c r="F55" s="335" t="s">
        <v>27</v>
      </c>
      <c r="G55" s="335"/>
    </row>
    <row r="56" spans="1:8">
      <c r="A56" s="117" t="s">
        <v>8</v>
      </c>
      <c r="B56" s="156">
        <f>+D68</f>
        <v>34.749034749034749</v>
      </c>
      <c r="C56" s="80">
        <f>B56/2000</f>
        <v>1.7374517374517374E-2</v>
      </c>
      <c r="F56" s="13" t="s">
        <v>28</v>
      </c>
      <c r="G56" s="2">
        <f>0.0175</f>
        <v>1.7500000000000002E-2</v>
      </c>
    </row>
    <row r="57" spans="1:8">
      <c r="A57" s="117" t="s">
        <v>9</v>
      </c>
      <c r="B57" s="81">
        <f>E68</f>
        <v>36.68</v>
      </c>
      <c r="C57" s="82">
        <f>B57/2000</f>
        <v>1.8339999999999999E-2</v>
      </c>
      <c r="F57" s="13" t="s">
        <v>29</v>
      </c>
      <c r="G57" s="3">
        <v>5.1000000000000004E-3</v>
      </c>
    </row>
    <row r="58" spans="1:8">
      <c r="A58" s="37" t="s">
        <v>10</v>
      </c>
      <c r="B58" s="79">
        <f>B57-B56</f>
        <v>1.9309652509652508</v>
      </c>
      <c r="C58" s="83">
        <f>C57-C56</f>
        <v>9.6548262548262417E-4</v>
      </c>
      <c r="D58" s="90">
        <f>B58/B56</f>
        <v>5.5568888888888883E-2</v>
      </c>
      <c r="F58" s="13" t="s">
        <v>55</v>
      </c>
      <c r="G58" s="4"/>
    </row>
    <row r="59" spans="1:8">
      <c r="F59" s="13" t="s">
        <v>17</v>
      </c>
      <c r="G59" s="10">
        <f>SUM(G56:G58)</f>
        <v>2.2600000000000002E-2</v>
      </c>
    </row>
    <row r="60" spans="1:8">
      <c r="B60" s="129" t="s">
        <v>104</v>
      </c>
      <c r="D60" s="11"/>
    </row>
    <row r="61" spans="1:8">
      <c r="A61" s="13" t="s">
        <v>4</v>
      </c>
      <c r="B61" s="11">
        <f>B58</f>
        <v>1.9309652509652508</v>
      </c>
      <c r="F61" s="13" t="s">
        <v>30</v>
      </c>
      <c r="G61" s="12">
        <f>1-G59</f>
        <v>0.97740000000000005</v>
      </c>
    </row>
    <row r="62" spans="1:8">
      <c r="A62" s="13" t="s">
        <v>26</v>
      </c>
      <c r="B62" s="11">
        <f>B61/$G$61</f>
        <v>1.9756141303102628</v>
      </c>
    </row>
    <row r="63" spans="1:8">
      <c r="A63" s="13" t="s">
        <v>25</v>
      </c>
      <c r="B63" s="27">
        <f>'DF Calcs'!D78</f>
        <v>49284.729999999996</v>
      </c>
    </row>
    <row r="64" spans="1:8">
      <c r="A64" s="14" t="s">
        <v>31</v>
      </c>
      <c r="B64" s="113">
        <f>B62*B63</f>
        <v>97367.608996526105</v>
      </c>
    </row>
    <row r="65" spans="1:5">
      <c r="B65" s="114"/>
    </row>
    <row r="66" spans="1:5">
      <c r="B66" s="114"/>
    </row>
    <row r="67" spans="1:5" ht="15.75" thickBot="1">
      <c r="B67" s="114"/>
      <c r="C67" s="299" t="s">
        <v>623</v>
      </c>
      <c r="D67" s="300">
        <v>36</v>
      </c>
      <c r="E67" s="300">
        <v>38</v>
      </c>
    </row>
    <row r="68" spans="1:5">
      <c r="A68" s="75" t="s">
        <v>90</v>
      </c>
      <c r="B68" s="115" t="s">
        <v>88</v>
      </c>
      <c r="C68" s="301" t="s">
        <v>624</v>
      </c>
      <c r="D68" s="302">
        <f>+D67/103.6*100</f>
        <v>34.749034749034749</v>
      </c>
      <c r="E68" s="302">
        <f>ROUND(+E67/103.6*100,2)</f>
        <v>36.68</v>
      </c>
    </row>
    <row r="69" spans="1:5">
      <c r="A69" s="76" t="s">
        <v>89</v>
      </c>
      <c r="B69" s="116">
        <f>'DF Calcs'!R65</f>
        <v>97367.608996526091</v>
      </c>
    </row>
    <row r="70" spans="1:5">
      <c r="A70" s="76" t="s">
        <v>13</v>
      </c>
      <c r="B70" s="77">
        <f>B69-B64</f>
        <v>0</v>
      </c>
    </row>
    <row r="71" spans="1:5" ht="15.75" thickBot="1">
      <c r="A71" s="109"/>
      <c r="B71" s="110"/>
    </row>
    <row r="72" spans="1:5">
      <c r="B72" s="90"/>
    </row>
  </sheetData>
  <mergeCells count="4">
    <mergeCell ref="A4:H4"/>
    <mergeCell ref="F55:G55"/>
    <mergeCell ref="A15:B15"/>
    <mergeCell ref="B52:C52"/>
  </mergeCells>
  <pageMargins left="0.7" right="0.7" top="0.75" bottom="0.75" header="0.3" footer="0.3"/>
  <pageSetup scale="66" orientation="portrait" r:id="rId1"/>
  <headerFooter>
    <oddFooter>&amp;L&amp;F - &amp;A&amp;R&amp;P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T89"/>
  <sheetViews>
    <sheetView showGridLines="0" view="pageBreakPreview" zoomScale="90" zoomScaleNormal="80" zoomScaleSheetLayoutView="90" zoomScalePageLayoutView="85" workbookViewId="0">
      <selection activeCell="O24" sqref="O24"/>
    </sheetView>
  </sheetViews>
  <sheetFormatPr defaultColWidth="8.85546875" defaultRowHeight="15"/>
  <cols>
    <col min="1" max="1" width="4.5703125" style="45" customWidth="1"/>
    <col min="2" max="2" width="10.85546875" style="49" bestFit="1" customWidth="1"/>
    <col min="3" max="3" width="28.140625" style="45" customWidth="1"/>
    <col min="4" max="4" width="13.5703125" style="46" bestFit="1" customWidth="1"/>
    <col min="5" max="5" width="12.28515625" style="45" bestFit="1" customWidth="1"/>
    <col min="6" max="6" width="13.140625" style="45" customWidth="1"/>
    <col min="7" max="7" width="9" style="45" customWidth="1"/>
    <col min="8" max="8" width="17.28515625" style="45" bestFit="1" customWidth="1"/>
    <col min="9" max="9" width="16.28515625" style="44" bestFit="1" customWidth="1"/>
    <col min="10" max="10" width="12.28515625" style="45" bestFit="1" customWidth="1"/>
    <col min="11" max="11" width="13" style="45" customWidth="1"/>
    <col min="12" max="12" width="10.7109375" style="45" bestFit="1" customWidth="1"/>
    <col min="13" max="13" width="16.5703125" style="45" bestFit="1" customWidth="1"/>
    <col min="14" max="14" width="20.140625" style="45" bestFit="1" customWidth="1"/>
    <col min="15" max="15" width="18.140625" style="45" bestFit="1" customWidth="1"/>
    <col min="16" max="17" width="19.42578125" style="45" customWidth="1"/>
    <col min="18" max="18" width="18.7109375" style="45" bestFit="1" customWidth="1"/>
    <col min="19" max="19" width="18.85546875" style="45" customWidth="1"/>
    <col min="20" max="20" width="17.5703125" style="45" customWidth="1"/>
    <col min="21" max="21" width="13.5703125" style="45" bestFit="1" customWidth="1"/>
    <col min="22" max="22" width="18.5703125" style="45" customWidth="1"/>
    <col min="23" max="23" width="17.5703125" style="45" customWidth="1"/>
    <col min="24" max="16384" width="8.85546875" style="45"/>
  </cols>
  <sheetData>
    <row r="1" spans="1:29" s="132" customFormat="1">
      <c r="A1" s="142" t="s">
        <v>153</v>
      </c>
      <c r="B1" s="135"/>
      <c r="D1" s="133"/>
      <c r="I1" s="131"/>
    </row>
    <row r="2" spans="1:29" s="132" customFormat="1">
      <c r="A2" s="142" t="s">
        <v>541</v>
      </c>
      <c r="B2" s="135"/>
      <c r="D2" s="133"/>
      <c r="I2" s="131"/>
    </row>
    <row r="3" spans="1:29" s="132" customFormat="1">
      <c r="A3" s="143" t="s">
        <v>630</v>
      </c>
      <c r="B3" s="135"/>
      <c r="D3" s="133"/>
      <c r="I3" s="131"/>
    </row>
    <row r="4" spans="1:29" ht="15" customHeight="1">
      <c r="A4" s="126" t="s">
        <v>622</v>
      </c>
      <c r="B4" s="45"/>
      <c r="C4" s="126"/>
      <c r="D4" s="126"/>
      <c r="E4" s="126"/>
      <c r="F4" s="126"/>
      <c r="G4" s="126"/>
      <c r="H4" s="126"/>
      <c r="I4" s="126"/>
      <c r="J4" s="126"/>
      <c r="M4" s="73"/>
    </row>
    <row r="5" spans="1:29" ht="45">
      <c r="A5" s="130"/>
      <c r="B5" s="138" t="s">
        <v>16</v>
      </c>
      <c r="C5" s="139" t="s">
        <v>18</v>
      </c>
      <c r="D5" s="138" t="s">
        <v>41</v>
      </c>
      <c r="E5" s="138" t="s">
        <v>0</v>
      </c>
      <c r="F5" s="130" t="s">
        <v>1</v>
      </c>
      <c r="G5" s="138" t="s">
        <v>11</v>
      </c>
      <c r="H5" s="138" t="s">
        <v>35</v>
      </c>
      <c r="I5" s="145" t="s">
        <v>36</v>
      </c>
      <c r="J5" s="138" t="s">
        <v>10</v>
      </c>
      <c r="K5" s="138" t="s">
        <v>2</v>
      </c>
      <c r="L5" s="138" t="s">
        <v>43</v>
      </c>
      <c r="M5" s="125" t="s">
        <v>39</v>
      </c>
      <c r="N5" s="138" t="s">
        <v>536</v>
      </c>
      <c r="O5" s="138" t="s">
        <v>37</v>
      </c>
      <c r="P5" s="138" t="s">
        <v>40</v>
      </c>
      <c r="Q5" s="138" t="s">
        <v>38</v>
      </c>
      <c r="R5" s="138" t="s">
        <v>44</v>
      </c>
      <c r="S5" s="138" t="s">
        <v>119</v>
      </c>
      <c r="T5" s="138" t="s">
        <v>42</v>
      </c>
      <c r="U5" s="138" t="s">
        <v>45</v>
      </c>
      <c r="V5" s="138" t="s">
        <v>47</v>
      </c>
      <c r="W5" s="138" t="s">
        <v>46</v>
      </c>
    </row>
    <row r="6" spans="1:29" s="47" customFormat="1" ht="15" customHeight="1">
      <c r="A6" s="338" t="s">
        <v>14</v>
      </c>
      <c r="B6" s="38">
        <v>23</v>
      </c>
      <c r="C6" s="45" t="s">
        <v>105</v>
      </c>
      <c r="D6" s="316">
        <f>+'Yakima Regulated Price Out'!Q11</f>
        <v>13.944187095400267</v>
      </c>
      <c r="E6" s="317">
        <f>References!$B$10</f>
        <v>4.333333333333333</v>
      </c>
      <c r="F6" s="318">
        <f>D6*E6*12</f>
        <v>725.09772896081381</v>
      </c>
      <c r="G6" s="318">
        <f>References!B17</f>
        <v>20</v>
      </c>
      <c r="H6" s="318">
        <f>F6*G6</f>
        <v>14501.954579216275</v>
      </c>
      <c r="I6" s="319">
        <f t="shared" ref="I6:I19" si="0">$D$81*H6</f>
        <v>7999.0990061713865</v>
      </c>
      <c r="J6" s="320">
        <f>(References!$C$58*I6)</f>
        <v>7.7229911099738002</v>
      </c>
      <c r="K6" s="320">
        <f>J6/References!$G$61</f>
        <v>7.901566513171475</v>
      </c>
      <c r="L6" s="320">
        <f>K6/F6*E6</f>
        <v>4.7221388496345454E-2</v>
      </c>
      <c r="M6" s="321">
        <f>'Proposed Rates'!B10</f>
        <v>6.25</v>
      </c>
      <c r="N6" s="320">
        <f>L6+M6</f>
        <v>6.2972213884963457</v>
      </c>
      <c r="O6" s="320">
        <f>'Proposed Rates'!D10</f>
        <v>6.2972213884963457</v>
      </c>
      <c r="P6" s="320">
        <f>D6*M6*12</f>
        <v>1045.81403215502</v>
      </c>
      <c r="Q6" s="320">
        <f>D6*O6*12</f>
        <v>1053.7155986681914</v>
      </c>
      <c r="R6" s="320">
        <f>Q6-P6</f>
        <v>7.9015665131714741</v>
      </c>
      <c r="S6" s="320">
        <f>D6*N6*12</f>
        <v>1053.7155986681914</v>
      </c>
      <c r="T6" s="320">
        <f t="shared" ref="T6:T8" si="1">Q6-S6</f>
        <v>0</v>
      </c>
      <c r="U6" s="322">
        <f t="shared" ref="U6:U8" si="2">N6</f>
        <v>6.2972213884963457</v>
      </c>
      <c r="V6" s="322">
        <f>D6*U6*12</f>
        <v>1053.7155986681914</v>
      </c>
      <c r="W6" s="322">
        <f>V6-P6</f>
        <v>7.9015665131714741</v>
      </c>
      <c r="X6" s="84">
        <f>R6-W6</f>
        <v>0</v>
      </c>
      <c r="Y6" s="78">
        <f>O6-U6</f>
        <v>0</v>
      </c>
    </row>
    <row r="7" spans="1:29" s="47" customFormat="1" ht="15" customHeight="1">
      <c r="A7" s="339"/>
      <c r="B7" s="38">
        <v>23</v>
      </c>
      <c r="C7" s="45" t="s">
        <v>518</v>
      </c>
      <c r="D7" s="316">
        <f>+'Yakima Regulated Price Out'!Q12</f>
        <v>31.292648959159507</v>
      </c>
      <c r="E7" s="317">
        <f>References!$B$12</f>
        <v>1</v>
      </c>
      <c r="F7" s="318">
        <f>D7*E7*12</f>
        <v>375.51178750991409</v>
      </c>
      <c r="G7" s="318">
        <f>References!B18</f>
        <v>34</v>
      </c>
      <c r="H7" s="318">
        <f>F7*G7</f>
        <v>12767.400775337079</v>
      </c>
      <c r="I7" s="319">
        <f t="shared" si="0"/>
        <v>7042.3405545454325</v>
      </c>
      <c r="J7" s="320">
        <f>(References!$C$58*I7)</f>
        <v>6.7992574481452834</v>
      </c>
      <c r="K7" s="320">
        <f>J7/References!$G$61</f>
        <v>6.9564737550084743</v>
      </c>
      <c r="L7" s="320">
        <f>K7/F7*E7</f>
        <v>1.8525313948566297E-2</v>
      </c>
      <c r="M7" s="321">
        <f>'Proposed Rates'!B20</f>
        <v>4.63</v>
      </c>
      <c r="N7" s="320">
        <f>L7+M7</f>
        <v>4.6485253139485661</v>
      </c>
      <c r="O7" s="320">
        <f>'Proposed Rates'!D20</f>
        <v>4.6485253139485661</v>
      </c>
      <c r="P7" s="320">
        <f>D7*M7*12</f>
        <v>1738.6195761709023</v>
      </c>
      <c r="Q7" s="320">
        <f>D7*O7*12</f>
        <v>1745.5760499259104</v>
      </c>
      <c r="R7" s="320">
        <f>Q7-P7</f>
        <v>6.956473755008119</v>
      </c>
      <c r="S7" s="320">
        <f>D7*N7*12</f>
        <v>1745.5760499259104</v>
      </c>
      <c r="T7" s="320">
        <f t="shared" ref="T7" si="3">Q7-S7</f>
        <v>0</v>
      </c>
      <c r="U7" s="322">
        <f t="shared" ref="U7" si="4">N7</f>
        <v>4.6485253139485661</v>
      </c>
      <c r="V7" s="322">
        <f>D7*U7*12</f>
        <v>1745.5760499259104</v>
      </c>
      <c r="W7" s="322">
        <f>V7-P7</f>
        <v>6.956473755008119</v>
      </c>
      <c r="X7" s="84">
        <f t="shared" ref="X7:X34" si="5">R7-W7</f>
        <v>0</v>
      </c>
      <c r="Y7" s="141">
        <f t="shared" ref="Y7:Y34" si="6">O7-U7</f>
        <v>0</v>
      </c>
      <c r="AC7" s="78"/>
    </row>
    <row r="8" spans="1:29" s="47" customFormat="1" ht="15" customHeight="1">
      <c r="A8" s="339"/>
      <c r="B8" s="38">
        <v>23</v>
      </c>
      <c r="C8" s="45" t="s">
        <v>106</v>
      </c>
      <c r="D8" s="316">
        <f>+'Yakima Regulated Price Out'!Q13</f>
        <v>2438.0528776893916</v>
      </c>
      <c r="E8" s="317">
        <f>References!$B$10</f>
        <v>4.333333333333333</v>
      </c>
      <c r="F8" s="318">
        <f t="shared" ref="F8:F16" si="7">D8*E8*12</f>
        <v>126778.74963984836</v>
      </c>
      <c r="G8" s="318">
        <f>References!B18</f>
        <v>34</v>
      </c>
      <c r="H8" s="318">
        <f t="shared" ref="H8:H19" si="8">F8*G8</f>
        <v>4310477.4877548441</v>
      </c>
      <c r="I8" s="319">
        <f t="shared" si="0"/>
        <v>2377606.13578527</v>
      </c>
      <c r="J8" s="320">
        <f>(References!$C$58*I8)</f>
        <v>2295.5374143415593</v>
      </c>
      <c r="K8" s="320">
        <f>J8/References!$G$61</f>
        <v>2348.6161390848774</v>
      </c>
      <c r="L8" s="320">
        <f t="shared" ref="L8:L16" si="9">K8/F8*E8</f>
        <v>8.0276360443787276E-2</v>
      </c>
      <c r="M8" s="321">
        <f>'Proposed Rates'!B11</f>
        <v>7.85</v>
      </c>
      <c r="N8" s="320">
        <f t="shared" ref="N8:N21" si="10">L8+M8</f>
        <v>7.9302763604437869</v>
      </c>
      <c r="O8" s="320">
        <f>'Proposed Rates'!D11</f>
        <v>7.9302763604437869</v>
      </c>
      <c r="P8" s="320">
        <f t="shared" ref="P8" si="11">D8*M8*12</f>
        <v>229664.58107834065</v>
      </c>
      <c r="Q8" s="320">
        <f t="shared" ref="Q8" si="12">D8*O8*12</f>
        <v>232013.19721742556</v>
      </c>
      <c r="R8" s="320">
        <f>Q8-P8</f>
        <v>2348.6161390849156</v>
      </c>
      <c r="S8" s="320">
        <f t="shared" ref="S8" si="13">D8*N8*12</f>
        <v>232013.19721742556</v>
      </c>
      <c r="T8" s="320">
        <f t="shared" si="1"/>
        <v>0</v>
      </c>
      <c r="U8" s="322">
        <f t="shared" si="2"/>
        <v>7.9302763604437869</v>
      </c>
      <c r="V8" s="322">
        <f>D8*U8*12</f>
        <v>232013.19721742556</v>
      </c>
      <c r="W8" s="322">
        <f>V8-P8</f>
        <v>2348.6161390849156</v>
      </c>
      <c r="X8" s="84">
        <f t="shared" si="5"/>
        <v>0</v>
      </c>
      <c r="Y8" s="141">
        <f t="shared" si="6"/>
        <v>0</v>
      </c>
    </row>
    <row r="9" spans="1:29" s="47" customFormat="1">
      <c r="A9" s="339"/>
      <c r="B9" s="38">
        <v>23</v>
      </c>
      <c r="C9" s="45" t="s">
        <v>107</v>
      </c>
      <c r="D9" s="316">
        <f>+'Yakima Regulated Price Out'!Q14</f>
        <v>2654.9136223082578</v>
      </c>
      <c r="E9" s="317">
        <f>References!$B$10</f>
        <v>4.333333333333333</v>
      </c>
      <c r="F9" s="318">
        <f t="shared" si="7"/>
        <v>138055.5083600294</v>
      </c>
      <c r="G9" s="318">
        <f>References!B19</f>
        <v>51</v>
      </c>
      <c r="H9" s="318">
        <f t="shared" si="8"/>
        <v>7040830.9263614994</v>
      </c>
      <c r="I9" s="319">
        <f t="shared" si="0"/>
        <v>3883635.3650145507</v>
      </c>
      <c r="J9" s="320">
        <f>(References!$C$58*I9)</f>
        <v>3749.5824686314181</v>
      </c>
      <c r="K9" s="320">
        <f>J9/References!$G$61</f>
        <v>3836.2824520476961</v>
      </c>
      <c r="L9" s="320">
        <f t="shared" si="9"/>
        <v>0.12041454066568093</v>
      </c>
      <c r="M9" s="321">
        <f>'Proposed Rates'!B12</f>
        <v>10.34</v>
      </c>
      <c r="N9" s="320">
        <f t="shared" si="10"/>
        <v>10.460414540665681</v>
      </c>
      <c r="O9" s="320">
        <f>'Proposed Rates'!D12</f>
        <v>10.460414540665681</v>
      </c>
      <c r="P9" s="320">
        <f t="shared" ref="P9:P16" si="14">D9*M9*12</f>
        <v>329421.68225600861</v>
      </c>
      <c r="Q9" s="320">
        <f t="shared" ref="Q9:Q16" si="15">D9*O9*12</f>
        <v>333257.9647080563</v>
      </c>
      <c r="R9" s="320">
        <f t="shared" ref="R9:R19" si="16">Q9-P9</f>
        <v>3836.2824520476861</v>
      </c>
      <c r="S9" s="320">
        <f t="shared" ref="S9:S16" si="17">D9*N9*12</f>
        <v>333257.9647080563</v>
      </c>
      <c r="T9" s="320">
        <f t="shared" ref="T9:T19" si="18">Q9-S9</f>
        <v>0</v>
      </c>
      <c r="U9" s="322">
        <f t="shared" ref="U9:U19" si="19">N9</f>
        <v>10.460414540665681</v>
      </c>
      <c r="V9" s="322">
        <f t="shared" ref="V9:V16" si="20">D9*U9*12</f>
        <v>333257.9647080563</v>
      </c>
      <c r="W9" s="322">
        <f t="shared" ref="W9:W19" si="21">V9-P9</f>
        <v>3836.2824520476861</v>
      </c>
      <c r="X9" s="84">
        <f t="shared" si="5"/>
        <v>0</v>
      </c>
      <c r="Y9" s="141">
        <f t="shared" si="6"/>
        <v>0</v>
      </c>
    </row>
    <row r="10" spans="1:29" s="47" customFormat="1">
      <c r="A10" s="339"/>
      <c r="B10" s="38">
        <v>23</v>
      </c>
      <c r="C10" s="45" t="s">
        <v>108</v>
      </c>
      <c r="D10" s="316">
        <f>+'Yakima Regulated Price Out'!Q15</f>
        <v>335.04632576748082</v>
      </c>
      <c r="E10" s="317">
        <f>References!$B$10</f>
        <v>4.333333333333333</v>
      </c>
      <c r="F10" s="318">
        <f t="shared" si="7"/>
        <v>17422.408939909001</v>
      </c>
      <c r="G10" s="318">
        <f>References!B20</f>
        <v>77</v>
      </c>
      <c r="H10" s="318">
        <f t="shared" si="8"/>
        <v>1341525.488372993</v>
      </c>
      <c r="I10" s="319">
        <f t="shared" si="0"/>
        <v>739968.88779236015</v>
      </c>
      <c r="J10" s="320">
        <f>(References!$C$58*I10)</f>
        <v>714.42710456122518</v>
      </c>
      <c r="K10" s="320">
        <f>J10/References!$G$61</f>
        <v>730.94649535627696</v>
      </c>
      <c r="L10" s="320">
        <f t="shared" si="9"/>
        <v>0.18180234571092999</v>
      </c>
      <c r="M10" s="321">
        <f>'Proposed Rates'!B13</f>
        <v>12.83</v>
      </c>
      <c r="N10" s="320">
        <f t="shared" si="10"/>
        <v>13.01180234571093</v>
      </c>
      <c r="O10" s="320">
        <f>'Proposed Rates'!D13</f>
        <v>13.01180234571093</v>
      </c>
      <c r="P10" s="320">
        <f t="shared" si="14"/>
        <v>51583.732315161353</v>
      </c>
      <c r="Q10" s="320">
        <f t="shared" si="15"/>
        <v>52314.678810517624</v>
      </c>
      <c r="R10" s="320">
        <f t="shared" si="16"/>
        <v>730.94649535627104</v>
      </c>
      <c r="S10" s="320">
        <f t="shared" si="17"/>
        <v>52314.678810517624</v>
      </c>
      <c r="T10" s="320">
        <f t="shared" si="18"/>
        <v>0</v>
      </c>
      <c r="U10" s="322">
        <f t="shared" si="19"/>
        <v>13.01180234571093</v>
      </c>
      <c r="V10" s="322">
        <f t="shared" si="20"/>
        <v>52314.678810517624</v>
      </c>
      <c r="W10" s="322">
        <f t="shared" si="21"/>
        <v>730.94649535627104</v>
      </c>
      <c r="X10" s="84">
        <f t="shared" si="5"/>
        <v>0</v>
      </c>
      <c r="Y10" s="141">
        <f t="shared" si="6"/>
        <v>0</v>
      </c>
    </row>
    <row r="11" spans="1:29" s="47" customFormat="1">
      <c r="A11" s="339"/>
      <c r="B11" s="38">
        <v>23</v>
      </c>
      <c r="C11" s="45" t="s">
        <v>450</v>
      </c>
      <c r="D11" s="316">
        <f>+'Yakima Regulated Price Out'!Q16</f>
        <v>49.711490371537437</v>
      </c>
      <c r="E11" s="317">
        <f>References!$B$10</f>
        <v>4.333333333333333</v>
      </c>
      <c r="F11" s="318">
        <f t="shared" ref="F11:F12" si="22">D11*E11*12</f>
        <v>2584.9974993199467</v>
      </c>
      <c r="G11" s="318">
        <f>References!B21</f>
        <v>97</v>
      </c>
      <c r="H11" s="318">
        <f t="shared" ref="H11:H12" si="23">F11*G11</f>
        <v>250744.75743403484</v>
      </c>
      <c r="I11" s="319">
        <f t="shared" si="0"/>
        <v>138307.71080112353</v>
      </c>
      <c r="J11" s="320">
        <f>(References!$C$58*I11)</f>
        <v>133.53369174876025</v>
      </c>
      <c r="K11" s="320">
        <f>J11/References!$G$61</f>
        <v>136.62133389478231</v>
      </c>
      <c r="L11" s="320">
        <f t="shared" ref="L11:L12" si="24">K11/F11*E11</f>
        <v>0.22902373420727551</v>
      </c>
      <c r="M11" s="321">
        <f>'Proposed Rates'!B14</f>
        <v>15.31</v>
      </c>
      <c r="N11" s="320">
        <f t="shared" ref="N11:N12" si="25">L11+M11</f>
        <v>15.539023734207277</v>
      </c>
      <c r="O11" s="320">
        <f>'Proposed Rates'!D14</f>
        <v>15.539023734207277</v>
      </c>
      <c r="P11" s="320">
        <f t="shared" ref="P11:P12" si="26">D11*M11*12</f>
        <v>9132.9950110588579</v>
      </c>
      <c r="Q11" s="320">
        <f t="shared" ref="Q11:Q12" si="27">D11*O11*12</f>
        <v>9269.6163449536398</v>
      </c>
      <c r="R11" s="320">
        <f t="shared" ref="R11:R12" si="28">Q11-P11</f>
        <v>136.62133389478186</v>
      </c>
      <c r="S11" s="320">
        <f t="shared" ref="S11:S12" si="29">D11*N11*12</f>
        <v>9269.6163449536398</v>
      </c>
      <c r="T11" s="320">
        <f t="shared" ref="T11:T12" si="30">Q11-S11</f>
        <v>0</v>
      </c>
      <c r="U11" s="322">
        <f t="shared" ref="U11:U12" si="31">N11</f>
        <v>15.539023734207277</v>
      </c>
      <c r="V11" s="322">
        <f t="shared" ref="V11:V12" si="32">D11*U11*12</f>
        <v>9269.6163449536398</v>
      </c>
      <c r="W11" s="322">
        <f t="shared" ref="W11:W12" si="33">V11-P11</f>
        <v>136.62133389478186</v>
      </c>
      <c r="X11" s="84">
        <f t="shared" si="5"/>
        <v>0</v>
      </c>
      <c r="Y11" s="141">
        <f t="shared" si="6"/>
        <v>0</v>
      </c>
    </row>
    <row r="12" spans="1:29" s="47" customFormat="1">
      <c r="A12" s="339"/>
      <c r="B12" s="38">
        <v>23</v>
      </c>
      <c r="C12" s="45" t="s">
        <v>451</v>
      </c>
      <c r="D12" s="316">
        <f>+'Yakima Regulated Price Out'!Q17</f>
        <v>2.8615096485951312</v>
      </c>
      <c r="E12" s="317">
        <f>References!$B$10</f>
        <v>4.333333333333333</v>
      </c>
      <c r="F12" s="318">
        <f t="shared" si="22"/>
        <v>148.79850172694682</v>
      </c>
      <c r="G12" s="318">
        <f>References!B22</f>
        <v>117</v>
      </c>
      <c r="H12" s="318">
        <f t="shared" si="23"/>
        <v>17409.42470205278</v>
      </c>
      <c r="I12" s="319">
        <f t="shared" si="0"/>
        <v>9602.8236105351225</v>
      </c>
      <c r="J12" s="320">
        <f>(References!$C$58*I12)</f>
        <v>9.271359351545982</v>
      </c>
      <c r="K12" s="320">
        <f>J12/References!$G$61</f>
        <v>9.4857370079250884</v>
      </c>
      <c r="L12" s="320">
        <f t="shared" si="24"/>
        <v>0.276245122703621</v>
      </c>
      <c r="M12" s="321">
        <f>'Proposed Rates'!B15</f>
        <v>18.09</v>
      </c>
      <c r="N12" s="320">
        <f t="shared" si="25"/>
        <v>18.366245122703621</v>
      </c>
      <c r="O12" s="320">
        <f>'Proposed Rates'!D15</f>
        <v>18.366245122703621</v>
      </c>
      <c r="P12" s="320">
        <f t="shared" si="26"/>
        <v>621.17651451703102</v>
      </c>
      <c r="Q12" s="320">
        <f t="shared" si="27"/>
        <v>630.66225152495622</v>
      </c>
      <c r="R12" s="320">
        <f t="shared" si="28"/>
        <v>9.485737007925195</v>
      </c>
      <c r="S12" s="320">
        <f t="shared" si="29"/>
        <v>630.66225152495622</v>
      </c>
      <c r="T12" s="320">
        <f t="shared" si="30"/>
        <v>0</v>
      </c>
      <c r="U12" s="322">
        <f t="shared" si="31"/>
        <v>18.366245122703621</v>
      </c>
      <c r="V12" s="322">
        <f t="shared" si="32"/>
        <v>630.66225152495622</v>
      </c>
      <c r="W12" s="322">
        <f t="shared" si="33"/>
        <v>9.485737007925195</v>
      </c>
      <c r="X12" s="84">
        <f t="shared" si="5"/>
        <v>0</v>
      </c>
      <c r="Y12" s="141">
        <f t="shared" si="6"/>
        <v>0</v>
      </c>
    </row>
    <row r="13" spans="1:29" s="47" customFormat="1">
      <c r="A13" s="339"/>
      <c r="B13" s="38">
        <v>23</v>
      </c>
      <c r="C13" s="45" t="s">
        <v>452</v>
      </c>
      <c r="D13" s="316">
        <f>+'Yakima Regulated Price Out'!Q18</f>
        <v>1.6061186361134951</v>
      </c>
      <c r="E13" s="317">
        <f>References!$B$10</f>
        <v>4.333333333333333</v>
      </c>
      <c r="F13" s="318">
        <f t="shared" ref="F13:F14" si="34">D13*E13*12</f>
        <v>83.518169077901746</v>
      </c>
      <c r="G13" s="318">
        <f>References!B23</f>
        <v>157</v>
      </c>
      <c r="H13" s="318">
        <f t="shared" ref="H13:H14" si="35">F13*G13</f>
        <v>13112.352545230575</v>
      </c>
      <c r="I13" s="319">
        <f t="shared" si="0"/>
        <v>7232.6116896989424</v>
      </c>
      <c r="J13" s="320">
        <f>(References!$C$58*I13)</f>
        <v>6.9829609232668535</v>
      </c>
      <c r="K13" s="320">
        <f>J13/References!$G$61</f>
        <v>7.1444249266081981</v>
      </c>
      <c r="L13" s="320">
        <f t="shared" ref="L13:L14" si="36">K13/F13*E13</f>
        <v>0.37068789969631188</v>
      </c>
      <c r="M13" s="321">
        <f>'Proposed Rates'!B16</f>
        <v>21.25</v>
      </c>
      <c r="N13" s="320">
        <f t="shared" ref="N13:N14" si="37">L13+M13</f>
        <v>21.620687899696311</v>
      </c>
      <c r="O13" s="320">
        <f>'Proposed Rates'!D16</f>
        <v>21.620687899696311</v>
      </c>
      <c r="P13" s="320">
        <f t="shared" ref="P13:P14" si="38">D13*M13*12</f>
        <v>409.56025220894128</v>
      </c>
      <c r="Q13" s="320">
        <f t="shared" ref="Q13:Q14" si="39">D13*O13*12</f>
        <v>416.70467713554945</v>
      </c>
      <c r="R13" s="320">
        <f t="shared" ref="R13:R14" si="40">Q13-P13</f>
        <v>7.144424926608167</v>
      </c>
      <c r="S13" s="320">
        <f t="shared" ref="S13:S14" si="41">D13*N13*12</f>
        <v>416.70467713554945</v>
      </c>
      <c r="T13" s="320">
        <f t="shared" ref="T13:T14" si="42">Q13-S13</f>
        <v>0</v>
      </c>
      <c r="U13" s="322">
        <f t="shared" ref="U13:U14" si="43">N13</f>
        <v>21.620687899696311</v>
      </c>
      <c r="V13" s="322">
        <f t="shared" ref="V13:V14" si="44">D13*U13*12</f>
        <v>416.70467713554945</v>
      </c>
      <c r="W13" s="322">
        <f t="shared" ref="W13:W14" si="45">V13-P13</f>
        <v>7.144424926608167</v>
      </c>
      <c r="X13" s="84">
        <f t="shared" si="5"/>
        <v>0</v>
      </c>
      <c r="Y13" s="141">
        <f t="shared" si="6"/>
        <v>0</v>
      </c>
    </row>
    <row r="14" spans="1:29" s="47" customFormat="1">
      <c r="A14" s="339"/>
      <c r="B14" s="38">
        <v>23</v>
      </c>
      <c r="C14" s="45" t="s">
        <v>454</v>
      </c>
      <c r="D14" s="316">
        <f>+'Yakima Regulated Price Out'!Q19</f>
        <v>801.2821916253688</v>
      </c>
      <c r="E14" s="317">
        <f>References!$B$10</f>
        <v>4.333333333333333</v>
      </c>
      <c r="F14" s="318">
        <f t="shared" si="34"/>
        <v>41666.67396451917</v>
      </c>
      <c r="G14" s="318">
        <f>References!B25</f>
        <v>48</v>
      </c>
      <c r="H14" s="318">
        <f t="shared" si="35"/>
        <v>2000000.3502969202</v>
      </c>
      <c r="I14" s="319">
        <f t="shared" si="0"/>
        <v>1103175.487622242</v>
      </c>
      <c r="J14" s="320">
        <f>(References!$C$58*I14)</f>
        <v>1065.0967661575962</v>
      </c>
      <c r="K14" s="320">
        <f>J14/References!$G$61</f>
        <v>1089.7245407792063</v>
      </c>
      <c r="L14" s="320">
        <f t="shared" si="36"/>
        <v>0.11333133239122911</v>
      </c>
      <c r="M14" s="321">
        <f>'Proposed Rates'!B17</f>
        <v>11.2</v>
      </c>
      <c r="N14" s="323">
        <f t="shared" si="37"/>
        <v>11.313331332391229</v>
      </c>
      <c r="O14" s="324">
        <f>'Proposed Rates'!D17</f>
        <v>11.313331332391229</v>
      </c>
      <c r="P14" s="320">
        <f t="shared" si="38"/>
        <v>107692.32655444957</v>
      </c>
      <c r="Q14" s="320">
        <f t="shared" si="39"/>
        <v>108782.05109522879</v>
      </c>
      <c r="R14" s="320">
        <f t="shared" si="40"/>
        <v>1089.7245407792216</v>
      </c>
      <c r="S14" s="320">
        <f t="shared" si="41"/>
        <v>108782.05109522879</v>
      </c>
      <c r="T14" s="320">
        <f t="shared" si="42"/>
        <v>0</v>
      </c>
      <c r="U14" s="322">
        <f t="shared" si="43"/>
        <v>11.313331332391229</v>
      </c>
      <c r="V14" s="322">
        <f t="shared" si="44"/>
        <v>108782.05109522879</v>
      </c>
      <c r="W14" s="322">
        <f t="shared" si="45"/>
        <v>1089.7245407792216</v>
      </c>
      <c r="X14" s="84">
        <f t="shared" si="5"/>
        <v>0</v>
      </c>
      <c r="Y14" s="141">
        <f t="shared" si="6"/>
        <v>0</v>
      </c>
    </row>
    <row r="15" spans="1:29" s="47" customFormat="1">
      <c r="A15" s="339"/>
      <c r="B15" s="38">
        <v>23</v>
      </c>
      <c r="C15" s="45" t="s">
        <v>453</v>
      </c>
      <c r="D15" s="316">
        <f>+'Yakima Regulated Price Out'!Q20</f>
        <v>2118.6557626830263</v>
      </c>
      <c r="E15" s="317">
        <f>References!$B$10</f>
        <v>4.333333333333333</v>
      </c>
      <c r="F15" s="318">
        <f t="shared" si="7"/>
        <v>110170.09965951736</v>
      </c>
      <c r="G15" s="318">
        <f>References!B26</f>
        <v>51</v>
      </c>
      <c r="H15" s="318">
        <f t="shared" si="8"/>
        <v>5618675.0826353859</v>
      </c>
      <c r="I15" s="319">
        <f t="shared" si="0"/>
        <v>3099191.7692199503</v>
      </c>
      <c r="J15" s="320">
        <f>(References!$C$58*I15)</f>
        <v>2992.2158062206167</v>
      </c>
      <c r="K15" s="320">
        <f>J15/References!$G$61</f>
        <v>3061.4035259060943</v>
      </c>
      <c r="L15" s="320">
        <f t="shared" si="9"/>
        <v>0.12041454066568093</v>
      </c>
      <c r="M15" s="321">
        <f>'Proposed Rates'!B18</f>
        <v>11.76</v>
      </c>
      <c r="N15" s="323">
        <f t="shared" si="10"/>
        <v>11.880414540665681</v>
      </c>
      <c r="O15" s="324">
        <f>'Proposed Rates'!D18</f>
        <v>11.880414540665681</v>
      </c>
      <c r="P15" s="320">
        <f t="shared" si="14"/>
        <v>298984.70122982864</v>
      </c>
      <c r="Q15" s="320">
        <f t="shared" si="15"/>
        <v>302046.10475573479</v>
      </c>
      <c r="R15" s="320">
        <f t="shared" si="16"/>
        <v>3061.4035259061493</v>
      </c>
      <c r="S15" s="320">
        <f t="shared" si="17"/>
        <v>302046.10475573479</v>
      </c>
      <c r="T15" s="320">
        <f t="shared" si="18"/>
        <v>0</v>
      </c>
      <c r="U15" s="322">
        <f t="shared" si="19"/>
        <v>11.880414540665681</v>
      </c>
      <c r="V15" s="322">
        <f t="shared" si="20"/>
        <v>302046.10475573479</v>
      </c>
      <c r="W15" s="322">
        <f t="shared" si="21"/>
        <v>3061.4035259061493</v>
      </c>
      <c r="X15" s="84">
        <f t="shared" si="5"/>
        <v>0</v>
      </c>
      <c r="Y15" s="141">
        <f t="shared" si="6"/>
        <v>0</v>
      </c>
    </row>
    <row r="16" spans="1:29" s="47" customFormat="1">
      <c r="A16" s="339"/>
      <c r="B16" s="38">
        <v>23</v>
      </c>
      <c r="C16" s="45" t="s">
        <v>455</v>
      </c>
      <c r="D16" s="316">
        <f>+'Yakima Regulated Price Out'!Q21</f>
        <v>3260.5374618813039</v>
      </c>
      <c r="E16" s="317">
        <f>References!$B$10</f>
        <v>4.333333333333333</v>
      </c>
      <c r="F16" s="318">
        <f t="shared" si="7"/>
        <v>169547.94801782779</v>
      </c>
      <c r="G16" s="318">
        <f>References!B27</f>
        <v>77</v>
      </c>
      <c r="H16" s="318">
        <f t="shared" si="8"/>
        <v>13055191.997372739</v>
      </c>
      <c r="I16" s="319">
        <f t="shared" si="0"/>
        <v>7201082.6375932964</v>
      </c>
      <c r="J16" s="320">
        <f>(References!$C$58*I16)</f>
        <v>6952.520171260916</v>
      </c>
      <c r="K16" s="320">
        <f>J16/References!$G$61</f>
        <v>7113.2803061805971</v>
      </c>
      <c r="L16" s="320">
        <f t="shared" si="9"/>
        <v>0.18180234571093001</v>
      </c>
      <c r="M16" s="321">
        <f>'Proposed Rates'!B19</f>
        <v>14.39</v>
      </c>
      <c r="N16" s="320">
        <f t="shared" si="10"/>
        <v>14.57180234571093</v>
      </c>
      <c r="O16" s="324">
        <f>'Proposed Rates'!D19</f>
        <v>14.57180234571093</v>
      </c>
      <c r="P16" s="320">
        <f t="shared" si="14"/>
        <v>563029.60891766357</v>
      </c>
      <c r="Q16" s="320">
        <f t="shared" si="15"/>
        <v>570142.88922384416</v>
      </c>
      <c r="R16" s="320">
        <f t="shared" si="16"/>
        <v>7113.2803061805898</v>
      </c>
      <c r="S16" s="320">
        <f t="shared" si="17"/>
        <v>570142.88922384416</v>
      </c>
      <c r="T16" s="320">
        <f t="shared" si="18"/>
        <v>0</v>
      </c>
      <c r="U16" s="322">
        <f t="shared" si="19"/>
        <v>14.57180234571093</v>
      </c>
      <c r="V16" s="322">
        <f t="shared" si="20"/>
        <v>570142.88922384416</v>
      </c>
      <c r="W16" s="322">
        <f t="shared" si="21"/>
        <v>7113.2803061805898</v>
      </c>
      <c r="X16" s="84">
        <f t="shared" si="5"/>
        <v>0</v>
      </c>
      <c r="Y16" s="141">
        <f t="shared" si="6"/>
        <v>0</v>
      </c>
    </row>
    <row r="17" spans="1:25" s="47" customFormat="1">
      <c r="A17" s="339"/>
      <c r="B17" s="38">
        <v>24</v>
      </c>
      <c r="C17" s="45" t="s">
        <v>109</v>
      </c>
      <c r="D17" s="318">
        <f>+'Yakima Regulated Price Out'!Q22</f>
        <v>3.15898293743727</v>
      </c>
      <c r="E17" s="317">
        <f>References!$B$12</f>
        <v>1</v>
      </c>
      <c r="F17" s="318">
        <f>D17*E17*12</f>
        <v>37.907795249247243</v>
      </c>
      <c r="G17" s="318">
        <f>References!B18</f>
        <v>34</v>
      </c>
      <c r="H17" s="318">
        <f t="shared" si="8"/>
        <v>1288.8650384744062</v>
      </c>
      <c r="I17" s="319">
        <f t="shared" si="0"/>
        <v>710.92203413223183</v>
      </c>
      <c r="J17" s="320">
        <f>(References!$C$58*I17)</f>
        <v>0.68638287202743498</v>
      </c>
      <c r="K17" s="320">
        <f>J17/References!$G$61</f>
        <v>0.70225380809027516</v>
      </c>
      <c r="L17" s="320">
        <f>K17/F17</f>
        <v>1.8525313948566297E-2</v>
      </c>
      <c r="M17" s="321">
        <f>'Proposed Rates'!B27</f>
        <v>4.63</v>
      </c>
      <c r="N17" s="320">
        <f t="shared" si="10"/>
        <v>4.6485253139485661</v>
      </c>
      <c r="O17" s="320">
        <f>'Proposed Rates'!D27</f>
        <v>4.6485253139485661</v>
      </c>
      <c r="P17" s="320">
        <f>F17*M17</f>
        <v>175.51309200401474</v>
      </c>
      <c r="Q17" s="320">
        <f>F17*O17</f>
        <v>176.215345812105</v>
      </c>
      <c r="R17" s="320">
        <f t="shared" si="16"/>
        <v>0.70225380809026205</v>
      </c>
      <c r="S17" s="320">
        <f>F17*N17</f>
        <v>176.215345812105</v>
      </c>
      <c r="T17" s="320">
        <f t="shared" si="18"/>
        <v>0</v>
      </c>
      <c r="U17" s="322">
        <f t="shared" si="19"/>
        <v>4.6485253139485661</v>
      </c>
      <c r="V17" s="322">
        <f>F17*U17</f>
        <v>176.215345812105</v>
      </c>
      <c r="W17" s="322">
        <f t="shared" si="21"/>
        <v>0.70225380809026205</v>
      </c>
      <c r="X17" s="84">
        <f t="shared" si="5"/>
        <v>0</v>
      </c>
      <c r="Y17" s="141">
        <f t="shared" si="6"/>
        <v>0</v>
      </c>
    </row>
    <row r="18" spans="1:25" s="47" customFormat="1">
      <c r="A18" s="339"/>
      <c r="B18" s="38">
        <v>24</v>
      </c>
      <c r="C18" s="45" t="s">
        <v>110</v>
      </c>
      <c r="D18" s="318">
        <f>+'Yakima Regulated Price Out'!Q23</f>
        <v>4062.0234798534802</v>
      </c>
      <c r="E18" s="317">
        <f>References!$B$13</f>
        <v>1</v>
      </c>
      <c r="F18" s="318">
        <f>D18*E18*12</f>
        <v>48744.281758241763</v>
      </c>
      <c r="G18" s="318">
        <f>References!B29</f>
        <v>34</v>
      </c>
      <c r="H18" s="318">
        <f t="shared" si="8"/>
        <v>1657305.5797802201</v>
      </c>
      <c r="I18" s="319">
        <f t="shared" si="0"/>
        <v>914149.28544471366</v>
      </c>
      <c r="J18" s="320">
        <f>(References!$C$58*I18)</f>
        <v>882.59525219422699</v>
      </c>
      <c r="K18" s="320">
        <f>J18/References!$G$61</f>
        <v>903.00312276880186</v>
      </c>
      <c r="L18" s="320">
        <f t="shared" ref="L18:L19" si="46">K18/F18</f>
        <v>1.8525313948566297E-2</v>
      </c>
      <c r="M18" s="321">
        <f>'Proposed Rates'!B23</f>
        <v>2.2799999999999998</v>
      </c>
      <c r="N18" s="320">
        <f t="shared" si="10"/>
        <v>2.298525313948566</v>
      </c>
      <c r="O18" s="320">
        <f>'Proposed Rates'!D23</f>
        <v>2.298525313948566</v>
      </c>
      <c r="P18" s="320">
        <f t="shared" ref="P18:P19" si="47">F18*M18</f>
        <v>111136.96240879121</v>
      </c>
      <c r="Q18" s="320">
        <f t="shared" ref="Q18:Q19" si="48">F18*O18</f>
        <v>112039.96553156001</v>
      </c>
      <c r="R18" s="320">
        <f t="shared" si="16"/>
        <v>903.0031227688014</v>
      </c>
      <c r="S18" s="320">
        <f t="shared" ref="S18:S19" si="49">F18*N18</f>
        <v>112039.96553156001</v>
      </c>
      <c r="T18" s="320">
        <f t="shared" si="18"/>
        <v>0</v>
      </c>
      <c r="U18" s="322">
        <f t="shared" si="19"/>
        <v>2.298525313948566</v>
      </c>
      <c r="V18" s="322">
        <f t="shared" ref="V18:V19" si="50">F18*U18</f>
        <v>112039.96553156001</v>
      </c>
      <c r="W18" s="322">
        <f t="shared" si="21"/>
        <v>903.0031227688014</v>
      </c>
      <c r="X18" s="84">
        <f t="shared" si="5"/>
        <v>0</v>
      </c>
      <c r="Y18" s="141">
        <f t="shared" si="6"/>
        <v>0</v>
      </c>
    </row>
    <row r="19" spans="1:25" s="47" customFormat="1">
      <c r="A19" s="339"/>
      <c r="B19" s="38">
        <v>18</v>
      </c>
      <c r="C19" s="45" t="s">
        <v>111</v>
      </c>
      <c r="D19" s="318">
        <f>+'Yakima Regulated Price Out'!Q24</f>
        <v>167.19020866773675</v>
      </c>
      <c r="E19" s="317">
        <f>References!$B$13</f>
        <v>1</v>
      </c>
      <c r="F19" s="318">
        <f>D19*E19*12</f>
        <v>2006.2825040128409</v>
      </c>
      <c r="G19" s="318">
        <f>References!B29</f>
        <v>34</v>
      </c>
      <c r="H19" s="318">
        <f t="shared" si="8"/>
        <v>68213.605136436585</v>
      </c>
      <c r="I19" s="319">
        <f t="shared" si="0"/>
        <v>37625.781964331982</v>
      </c>
      <c r="J19" s="320">
        <f>(References!$C$58*I19)</f>
        <v>36.327038756760011</v>
      </c>
      <c r="K19" s="320">
        <f>J19/References!$G$61</f>
        <v>37.167013256353599</v>
      </c>
      <c r="L19" s="320">
        <f t="shared" si="46"/>
        <v>1.8525313948566297E-2</v>
      </c>
      <c r="M19" s="321">
        <f>'Proposed Rates'!B7</f>
        <v>1.94</v>
      </c>
      <c r="N19" s="320">
        <f t="shared" si="10"/>
        <v>1.9585253139485663</v>
      </c>
      <c r="O19" s="320">
        <f>'Proposed Rates'!D7</f>
        <v>1.9585253139485663</v>
      </c>
      <c r="P19" s="320">
        <f t="shared" si="47"/>
        <v>3892.1880577849115</v>
      </c>
      <c r="Q19" s="320">
        <f t="shared" si="48"/>
        <v>3929.3550710412651</v>
      </c>
      <c r="R19" s="320">
        <f t="shared" si="16"/>
        <v>37.167013256353584</v>
      </c>
      <c r="S19" s="320">
        <f t="shared" si="49"/>
        <v>3929.3550710412651</v>
      </c>
      <c r="T19" s="320">
        <f t="shared" si="18"/>
        <v>0</v>
      </c>
      <c r="U19" s="322">
        <f t="shared" si="19"/>
        <v>1.9585253139485663</v>
      </c>
      <c r="V19" s="322">
        <f t="shared" si="50"/>
        <v>3929.3550710412651</v>
      </c>
      <c r="W19" s="322">
        <f t="shared" si="21"/>
        <v>37.167013256353584</v>
      </c>
      <c r="X19" s="84">
        <f t="shared" si="5"/>
        <v>0</v>
      </c>
      <c r="Y19" s="141">
        <f t="shared" si="6"/>
        <v>0</v>
      </c>
    </row>
    <row r="20" spans="1:25" s="47" customFormat="1" ht="14.45" customHeight="1">
      <c r="A20" s="140"/>
      <c r="B20" s="65"/>
      <c r="C20" s="41" t="s">
        <v>17</v>
      </c>
      <c r="D20" s="309">
        <f>SUM(D6:D19)</f>
        <v>15940.276868124291</v>
      </c>
      <c r="E20" s="310"/>
      <c r="F20" s="311">
        <f>SUM(F6:F19)</f>
        <v>658347.78432575054</v>
      </c>
      <c r="G20" s="312"/>
      <c r="H20" s="325">
        <f>SUM(H6:H19)</f>
        <v>35402045.272785388</v>
      </c>
      <c r="I20" s="313">
        <f>SUM(I6:I19)</f>
        <v>19527330.858132921</v>
      </c>
      <c r="J20" s="304"/>
      <c r="K20" s="304"/>
      <c r="L20" s="304"/>
      <c r="M20" s="304"/>
      <c r="N20" s="304"/>
      <c r="O20" s="304"/>
      <c r="P20" s="303">
        <f>SUM(P6:P19)</f>
        <v>1708529.4612961435</v>
      </c>
      <c r="Q20" s="303">
        <f>SUM(Q6:Q19)</f>
        <v>1727818.6966814287</v>
      </c>
      <c r="R20" s="303">
        <f>SUM(R6:R19)</f>
        <v>19289.23538528557</v>
      </c>
      <c r="S20" s="303">
        <f>SUM(S6:S19)</f>
        <v>1727818.6966814287</v>
      </c>
      <c r="T20" s="303">
        <f>SUM(T6:T19)</f>
        <v>0</v>
      </c>
      <c r="U20" s="303"/>
      <c r="V20" s="303">
        <f>SUM(V6:V19)</f>
        <v>1727818.6966814287</v>
      </c>
      <c r="W20" s="303">
        <f>SUM(W6:W19)</f>
        <v>19289.23538528557</v>
      </c>
      <c r="X20" s="84">
        <f t="shared" si="5"/>
        <v>0</v>
      </c>
      <c r="Y20" s="141">
        <f t="shared" si="6"/>
        <v>0</v>
      </c>
    </row>
    <row r="21" spans="1:25" s="47" customFormat="1" ht="14.45" customHeight="1">
      <c r="A21" s="338" t="s">
        <v>15</v>
      </c>
      <c r="B21" s="92">
        <v>35</v>
      </c>
      <c r="C21" s="45" t="s">
        <v>491</v>
      </c>
      <c r="D21" s="318">
        <v>0.1</v>
      </c>
      <c r="E21" s="317">
        <f>References!$B$10</f>
        <v>4.333333333333333</v>
      </c>
      <c r="F21" s="318">
        <f>D21*E21*References!$G$22</f>
        <v>5.2</v>
      </c>
      <c r="G21" s="318">
        <f>References!B32</f>
        <v>175</v>
      </c>
      <c r="H21" s="318">
        <f>F21*G21</f>
        <v>910</v>
      </c>
      <c r="I21" s="319">
        <f t="shared" ref="I21:I63" si="51">$D$81*H21</f>
        <v>501.94475895326849</v>
      </c>
      <c r="J21" s="320">
        <f>(References!$C$58*I21)</f>
        <v>0.48461894372144459</v>
      </c>
      <c r="K21" s="320">
        <f>J21/References!$G$61</f>
        <v>0.49582457921162737</v>
      </c>
      <c r="L21" s="320">
        <f>K21/F21</f>
        <v>9.5350880617620648E-2</v>
      </c>
      <c r="M21" s="320">
        <f>'Proposed Rates'!B83</f>
        <v>6.83</v>
      </c>
      <c r="N21" s="320">
        <f t="shared" si="10"/>
        <v>6.9253508806176205</v>
      </c>
      <c r="O21" s="320">
        <f>'Proposed Rates'!D83</f>
        <v>6.9253508806176205</v>
      </c>
      <c r="P21" s="320">
        <f>F21*M21</f>
        <v>35.515999999999998</v>
      </c>
      <c r="Q21" s="320">
        <f>F21*O21</f>
        <v>36.011824579211627</v>
      </c>
      <c r="R21" s="320">
        <f t="shared" ref="R21" si="52">Q21-P21</f>
        <v>0.4958245792116287</v>
      </c>
      <c r="S21" s="320">
        <f>F21*N21</f>
        <v>36.011824579211627</v>
      </c>
      <c r="T21" s="320">
        <f t="shared" ref="T21" si="53">Q21-S21</f>
        <v>0</v>
      </c>
      <c r="U21" s="322">
        <f>N21</f>
        <v>6.9253508806176205</v>
      </c>
      <c r="V21" s="322">
        <f>F21*U21</f>
        <v>36.011824579211627</v>
      </c>
      <c r="W21" s="322">
        <f t="shared" ref="W21" si="54">V21-P21</f>
        <v>0.4958245792116287</v>
      </c>
      <c r="X21" s="84">
        <f t="shared" si="5"/>
        <v>0</v>
      </c>
      <c r="Y21" s="141">
        <f t="shared" si="6"/>
        <v>0</v>
      </c>
    </row>
    <row r="22" spans="1:25" s="47" customFormat="1" ht="14.45" customHeight="1">
      <c r="A22" s="339"/>
      <c r="B22" s="92">
        <v>35</v>
      </c>
      <c r="C22" s="45" t="s">
        <v>112</v>
      </c>
      <c r="D22" s="318">
        <f>+'Yakima Regulated Price Out'!Q54+'Yakima Regulated Price Out'!Q58</f>
        <v>4640.1569746248842</v>
      </c>
      <c r="E22" s="317">
        <f>References!$B$10</f>
        <v>4.333333333333333</v>
      </c>
      <c r="F22" s="318">
        <f>D22*E22*References!$G$22</f>
        <v>241288.16268049396</v>
      </c>
      <c r="G22" s="318">
        <f>References!$B$33</f>
        <v>250</v>
      </c>
      <c r="H22" s="318">
        <f t="shared" ref="H22:H40" si="55">F22*G22</f>
        <v>60322040.670123488</v>
      </c>
      <c r="I22" s="319">
        <f t="shared" si="51"/>
        <v>33272892.487620212</v>
      </c>
      <c r="J22" s="320">
        <f>(References!$C$58*I22)</f>
        <v>32124.399596348645</v>
      </c>
      <c r="K22" s="320">
        <f>J22/References!$G$61</f>
        <v>32867.198277418298</v>
      </c>
      <c r="L22" s="320">
        <f t="shared" ref="L22:L40" si="56">K22/F22</f>
        <v>0.13621554373945807</v>
      </c>
      <c r="M22" s="320">
        <f>'Proposed Rates'!B84</f>
        <v>7.88</v>
      </c>
      <c r="N22" s="320">
        <f t="shared" ref="N22:N40" si="57">L22+M22</f>
        <v>8.0162155437394578</v>
      </c>
      <c r="O22" s="320">
        <f>'Proposed Rates'!D84</f>
        <v>8.0162155437394578</v>
      </c>
      <c r="P22" s="320">
        <f t="shared" ref="P22:P40" si="58">F22*M22</f>
        <v>1901350.7219222924</v>
      </c>
      <c r="Q22" s="320">
        <f t="shared" ref="Q22:Q40" si="59">F22*O22</f>
        <v>1934217.9201997106</v>
      </c>
      <c r="R22" s="320">
        <f t="shared" ref="R22:R40" si="60">Q22-P22</f>
        <v>32867.198277418269</v>
      </c>
      <c r="S22" s="320">
        <f t="shared" ref="S22:S40" si="61">F22*N22</f>
        <v>1934217.9201997106</v>
      </c>
      <c r="T22" s="320">
        <f t="shared" ref="T22:T40" si="62">Q22-S22</f>
        <v>0</v>
      </c>
      <c r="U22" s="322">
        <f t="shared" ref="U22:U40" si="63">N22</f>
        <v>8.0162155437394578</v>
      </c>
      <c r="V22" s="322">
        <f t="shared" ref="V22:V40" si="64">F22*U22</f>
        <v>1934217.9201997106</v>
      </c>
      <c r="W22" s="322">
        <f t="shared" ref="W22:W40" si="65">V22-P22</f>
        <v>32867.198277418269</v>
      </c>
      <c r="X22" s="84">
        <f t="shared" si="5"/>
        <v>0</v>
      </c>
      <c r="Y22" s="141">
        <f t="shared" si="6"/>
        <v>0</v>
      </c>
    </row>
    <row r="23" spans="1:25" s="47" customFormat="1" ht="14.45" customHeight="1">
      <c r="A23" s="339"/>
      <c r="B23" s="92">
        <v>35</v>
      </c>
      <c r="C23" s="45" t="s">
        <v>113</v>
      </c>
      <c r="D23" s="318">
        <f>+'Yakima Regulated Price Out'!Q55+'Yakima Regulated Price Out'!Q59</f>
        <v>112.37625137418732</v>
      </c>
      <c r="E23" s="317">
        <f>References!$B$9</f>
        <v>8.6666666666666661</v>
      </c>
      <c r="F23" s="318">
        <f>D23*E23*References!$G$22</f>
        <v>11687.130142915481</v>
      </c>
      <c r="G23" s="318">
        <f>References!$B$33</f>
        <v>250</v>
      </c>
      <c r="H23" s="318">
        <f t="shared" si="55"/>
        <v>2921782.5357288704</v>
      </c>
      <c r="I23" s="319">
        <f t="shared" si="51"/>
        <v>1611619.1545168106</v>
      </c>
      <c r="J23" s="320">
        <f>(References!$C$58*I23)</f>
        <v>1555.9902925809772</v>
      </c>
      <c r="K23" s="320">
        <f>J23/References!$G$61</f>
        <v>1591.9687871710428</v>
      </c>
      <c r="L23" s="320">
        <f t="shared" si="56"/>
        <v>0.1362155437394581</v>
      </c>
      <c r="M23" s="320">
        <f>M22</f>
        <v>7.88</v>
      </c>
      <c r="N23" s="320">
        <f t="shared" si="57"/>
        <v>8.0162155437394578</v>
      </c>
      <c r="O23" s="320">
        <f>O22</f>
        <v>8.0162155437394578</v>
      </c>
      <c r="P23" s="320">
        <f t="shared" si="58"/>
        <v>92094.585526173993</v>
      </c>
      <c r="Q23" s="320">
        <f t="shared" si="59"/>
        <v>93686.554313345026</v>
      </c>
      <c r="R23" s="320">
        <f t="shared" si="60"/>
        <v>1591.9687871710339</v>
      </c>
      <c r="S23" s="320">
        <f t="shared" si="61"/>
        <v>93686.554313345026</v>
      </c>
      <c r="T23" s="320">
        <f t="shared" si="62"/>
        <v>0</v>
      </c>
      <c r="U23" s="322">
        <f t="shared" si="63"/>
        <v>8.0162155437394578</v>
      </c>
      <c r="V23" s="322">
        <f t="shared" si="64"/>
        <v>93686.554313345026</v>
      </c>
      <c r="W23" s="322">
        <f t="shared" si="65"/>
        <v>1591.9687871710339</v>
      </c>
      <c r="X23" s="84">
        <f t="shared" si="5"/>
        <v>0</v>
      </c>
      <c r="Y23" s="141">
        <f t="shared" si="6"/>
        <v>0</v>
      </c>
    </row>
    <row r="24" spans="1:25" s="47" customFormat="1" ht="14.45" customHeight="1">
      <c r="A24" s="339"/>
      <c r="B24" s="92">
        <v>35</v>
      </c>
      <c r="C24" s="45" t="s">
        <v>492</v>
      </c>
      <c r="D24" s="318">
        <f>+'Yakima Regulated Price Out'!Q56+'Yakima Regulated Price Out'!Q60</f>
        <v>8.0001201761468543</v>
      </c>
      <c r="E24" s="317">
        <f>References!$B$8</f>
        <v>13</v>
      </c>
      <c r="F24" s="318">
        <f>D24*E24*References!$G$22</f>
        <v>1248.0187474789093</v>
      </c>
      <c r="G24" s="318">
        <f>References!$B$33</f>
        <v>250</v>
      </c>
      <c r="H24" s="318">
        <f t="shared" si="55"/>
        <v>312004.68686972733</v>
      </c>
      <c r="I24" s="319">
        <f t="shared" si="51"/>
        <v>172097.93114628055</v>
      </c>
      <c r="J24" s="320">
        <f>(References!$C$58*I24)</f>
        <v>166.15756240323881</v>
      </c>
      <c r="K24" s="320">
        <f>J24/References!$G$61</f>
        <v>169.99955228487701</v>
      </c>
      <c r="L24" s="320">
        <f t="shared" si="56"/>
        <v>0.13621554373945804</v>
      </c>
      <c r="M24" s="320">
        <f t="shared" ref="M24:M26" si="66">M23</f>
        <v>7.88</v>
      </c>
      <c r="N24" s="320">
        <f t="shared" si="57"/>
        <v>8.0162155437394578</v>
      </c>
      <c r="O24" s="320">
        <f t="shared" ref="O24:O26" si="67">O23</f>
        <v>8.0162155437394578</v>
      </c>
      <c r="P24" s="320">
        <f t="shared" si="58"/>
        <v>9834.3877301338052</v>
      </c>
      <c r="Q24" s="320">
        <f t="shared" si="59"/>
        <v>10004.387282418682</v>
      </c>
      <c r="R24" s="320">
        <f t="shared" si="60"/>
        <v>169.9995522848767</v>
      </c>
      <c r="S24" s="320">
        <f t="shared" si="61"/>
        <v>10004.387282418682</v>
      </c>
      <c r="T24" s="320">
        <f t="shared" si="62"/>
        <v>0</v>
      </c>
      <c r="U24" s="322">
        <f t="shared" si="63"/>
        <v>8.0162155437394578</v>
      </c>
      <c r="V24" s="322">
        <f t="shared" si="64"/>
        <v>10004.387282418682</v>
      </c>
      <c r="W24" s="322">
        <f t="shared" si="65"/>
        <v>169.9995522848767</v>
      </c>
      <c r="X24" s="84">
        <f t="shared" si="5"/>
        <v>0</v>
      </c>
      <c r="Y24" s="141">
        <f t="shared" si="6"/>
        <v>0</v>
      </c>
    </row>
    <row r="25" spans="1:25" s="47" customFormat="1" ht="14.45" customHeight="1">
      <c r="A25" s="339"/>
      <c r="B25" s="92">
        <v>35</v>
      </c>
      <c r="C25" s="45" t="s">
        <v>493</v>
      </c>
      <c r="D25" s="318">
        <f>+'Yakima Regulated Price Out'!Q61+'Yakima Regulated Price Out'!Q57</f>
        <v>4.0001036424123644</v>
      </c>
      <c r="E25" s="317">
        <f>References!$B$6</f>
        <v>21.666666666666668</v>
      </c>
      <c r="F25" s="318">
        <f>D25*E25*References!$G$22</f>
        <v>1040.0269470272149</v>
      </c>
      <c r="G25" s="318">
        <f>References!$B$33</f>
        <v>250</v>
      </c>
      <c r="H25" s="318">
        <f t="shared" si="55"/>
        <v>260006.73675680373</v>
      </c>
      <c r="I25" s="319">
        <f t="shared" si="51"/>
        <v>143416.50418419758</v>
      </c>
      <c r="J25" s="320">
        <f>(References!$C$58*I25)</f>
        <v>138.46614299729882</v>
      </c>
      <c r="K25" s="320">
        <f>J25/References!$G$61</f>
        <v>141.66783609300063</v>
      </c>
      <c r="L25" s="320">
        <f t="shared" si="56"/>
        <v>0.13621554373945807</v>
      </c>
      <c r="M25" s="320">
        <f t="shared" si="66"/>
        <v>7.88</v>
      </c>
      <c r="N25" s="320">
        <f t="shared" si="57"/>
        <v>8.0162155437394578</v>
      </c>
      <c r="O25" s="320">
        <f t="shared" si="67"/>
        <v>8.0162155437394578</v>
      </c>
      <c r="P25" s="320">
        <f t="shared" si="58"/>
        <v>8195.4123425744529</v>
      </c>
      <c r="Q25" s="320">
        <f t="shared" si="59"/>
        <v>8337.0801786674529</v>
      </c>
      <c r="R25" s="320">
        <f t="shared" si="60"/>
        <v>141.66783609300001</v>
      </c>
      <c r="S25" s="320">
        <f t="shared" si="61"/>
        <v>8337.0801786674529</v>
      </c>
      <c r="T25" s="320">
        <f t="shared" si="62"/>
        <v>0</v>
      </c>
      <c r="U25" s="322">
        <f t="shared" si="63"/>
        <v>8.0162155437394578</v>
      </c>
      <c r="V25" s="322">
        <f t="shared" si="64"/>
        <v>8337.0801786674529</v>
      </c>
      <c r="W25" s="322">
        <f t="shared" si="65"/>
        <v>141.66783609300001</v>
      </c>
      <c r="X25" s="84">
        <f t="shared" si="5"/>
        <v>0</v>
      </c>
      <c r="Y25" s="141">
        <f t="shared" si="6"/>
        <v>0</v>
      </c>
    </row>
    <row r="26" spans="1:25" s="47" customFormat="1" ht="14.45" customHeight="1">
      <c r="A26" s="339"/>
      <c r="B26" s="92">
        <v>35</v>
      </c>
      <c r="C26" s="45" t="s">
        <v>494</v>
      </c>
      <c r="D26" s="318">
        <f>+'Yakima Regulated Price Out'!Q62</f>
        <v>51.998804973270424</v>
      </c>
      <c r="E26" s="317">
        <f>References!$B$11</f>
        <v>2.1666666666666665</v>
      </c>
      <c r="F26" s="318">
        <f>D26*E26*References!$G$22</f>
        <v>1351.968929305031</v>
      </c>
      <c r="G26" s="318">
        <f>References!$B$33</f>
        <v>250</v>
      </c>
      <c r="H26" s="318">
        <f t="shared" si="55"/>
        <v>337992.23232625774</v>
      </c>
      <c r="I26" s="319">
        <f t="shared" si="51"/>
        <v>186432.34020118744</v>
      </c>
      <c r="J26" s="320">
        <f>(References!$C$58*I26)</f>
        <v>179.99718529231222</v>
      </c>
      <c r="K26" s="320">
        <f>J26/References!$G$61</f>
        <v>184.15918282413773</v>
      </c>
      <c r="L26" s="320">
        <f t="shared" si="56"/>
        <v>0.13621554373945807</v>
      </c>
      <c r="M26" s="320">
        <f t="shared" si="66"/>
        <v>7.88</v>
      </c>
      <c r="N26" s="320">
        <f t="shared" si="57"/>
        <v>8.0162155437394578</v>
      </c>
      <c r="O26" s="320">
        <f t="shared" si="67"/>
        <v>8.0162155437394578</v>
      </c>
      <c r="P26" s="320">
        <f t="shared" si="58"/>
        <v>10653.515162923644</v>
      </c>
      <c r="Q26" s="320">
        <f t="shared" si="59"/>
        <v>10837.674345747782</v>
      </c>
      <c r="R26" s="320">
        <f t="shared" si="60"/>
        <v>184.15918282413804</v>
      </c>
      <c r="S26" s="320">
        <f t="shared" si="61"/>
        <v>10837.674345747782</v>
      </c>
      <c r="T26" s="320">
        <f t="shared" si="62"/>
        <v>0</v>
      </c>
      <c r="U26" s="322">
        <f t="shared" si="63"/>
        <v>8.0162155437394578</v>
      </c>
      <c r="V26" s="322">
        <f t="shared" si="64"/>
        <v>10837.674345747782</v>
      </c>
      <c r="W26" s="322">
        <f t="shared" si="65"/>
        <v>184.15918282413804</v>
      </c>
      <c r="X26" s="84">
        <f t="shared" si="5"/>
        <v>0</v>
      </c>
      <c r="Y26" s="141">
        <f t="shared" si="6"/>
        <v>0</v>
      </c>
    </row>
    <row r="27" spans="1:25" s="47" customFormat="1" ht="14.45" customHeight="1">
      <c r="A27" s="339"/>
      <c r="B27" s="92">
        <v>35</v>
      </c>
      <c r="C27" s="45" t="s">
        <v>496</v>
      </c>
      <c r="D27" s="318">
        <f>+'Yakima Regulated Price Out'!Q63</f>
        <v>454.89554580938147</v>
      </c>
      <c r="E27" s="317">
        <f>References!$B$10</f>
        <v>4.333333333333333</v>
      </c>
      <c r="F27" s="318">
        <f>D27*E27*References!$G$22</f>
        <v>23654.568382087837</v>
      </c>
      <c r="G27" s="318">
        <f>References!B$36</f>
        <v>473</v>
      </c>
      <c r="H27" s="318">
        <f t="shared" si="55"/>
        <v>11188610.844727546</v>
      </c>
      <c r="I27" s="319">
        <f t="shared" si="51"/>
        <v>6171499.5312952679</v>
      </c>
      <c r="J27" s="320">
        <f>(References!$C$58*I27)</f>
        <v>5958.47557063974</v>
      </c>
      <c r="K27" s="320">
        <f>J27/References!$G$61</f>
        <v>6096.2508396150397</v>
      </c>
      <c r="L27" s="320">
        <f t="shared" si="56"/>
        <v>0.25771980875505462</v>
      </c>
      <c r="M27" s="320">
        <f>'Proposed Rates'!B85</f>
        <v>13.87</v>
      </c>
      <c r="N27" s="320">
        <f t="shared" si="57"/>
        <v>14.127719808755053</v>
      </c>
      <c r="O27" s="320">
        <f>'Proposed Rates'!D85</f>
        <v>14.127719808755053</v>
      </c>
      <c r="P27" s="320">
        <f t="shared" si="58"/>
        <v>328088.86345955828</v>
      </c>
      <c r="Q27" s="320">
        <f t="shared" si="59"/>
        <v>334185.11429917329</v>
      </c>
      <c r="R27" s="320">
        <f t="shared" si="60"/>
        <v>6096.2508396150079</v>
      </c>
      <c r="S27" s="320">
        <f t="shared" si="61"/>
        <v>334185.11429917329</v>
      </c>
      <c r="T27" s="320">
        <f t="shared" si="62"/>
        <v>0</v>
      </c>
      <c r="U27" s="322">
        <f t="shared" si="63"/>
        <v>14.127719808755053</v>
      </c>
      <c r="V27" s="322">
        <f t="shared" si="64"/>
        <v>334185.11429917329</v>
      </c>
      <c r="W27" s="322">
        <f t="shared" si="65"/>
        <v>6096.2508396150079</v>
      </c>
      <c r="X27" s="84">
        <f t="shared" si="5"/>
        <v>0</v>
      </c>
      <c r="Y27" s="141">
        <f t="shared" si="6"/>
        <v>0</v>
      </c>
    </row>
    <row r="28" spans="1:25" s="47" customFormat="1" ht="14.45" customHeight="1">
      <c r="A28" s="339"/>
      <c r="B28" s="92">
        <v>35</v>
      </c>
      <c r="C28" s="45" t="s">
        <v>495</v>
      </c>
      <c r="D28" s="318">
        <f>+'Yakima Regulated Price Out'!Q64</f>
        <v>92.972488916265348</v>
      </c>
      <c r="E28" s="317">
        <f>References!$B$9</f>
        <v>8.6666666666666661</v>
      </c>
      <c r="F28" s="318">
        <f>D28*E28*References!$G$22</f>
        <v>9669.1388472915951</v>
      </c>
      <c r="G28" s="318">
        <f>References!B$36</f>
        <v>473</v>
      </c>
      <c r="H28" s="318">
        <f t="shared" si="55"/>
        <v>4573502.6747689247</v>
      </c>
      <c r="I28" s="319">
        <f t="shared" si="51"/>
        <v>2522687.5798450732</v>
      </c>
      <c r="J28" s="320">
        <f>(References!$C$58*I28)</f>
        <v>2435.6110278612282</v>
      </c>
      <c r="K28" s="320">
        <f>J28/References!$G$61</f>
        <v>2491.9286145500596</v>
      </c>
      <c r="L28" s="320">
        <f t="shared" si="56"/>
        <v>0.25771980875505468</v>
      </c>
      <c r="M28" s="320">
        <f>M27</f>
        <v>13.87</v>
      </c>
      <c r="N28" s="320">
        <f t="shared" si="57"/>
        <v>14.127719808755053</v>
      </c>
      <c r="O28" s="320">
        <f>O27</f>
        <v>14.127719808755053</v>
      </c>
      <c r="P28" s="320">
        <f t="shared" si="58"/>
        <v>134110.95581193443</v>
      </c>
      <c r="Q28" s="320">
        <f t="shared" si="59"/>
        <v>136602.88442648447</v>
      </c>
      <c r="R28" s="320">
        <f t="shared" si="60"/>
        <v>2491.9286145500373</v>
      </c>
      <c r="S28" s="320">
        <f t="shared" si="61"/>
        <v>136602.88442648447</v>
      </c>
      <c r="T28" s="320">
        <f t="shared" si="62"/>
        <v>0</v>
      </c>
      <c r="U28" s="322">
        <f t="shared" si="63"/>
        <v>14.127719808755053</v>
      </c>
      <c r="V28" s="322">
        <f t="shared" si="64"/>
        <v>136602.88442648447</v>
      </c>
      <c r="W28" s="322">
        <f t="shared" si="65"/>
        <v>2491.9286145500373</v>
      </c>
      <c r="X28" s="84">
        <f t="shared" si="5"/>
        <v>0</v>
      </c>
      <c r="Y28" s="141">
        <f t="shared" si="6"/>
        <v>0</v>
      </c>
    </row>
    <row r="29" spans="1:25" s="47" customFormat="1" ht="14.45" customHeight="1">
      <c r="A29" s="339"/>
      <c r="B29" s="92">
        <v>35</v>
      </c>
      <c r="C29" s="45" t="s">
        <v>497</v>
      </c>
      <c r="D29" s="318">
        <f>+'Yakima Regulated Price Out'!Q65</f>
        <v>17.466721290294863</v>
      </c>
      <c r="E29" s="317">
        <f>References!$B$8</f>
        <v>13</v>
      </c>
      <c r="F29" s="318">
        <f>D29*E29*References!$G$22</f>
        <v>2724.8085212859987</v>
      </c>
      <c r="G29" s="318">
        <f>References!B$36</f>
        <v>473</v>
      </c>
      <c r="H29" s="318">
        <f t="shared" si="55"/>
        <v>1288834.4305682774</v>
      </c>
      <c r="I29" s="319">
        <f t="shared" si="51"/>
        <v>710905.15118930442</v>
      </c>
      <c r="J29" s="320">
        <f>(References!$C$58*I29)</f>
        <v>686.36657183937155</v>
      </c>
      <c r="K29" s="320">
        <f>J29/References!$G$61</f>
        <v>702.23713099997087</v>
      </c>
      <c r="L29" s="320">
        <f t="shared" si="56"/>
        <v>0.25771980875505468</v>
      </c>
      <c r="M29" s="320">
        <f t="shared" ref="M29:M30" si="68">M28</f>
        <v>13.87</v>
      </c>
      <c r="N29" s="320">
        <f t="shared" si="57"/>
        <v>14.127719808755053</v>
      </c>
      <c r="O29" s="320">
        <f t="shared" ref="O29:O30" si="69">O28</f>
        <v>14.127719808755053</v>
      </c>
      <c r="P29" s="320">
        <f t="shared" si="58"/>
        <v>37793.094190236799</v>
      </c>
      <c r="Q29" s="320">
        <f t="shared" si="59"/>
        <v>38495.331321236772</v>
      </c>
      <c r="R29" s="320">
        <f t="shared" si="60"/>
        <v>702.23713099997258</v>
      </c>
      <c r="S29" s="320">
        <f t="shared" si="61"/>
        <v>38495.331321236772</v>
      </c>
      <c r="T29" s="320">
        <f t="shared" si="62"/>
        <v>0</v>
      </c>
      <c r="U29" s="322">
        <f t="shared" si="63"/>
        <v>14.127719808755053</v>
      </c>
      <c r="V29" s="322">
        <f t="shared" si="64"/>
        <v>38495.331321236772</v>
      </c>
      <c r="W29" s="322">
        <f t="shared" si="65"/>
        <v>702.23713099997258</v>
      </c>
      <c r="X29" s="84">
        <f t="shared" si="5"/>
        <v>0</v>
      </c>
      <c r="Y29" s="141">
        <f t="shared" si="6"/>
        <v>0</v>
      </c>
    </row>
    <row r="30" spans="1:25" s="47" customFormat="1" ht="14.45" customHeight="1">
      <c r="A30" s="339"/>
      <c r="B30" s="92">
        <v>35</v>
      </c>
      <c r="C30" s="45" t="s">
        <v>498</v>
      </c>
      <c r="D30" s="318">
        <f>+'Yakima Regulated Price Out'!Q66</f>
        <v>8.9713971237574945</v>
      </c>
      <c r="E30" s="317">
        <f>References!$B$6</f>
        <v>21.666666666666668</v>
      </c>
      <c r="F30" s="318">
        <f>D30*E30*References!$G$22</f>
        <v>2332.5632521769485</v>
      </c>
      <c r="G30" s="318">
        <f>References!B$36</f>
        <v>473</v>
      </c>
      <c r="H30" s="318">
        <f t="shared" si="55"/>
        <v>1103302.4182796967</v>
      </c>
      <c r="I30" s="319">
        <f t="shared" si="51"/>
        <v>608567.98505050619</v>
      </c>
      <c r="J30" s="320">
        <f>(References!$C$58*I30)</f>
        <v>587.56181599123306</v>
      </c>
      <c r="K30" s="320">
        <f>J30/References!$G$61</f>
        <v>601.14775526011158</v>
      </c>
      <c r="L30" s="320">
        <f t="shared" si="56"/>
        <v>0.25771980875505468</v>
      </c>
      <c r="M30" s="320">
        <f t="shared" si="68"/>
        <v>13.87</v>
      </c>
      <c r="N30" s="320">
        <f t="shared" si="57"/>
        <v>14.127719808755053</v>
      </c>
      <c r="O30" s="320">
        <f t="shared" si="69"/>
        <v>14.127719808755053</v>
      </c>
      <c r="P30" s="320">
        <f t="shared" si="58"/>
        <v>32352.652307694272</v>
      </c>
      <c r="Q30" s="320">
        <f t="shared" si="59"/>
        <v>32953.800062954382</v>
      </c>
      <c r="R30" s="320">
        <f t="shared" si="60"/>
        <v>601.14775526010999</v>
      </c>
      <c r="S30" s="320">
        <f t="shared" si="61"/>
        <v>32953.800062954382</v>
      </c>
      <c r="T30" s="320">
        <f t="shared" si="62"/>
        <v>0</v>
      </c>
      <c r="U30" s="322">
        <f t="shared" si="63"/>
        <v>14.127719808755053</v>
      </c>
      <c r="V30" s="322">
        <f t="shared" si="64"/>
        <v>32953.800062954382</v>
      </c>
      <c r="W30" s="322">
        <f t="shared" si="65"/>
        <v>601.14775526010999</v>
      </c>
      <c r="X30" s="84">
        <f t="shared" si="5"/>
        <v>0</v>
      </c>
      <c r="Y30" s="141">
        <f t="shared" si="6"/>
        <v>0</v>
      </c>
    </row>
    <row r="31" spans="1:25" s="47" customFormat="1" ht="14.45" customHeight="1">
      <c r="A31" s="339"/>
      <c r="B31" s="92">
        <v>35</v>
      </c>
      <c r="C31" s="45" t="s">
        <v>499</v>
      </c>
      <c r="D31" s="318">
        <f>+'Yakima Regulated Price Out'!Q67</f>
        <v>208.13691663616061</v>
      </c>
      <c r="E31" s="317">
        <f>References!$B$10</f>
        <v>4.333333333333333</v>
      </c>
      <c r="F31" s="318">
        <f>D31*E31*References!$G$22</f>
        <v>10823.11966508035</v>
      </c>
      <c r="G31" s="318">
        <f>References!B$38</f>
        <v>613</v>
      </c>
      <c r="H31" s="318">
        <f t="shared" si="55"/>
        <v>6634572.3546942547</v>
      </c>
      <c r="I31" s="319">
        <f t="shared" si="51"/>
        <v>3659548.1553132161</v>
      </c>
      <c r="J31" s="320">
        <f>(References!$C$58*I31)</f>
        <v>3533.2301610718982</v>
      </c>
      <c r="K31" s="320">
        <f>J31/References!$G$61</f>
        <v>3614.9275230938183</v>
      </c>
      <c r="L31" s="320">
        <f t="shared" si="56"/>
        <v>0.3340005132491512</v>
      </c>
      <c r="M31" s="320">
        <f>'Proposed Rates'!B86</f>
        <v>18.29</v>
      </c>
      <c r="N31" s="320">
        <f t="shared" si="57"/>
        <v>18.62400051324915</v>
      </c>
      <c r="O31" s="320">
        <f>'Proposed Rates'!D86</f>
        <v>18.62400051324915</v>
      </c>
      <c r="P31" s="320">
        <f t="shared" si="58"/>
        <v>197954.85867431961</v>
      </c>
      <c r="Q31" s="320">
        <f t="shared" si="59"/>
        <v>201569.78619741343</v>
      </c>
      <c r="R31" s="320">
        <f t="shared" si="60"/>
        <v>3614.9275230938219</v>
      </c>
      <c r="S31" s="320">
        <f t="shared" si="61"/>
        <v>201569.78619741343</v>
      </c>
      <c r="T31" s="320">
        <f t="shared" si="62"/>
        <v>0</v>
      </c>
      <c r="U31" s="322">
        <f t="shared" si="63"/>
        <v>18.62400051324915</v>
      </c>
      <c r="V31" s="322">
        <f t="shared" si="64"/>
        <v>201569.78619741343</v>
      </c>
      <c r="W31" s="322">
        <f t="shared" si="65"/>
        <v>3614.9275230938219</v>
      </c>
      <c r="X31" s="84">
        <f t="shared" si="5"/>
        <v>0</v>
      </c>
      <c r="Y31" s="141">
        <f t="shared" si="6"/>
        <v>0</v>
      </c>
    </row>
    <row r="32" spans="1:25" s="47" customFormat="1" ht="14.45" customHeight="1">
      <c r="A32" s="339"/>
      <c r="B32" s="92">
        <v>35</v>
      </c>
      <c r="C32" s="45" t="s">
        <v>500</v>
      </c>
      <c r="D32" s="318">
        <f>+'Yakima Regulated Price Out'!Q68</f>
        <v>82.841214425132947</v>
      </c>
      <c r="E32" s="317">
        <f>References!$B$9</f>
        <v>8.6666666666666661</v>
      </c>
      <c r="F32" s="318">
        <f>D32*E32*References!$G$22</f>
        <v>8615.4863002138263</v>
      </c>
      <c r="G32" s="318">
        <f>References!B$38</f>
        <v>613</v>
      </c>
      <c r="H32" s="318">
        <f t="shared" si="55"/>
        <v>5281293.1020310754</v>
      </c>
      <c r="I32" s="319">
        <f t="shared" si="51"/>
        <v>2913096.0363302724</v>
      </c>
      <c r="J32" s="320">
        <f>(References!$C$58*I32)</f>
        <v>2812.5436094391775</v>
      </c>
      <c r="K32" s="320">
        <f>J32/References!$G$61</f>
        <v>2877.5768461624489</v>
      </c>
      <c r="L32" s="320">
        <f t="shared" si="56"/>
        <v>0.3340005132491512</v>
      </c>
      <c r="M32" s="320">
        <f>M31</f>
        <v>18.29</v>
      </c>
      <c r="N32" s="320">
        <f t="shared" si="57"/>
        <v>18.62400051324915</v>
      </c>
      <c r="O32" s="320">
        <f>O31</f>
        <v>18.62400051324915</v>
      </c>
      <c r="P32" s="320">
        <f t="shared" si="58"/>
        <v>157577.24443091088</v>
      </c>
      <c r="Q32" s="320">
        <f t="shared" si="59"/>
        <v>160454.82127707332</v>
      </c>
      <c r="R32" s="320">
        <f t="shared" si="60"/>
        <v>2877.5768461624393</v>
      </c>
      <c r="S32" s="320">
        <f t="shared" si="61"/>
        <v>160454.82127707332</v>
      </c>
      <c r="T32" s="320">
        <f t="shared" si="62"/>
        <v>0</v>
      </c>
      <c r="U32" s="322">
        <f t="shared" si="63"/>
        <v>18.62400051324915</v>
      </c>
      <c r="V32" s="322">
        <f t="shared" si="64"/>
        <v>160454.82127707332</v>
      </c>
      <c r="W32" s="322">
        <f t="shared" si="65"/>
        <v>2877.5768461624393</v>
      </c>
      <c r="X32" s="84">
        <f t="shared" si="5"/>
        <v>0</v>
      </c>
      <c r="Y32" s="141">
        <f t="shared" si="6"/>
        <v>0</v>
      </c>
    </row>
    <row r="33" spans="1:25" s="47" customFormat="1" ht="14.45" customHeight="1">
      <c r="A33" s="339"/>
      <c r="B33" s="92">
        <v>35</v>
      </c>
      <c r="C33" s="45" t="s">
        <v>501</v>
      </c>
      <c r="D33" s="318">
        <f>+'Yakima Regulated Price Out'!Q69</f>
        <v>28.6973053730316</v>
      </c>
      <c r="E33" s="317">
        <f>References!$B$8</f>
        <v>13</v>
      </c>
      <c r="F33" s="318">
        <f>D33*E33*References!$G$22</f>
        <v>4476.7796381929302</v>
      </c>
      <c r="G33" s="318">
        <f>References!B$38</f>
        <v>613</v>
      </c>
      <c r="H33" s="318">
        <f t="shared" si="55"/>
        <v>2744265.9182122662</v>
      </c>
      <c r="I33" s="319">
        <f t="shared" si="51"/>
        <v>1513703.1811216769</v>
      </c>
      <c r="J33" s="320">
        <f>(References!$C$58*I33)</f>
        <v>1461.4541215107567</v>
      </c>
      <c r="K33" s="320">
        <f>J33/References!$G$61</f>
        <v>1495.2466968597878</v>
      </c>
      <c r="L33" s="320">
        <f t="shared" si="56"/>
        <v>0.33400051324915114</v>
      </c>
      <c r="M33" s="320">
        <f t="shared" ref="M33:M34" si="70">M32</f>
        <v>18.29</v>
      </c>
      <c r="N33" s="320">
        <f t="shared" si="57"/>
        <v>18.62400051324915</v>
      </c>
      <c r="O33" s="320">
        <f t="shared" ref="O33:O34" si="71">O32</f>
        <v>18.62400051324915</v>
      </c>
      <c r="P33" s="320">
        <f t="shared" si="58"/>
        <v>81880.299582548687</v>
      </c>
      <c r="Q33" s="320">
        <f t="shared" si="59"/>
        <v>83375.546279408474</v>
      </c>
      <c r="R33" s="320">
        <f t="shared" si="60"/>
        <v>1495.2466968597873</v>
      </c>
      <c r="S33" s="320">
        <f t="shared" si="61"/>
        <v>83375.546279408474</v>
      </c>
      <c r="T33" s="320">
        <f t="shared" si="62"/>
        <v>0</v>
      </c>
      <c r="U33" s="322">
        <f t="shared" si="63"/>
        <v>18.62400051324915</v>
      </c>
      <c r="V33" s="322">
        <f t="shared" si="64"/>
        <v>83375.546279408474</v>
      </c>
      <c r="W33" s="322">
        <f t="shared" si="65"/>
        <v>1495.2466968597873</v>
      </c>
      <c r="X33" s="84">
        <f t="shared" si="5"/>
        <v>0</v>
      </c>
      <c r="Y33" s="141">
        <f t="shared" si="6"/>
        <v>0</v>
      </c>
    </row>
    <row r="34" spans="1:25" s="47" customFormat="1" ht="14.45" customHeight="1">
      <c r="A34" s="339"/>
      <c r="B34" s="92">
        <v>35</v>
      </c>
      <c r="C34" s="45" t="s">
        <v>502</v>
      </c>
      <c r="D34" s="318">
        <f>+'Yakima Regulated Price Out'!Q70+'Yakima Regulated Price Out'!Q71</f>
        <v>21.700189846480136</v>
      </c>
      <c r="E34" s="317">
        <f>References!$B$6</f>
        <v>21.666666666666668</v>
      </c>
      <c r="F34" s="318">
        <f>D34*E34*References!$G$22</f>
        <v>5642.0493600848358</v>
      </c>
      <c r="G34" s="318">
        <f>References!B$38</f>
        <v>613</v>
      </c>
      <c r="H34" s="318">
        <f t="shared" si="55"/>
        <v>3458576.2577320044</v>
      </c>
      <c r="I34" s="319">
        <f t="shared" si="51"/>
        <v>1907707.9406689983</v>
      </c>
      <c r="J34" s="320">
        <f>(References!$C$58*I34)</f>
        <v>1841.8588712111548</v>
      </c>
      <c r="K34" s="320">
        <f>J34/References!$G$61</f>
        <v>1884.4473820453802</v>
      </c>
      <c r="L34" s="320">
        <f t="shared" si="56"/>
        <v>0.3340005132491512</v>
      </c>
      <c r="M34" s="320">
        <f t="shared" si="70"/>
        <v>18.29</v>
      </c>
      <c r="N34" s="320">
        <f t="shared" si="57"/>
        <v>18.62400051324915</v>
      </c>
      <c r="O34" s="320">
        <f t="shared" si="71"/>
        <v>18.62400051324915</v>
      </c>
      <c r="P34" s="320">
        <f t="shared" si="58"/>
        <v>103193.08279595165</v>
      </c>
      <c r="Q34" s="320">
        <f t="shared" si="59"/>
        <v>105077.53017799702</v>
      </c>
      <c r="R34" s="320">
        <f t="shared" si="60"/>
        <v>1884.4473820453713</v>
      </c>
      <c r="S34" s="320">
        <f t="shared" si="61"/>
        <v>105077.53017799702</v>
      </c>
      <c r="T34" s="320">
        <f t="shared" si="62"/>
        <v>0</v>
      </c>
      <c r="U34" s="322">
        <f t="shared" si="63"/>
        <v>18.62400051324915</v>
      </c>
      <c r="V34" s="322">
        <f t="shared" si="64"/>
        <v>105077.53017799702</v>
      </c>
      <c r="W34" s="322">
        <f t="shared" si="65"/>
        <v>1884.4473820453713</v>
      </c>
      <c r="X34" s="84">
        <f t="shared" si="5"/>
        <v>0</v>
      </c>
      <c r="Y34" s="141">
        <f t="shared" si="6"/>
        <v>0</v>
      </c>
    </row>
    <row r="35" spans="1:25" s="47" customFormat="1" ht="14.45" customHeight="1">
      <c r="A35" s="339"/>
      <c r="B35" s="92">
        <v>35</v>
      </c>
      <c r="C35" s="45" t="s">
        <v>503</v>
      </c>
      <c r="D35" s="318">
        <f>+'Yakima Regulated Price Out'!Q72</f>
        <v>240.87432876445246</v>
      </c>
      <c r="E35" s="317">
        <f>References!$B$10</f>
        <v>4.333333333333333</v>
      </c>
      <c r="F35" s="318">
        <f>D35*E35*References!$G$22</f>
        <v>12525.465095751526</v>
      </c>
      <c r="G35" s="318">
        <f>References!$B$40</f>
        <v>840</v>
      </c>
      <c r="H35" s="318">
        <f t="shared" si="55"/>
        <v>10521390.680431282</v>
      </c>
      <c r="I35" s="319">
        <f t="shared" si="51"/>
        <v>5803469.1307057645</v>
      </c>
      <c r="J35" s="320">
        <f>(References!$C$58*I35)</f>
        <v>5603.1486132211639</v>
      </c>
      <c r="K35" s="320">
        <f>J35/References!$G$61</f>
        <v>5732.707809720855</v>
      </c>
      <c r="L35" s="320">
        <f t="shared" si="56"/>
        <v>0.45768422696457911</v>
      </c>
      <c r="M35" s="320">
        <f>'Proposed Rates'!B87</f>
        <v>24.89</v>
      </c>
      <c r="N35" s="320">
        <f t="shared" si="57"/>
        <v>25.347684226964581</v>
      </c>
      <c r="O35" s="320">
        <f>'Proposed Rates'!D87</f>
        <v>25.347684226964581</v>
      </c>
      <c r="P35" s="320">
        <f t="shared" si="58"/>
        <v>311758.8262332555</v>
      </c>
      <c r="Q35" s="320">
        <f t="shared" si="59"/>
        <v>317491.53404297639</v>
      </c>
      <c r="R35" s="320">
        <f t="shared" si="60"/>
        <v>5732.7078097208869</v>
      </c>
      <c r="S35" s="320">
        <f t="shared" si="61"/>
        <v>317491.53404297639</v>
      </c>
      <c r="T35" s="320">
        <f t="shared" si="62"/>
        <v>0</v>
      </c>
      <c r="U35" s="322">
        <f t="shared" si="63"/>
        <v>25.347684226964581</v>
      </c>
      <c r="V35" s="322">
        <f t="shared" si="64"/>
        <v>317491.53404297639</v>
      </c>
      <c r="W35" s="322">
        <f t="shared" si="65"/>
        <v>5732.7078097208869</v>
      </c>
      <c r="X35" s="84">
        <f t="shared" ref="X35:X65" si="72">R35-W35</f>
        <v>0</v>
      </c>
      <c r="Y35" s="141">
        <f t="shared" ref="Y35:Y65" si="73">O35-U35</f>
        <v>0</v>
      </c>
    </row>
    <row r="36" spans="1:25" s="47" customFormat="1" ht="14.45" customHeight="1">
      <c r="A36" s="339"/>
      <c r="B36" s="92">
        <v>35</v>
      </c>
      <c r="C36" s="45" t="s">
        <v>504</v>
      </c>
      <c r="D36" s="318">
        <f>+'Yakima Regulated Price Out'!Q73</f>
        <v>147.67707653097546</v>
      </c>
      <c r="E36" s="317">
        <f>References!$B$9</f>
        <v>8.6666666666666661</v>
      </c>
      <c r="F36" s="318">
        <f>D36*E36*References!$G$22</f>
        <v>15358.415959221446</v>
      </c>
      <c r="G36" s="318">
        <f>References!$B$40</f>
        <v>840</v>
      </c>
      <c r="H36" s="318">
        <f t="shared" si="55"/>
        <v>12901069.405746015</v>
      </c>
      <c r="I36" s="319">
        <f t="shared" si="51"/>
        <v>7116070.5198973306</v>
      </c>
      <c r="J36" s="320">
        <f>(References!$C$58*I36)</f>
        <v>6870.4424486699772</v>
      </c>
      <c r="K36" s="320">
        <f>J36/References!$G$61</f>
        <v>7029.3047356967227</v>
      </c>
      <c r="L36" s="320">
        <f t="shared" si="56"/>
        <v>0.45768422696457917</v>
      </c>
      <c r="M36" s="320">
        <f>M35</f>
        <v>24.89</v>
      </c>
      <c r="N36" s="320">
        <f t="shared" si="57"/>
        <v>25.347684226964581</v>
      </c>
      <c r="O36" s="320">
        <f>O35</f>
        <v>25.347684226964581</v>
      </c>
      <c r="P36" s="320">
        <f t="shared" si="58"/>
        <v>382270.97322502179</v>
      </c>
      <c r="Q36" s="320">
        <f t="shared" si="59"/>
        <v>389300.27796071855</v>
      </c>
      <c r="R36" s="320">
        <f t="shared" si="60"/>
        <v>7029.3047356967581</v>
      </c>
      <c r="S36" s="320">
        <f t="shared" si="61"/>
        <v>389300.27796071855</v>
      </c>
      <c r="T36" s="320">
        <f t="shared" si="62"/>
        <v>0</v>
      </c>
      <c r="U36" s="322">
        <f t="shared" si="63"/>
        <v>25.347684226964581</v>
      </c>
      <c r="V36" s="322">
        <f t="shared" si="64"/>
        <v>389300.27796071855</v>
      </c>
      <c r="W36" s="322">
        <f t="shared" si="65"/>
        <v>7029.3047356967581</v>
      </c>
      <c r="X36" s="84">
        <f t="shared" si="72"/>
        <v>0</v>
      </c>
      <c r="Y36" s="141">
        <f t="shared" si="73"/>
        <v>0</v>
      </c>
    </row>
    <row r="37" spans="1:25" s="47" customFormat="1" ht="14.45" customHeight="1">
      <c r="A37" s="339"/>
      <c r="B37" s="92">
        <v>35</v>
      </c>
      <c r="C37" s="45" t="s">
        <v>505</v>
      </c>
      <c r="D37" s="318">
        <f>+'Yakima Regulated Price Out'!Q74</f>
        <v>36.698209977779484</v>
      </c>
      <c r="E37" s="317">
        <f>References!$B$8</f>
        <v>13</v>
      </c>
      <c r="F37" s="318">
        <f>D37*E37*References!$G$22</f>
        <v>5724.9207565335992</v>
      </c>
      <c r="G37" s="318">
        <f>References!$B$40</f>
        <v>840</v>
      </c>
      <c r="H37" s="318">
        <f t="shared" si="55"/>
        <v>4808933.4354882231</v>
      </c>
      <c r="I37" s="319">
        <f t="shared" si="51"/>
        <v>2652548.2792290654</v>
      </c>
      <c r="J37" s="320">
        <f>(References!$C$58*I37)</f>
        <v>2560.9892768494951</v>
      </c>
      <c r="K37" s="320">
        <f>J37/References!$G$61</f>
        <v>2620.2059308875537</v>
      </c>
      <c r="L37" s="320">
        <f t="shared" si="56"/>
        <v>0.45768422696457911</v>
      </c>
      <c r="M37" s="320">
        <f t="shared" ref="M37:M39" si="74">M36</f>
        <v>24.89</v>
      </c>
      <c r="N37" s="320">
        <f t="shared" si="57"/>
        <v>25.347684226964581</v>
      </c>
      <c r="O37" s="320">
        <f t="shared" ref="O37:O39" si="75">O36</f>
        <v>25.347684226964581</v>
      </c>
      <c r="P37" s="320">
        <f t="shared" si="58"/>
        <v>142493.27763012127</v>
      </c>
      <c r="Q37" s="320">
        <f t="shared" si="59"/>
        <v>145113.48356100885</v>
      </c>
      <c r="R37" s="320">
        <f t="shared" si="60"/>
        <v>2620.205930887576</v>
      </c>
      <c r="S37" s="320">
        <f t="shared" si="61"/>
        <v>145113.48356100885</v>
      </c>
      <c r="T37" s="320">
        <f t="shared" si="62"/>
        <v>0</v>
      </c>
      <c r="U37" s="322">
        <f t="shared" si="63"/>
        <v>25.347684226964581</v>
      </c>
      <c r="V37" s="322">
        <f t="shared" si="64"/>
        <v>145113.48356100885</v>
      </c>
      <c r="W37" s="322">
        <f t="shared" si="65"/>
        <v>2620.205930887576</v>
      </c>
      <c r="X37" s="84">
        <f t="shared" si="72"/>
        <v>0</v>
      </c>
      <c r="Y37" s="141">
        <f t="shared" si="73"/>
        <v>0</v>
      </c>
    </row>
    <row r="38" spans="1:25" s="47" customFormat="1" ht="14.45" customHeight="1">
      <c r="A38" s="339"/>
      <c r="B38" s="92">
        <v>35</v>
      </c>
      <c r="C38" s="45" t="s">
        <v>507</v>
      </c>
      <c r="D38" s="318">
        <f>+'Yakima Regulated Price Out'!Q75</f>
        <v>5.9061251629168634</v>
      </c>
      <c r="E38" s="317">
        <f>References!$B$7</f>
        <v>17.333333333333332</v>
      </c>
      <c r="F38" s="318">
        <f>D38*E38*References!$G$22</f>
        <v>1228.4740338867075</v>
      </c>
      <c r="G38" s="318">
        <f>References!$B$40</f>
        <v>840</v>
      </c>
      <c r="H38" s="318">
        <f t="shared" si="55"/>
        <v>1031918.1884648344</v>
      </c>
      <c r="I38" s="319">
        <f t="shared" si="51"/>
        <v>569193.32567964261</v>
      </c>
      <c r="J38" s="320">
        <f>(References!$C$58*I38)</f>
        <v>549.54626648436772</v>
      </c>
      <c r="K38" s="320">
        <f>J38/References!$G$61</f>
        <v>562.25318854549585</v>
      </c>
      <c r="L38" s="320">
        <f t="shared" si="56"/>
        <v>0.45768422696457906</v>
      </c>
      <c r="M38" s="320">
        <f t="shared" si="74"/>
        <v>24.89</v>
      </c>
      <c r="N38" s="320">
        <f t="shared" si="57"/>
        <v>25.347684226964578</v>
      </c>
      <c r="O38" s="320">
        <f t="shared" si="75"/>
        <v>25.347684226964581</v>
      </c>
      <c r="P38" s="320">
        <f t="shared" si="58"/>
        <v>30576.71870344015</v>
      </c>
      <c r="Q38" s="320">
        <f t="shared" si="59"/>
        <v>31138.97189198565</v>
      </c>
      <c r="R38" s="320">
        <f t="shared" si="60"/>
        <v>562.25318854549914</v>
      </c>
      <c r="S38" s="320">
        <f t="shared" si="61"/>
        <v>31138.971891985646</v>
      </c>
      <c r="T38" s="320">
        <f t="shared" si="62"/>
        <v>0</v>
      </c>
      <c r="U38" s="322">
        <f t="shared" si="63"/>
        <v>25.347684226964578</v>
      </c>
      <c r="V38" s="322">
        <f t="shared" si="64"/>
        <v>31138.971891985646</v>
      </c>
      <c r="W38" s="322">
        <f t="shared" si="65"/>
        <v>562.2531885454955</v>
      </c>
      <c r="X38" s="84">
        <f t="shared" si="72"/>
        <v>3.637978807091713E-12</v>
      </c>
      <c r="Y38" s="141">
        <f t="shared" si="73"/>
        <v>0</v>
      </c>
    </row>
    <row r="39" spans="1:25" s="47" customFormat="1" ht="14.45" customHeight="1">
      <c r="A39" s="339"/>
      <c r="B39" s="92">
        <v>35</v>
      </c>
      <c r="C39" s="45" t="s">
        <v>506</v>
      </c>
      <c r="D39" s="318">
        <f>+'Yakima Regulated Price Out'!Q76</f>
        <v>26.815814243867237</v>
      </c>
      <c r="E39" s="317">
        <f>References!$B$6</f>
        <v>21.666666666666668</v>
      </c>
      <c r="F39" s="318">
        <f>D39*E39*References!$G$22</f>
        <v>6972.1117034054814</v>
      </c>
      <c r="G39" s="318">
        <f>References!$B$40</f>
        <v>840</v>
      </c>
      <c r="H39" s="318">
        <f t="shared" si="55"/>
        <v>5856573.8308606045</v>
      </c>
      <c r="I39" s="319">
        <f t="shared" si="51"/>
        <v>3230413.7800256554</v>
      </c>
      <c r="J39" s="320">
        <f>(References!$C$58*I39)</f>
        <v>3118.9083777344181</v>
      </c>
      <c r="K39" s="320">
        <f>J39/References!$G$61</f>
        <v>3191.0255552838325</v>
      </c>
      <c r="L39" s="320">
        <f t="shared" si="56"/>
        <v>0.45768422696457911</v>
      </c>
      <c r="M39" s="320">
        <f t="shared" si="74"/>
        <v>24.89</v>
      </c>
      <c r="N39" s="320">
        <f t="shared" si="57"/>
        <v>25.347684226964581</v>
      </c>
      <c r="O39" s="320">
        <f t="shared" si="75"/>
        <v>25.347684226964581</v>
      </c>
      <c r="P39" s="320">
        <f t="shared" si="58"/>
        <v>173535.86029776244</v>
      </c>
      <c r="Q39" s="320">
        <f t="shared" si="59"/>
        <v>176726.88585304629</v>
      </c>
      <c r="R39" s="320">
        <f t="shared" si="60"/>
        <v>3191.0255552838498</v>
      </c>
      <c r="S39" s="320">
        <f t="shared" si="61"/>
        <v>176726.88585304629</v>
      </c>
      <c r="T39" s="320">
        <f t="shared" si="62"/>
        <v>0</v>
      </c>
      <c r="U39" s="322">
        <f t="shared" si="63"/>
        <v>25.347684226964581</v>
      </c>
      <c r="V39" s="322">
        <f t="shared" si="64"/>
        <v>176726.88585304629</v>
      </c>
      <c r="W39" s="322">
        <f t="shared" si="65"/>
        <v>3191.0255552838498</v>
      </c>
      <c r="X39" s="84">
        <f t="shared" si="72"/>
        <v>0</v>
      </c>
      <c r="Y39" s="141">
        <f t="shared" si="73"/>
        <v>0</v>
      </c>
    </row>
    <row r="40" spans="1:25" s="47" customFormat="1" ht="14.45" customHeight="1">
      <c r="A40" s="339"/>
      <c r="B40" s="92">
        <v>35</v>
      </c>
      <c r="C40" s="45" t="s">
        <v>114</v>
      </c>
      <c r="D40" s="318">
        <f>+'Yakima Regulated Price Out'!Q77</f>
        <v>27.900218652669984</v>
      </c>
      <c r="E40" s="317">
        <f>References!$B$10</f>
        <v>4.333333333333333</v>
      </c>
      <c r="F40" s="318">
        <f>D40*E40*References!$G$22</f>
        <v>1450.8113699388391</v>
      </c>
      <c r="G40" s="318">
        <f>References!B$42</f>
        <v>980</v>
      </c>
      <c r="H40" s="318">
        <f t="shared" si="55"/>
        <v>1421795.1425400623</v>
      </c>
      <c r="I40" s="319">
        <f t="shared" si="51"/>
        <v>784244.63747604354</v>
      </c>
      <c r="J40" s="320">
        <f>(References!$C$58*I40)</f>
        <v>757.17457161103937</v>
      </c>
      <c r="K40" s="320">
        <f>J40/References!$G$61</f>
        <v>774.68239370885954</v>
      </c>
      <c r="L40" s="320">
        <f t="shared" si="56"/>
        <v>0.53396493145867563</v>
      </c>
      <c r="M40" s="320">
        <f>'Proposed Rates'!B88</f>
        <v>33.51</v>
      </c>
      <c r="N40" s="320">
        <f t="shared" si="57"/>
        <v>34.043964931458675</v>
      </c>
      <c r="O40" s="320">
        <f>'Proposed Rates'!D88</f>
        <v>34.043964931458675</v>
      </c>
      <c r="P40" s="320">
        <f t="shared" si="58"/>
        <v>48616.689006650493</v>
      </c>
      <c r="Q40" s="320">
        <f t="shared" si="59"/>
        <v>49391.371400359356</v>
      </c>
      <c r="R40" s="320">
        <f t="shared" si="60"/>
        <v>774.68239370886295</v>
      </c>
      <c r="S40" s="320">
        <f t="shared" si="61"/>
        <v>49391.371400359356</v>
      </c>
      <c r="T40" s="320">
        <f t="shared" si="62"/>
        <v>0</v>
      </c>
      <c r="U40" s="322">
        <f t="shared" si="63"/>
        <v>34.043964931458675</v>
      </c>
      <c r="V40" s="322">
        <f t="shared" si="64"/>
        <v>49391.371400359356</v>
      </c>
      <c r="W40" s="322">
        <f t="shared" si="65"/>
        <v>774.68239370886295</v>
      </c>
      <c r="X40" s="84">
        <f t="shared" si="72"/>
        <v>0</v>
      </c>
      <c r="Y40" s="141">
        <f t="shared" si="73"/>
        <v>0</v>
      </c>
    </row>
    <row r="41" spans="1:25" s="47" customFormat="1" ht="14.45" customHeight="1">
      <c r="A41" s="339"/>
      <c r="B41" s="92">
        <v>35</v>
      </c>
      <c r="C41" s="45" t="s">
        <v>508</v>
      </c>
      <c r="D41" s="318">
        <f>+'Yakima Regulated Price Out'!Q78</f>
        <v>0.99826556888975615</v>
      </c>
      <c r="E41" s="317">
        <f>References!$B$9</f>
        <v>8.6666666666666661</v>
      </c>
      <c r="F41" s="318">
        <f>D41*E41*References!$G$22</f>
        <v>103.81961916453463</v>
      </c>
      <c r="G41" s="318">
        <f>References!B$42</f>
        <v>980</v>
      </c>
      <c r="H41" s="318">
        <f t="shared" ref="H41:H42" si="76">F41*G41</f>
        <v>101743.22678124394</v>
      </c>
      <c r="I41" s="319">
        <f t="shared" si="51"/>
        <v>56120.307078944199</v>
      </c>
      <c r="J41" s="320">
        <f>(References!$C$58*I41)</f>
        <v>54.183181421470145</v>
      </c>
      <c r="K41" s="320">
        <f>J41/References!$G$61</f>
        <v>55.43603583125654</v>
      </c>
      <c r="L41" s="320">
        <f t="shared" ref="L41:L42" si="77">K41/F41</f>
        <v>0.53396493145867563</v>
      </c>
      <c r="M41" s="320">
        <f>M40</f>
        <v>33.51</v>
      </c>
      <c r="N41" s="320">
        <f t="shared" ref="N41:N42" si="78">L41+M41</f>
        <v>34.043964931458675</v>
      </c>
      <c r="O41" s="320">
        <f>O40</f>
        <v>34.043964931458675</v>
      </c>
      <c r="P41" s="320">
        <f t="shared" ref="P41:P42" si="79">F41*M41</f>
        <v>3478.9954382035553</v>
      </c>
      <c r="Q41" s="320">
        <f t="shared" ref="Q41:Q42" si="80">F41*O41</f>
        <v>3534.4314740348118</v>
      </c>
      <c r="R41" s="320">
        <f t="shared" ref="R41:R42" si="81">Q41-P41</f>
        <v>55.436035831256504</v>
      </c>
      <c r="S41" s="320">
        <f t="shared" ref="S41:S42" si="82">F41*N41</f>
        <v>3534.4314740348118</v>
      </c>
      <c r="T41" s="320">
        <f t="shared" ref="T41:T42" si="83">Q41-S41</f>
        <v>0</v>
      </c>
      <c r="U41" s="322">
        <f t="shared" ref="U41:U42" si="84">N41</f>
        <v>34.043964931458675</v>
      </c>
      <c r="V41" s="322">
        <f t="shared" ref="V41:V42" si="85">F41*U41</f>
        <v>3534.4314740348118</v>
      </c>
      <c r="W41" s="322">
        <f t="shared" ref="W41:W42" si="86">V41-P41</f>
        <v>55.436035831256504</v>
      </c>
      <c r="X41" s="84">
        <f t="shared" si="72"/>
        <v>0</v>
      </c>
      <c r="Y41" s="141">
        <f t="shared" si="73"/>
        <v>0</v>
      </c>
    </row>
    <row r="42" spans="1:25" s="47" customFormat="1" ht="14.45" customHeight="1">
      <c r="A42" s="339"/>
      <c r="B42" s="92">
        <v>35</v>
      </c>
      <c r="C42" s="45" t="s">
        <v>509</v>
      </c>
      <c r="D42" s="318">
        <f>+'Yakima Regulated Price Out'!Q79</f>
        <v>1.9827447569643986</v>
      </c>
      <c r="E42" s="317">
        <f>References!$B$8</f>
        <v>13</v>
      </c>
      <c r="F42" s="318">
        <f>D42*E42*References!$G$22</f>
        <v>309.30818208644621</v>
      </c>
      <c r="G42" s="318">
        <f>References!B$42</f>
        <v>980</v>
      </c>
      <c r="H42" s="318">
        <f t="shared" si="76"/>
        <v>303122.01844471728</v>
      </c>
      <c r="I42" s="319">
        <f t="shared" si="51"/>
        <v>167198.36096885914</v>
      </c>
      <c r="J42" s="320">
        <f>(References!$C$58*I42)</f>
        <v>161.42711252460563</v>
      </c>
      <c r="K42" s="320">
        <f>J42/References!$G$61</f>
        <v>165.15972224739679</v>
      </c>
      <c r="L42" s="320">
        <f t="shared" si="77"/>
        <v>0.53396493145867552</v>
      </c>
      <c r="M42" s="320">
        <f>M41</f>
        <v>33.51</v>
      </c>
      <c r="N42" s="320">
        <f t="shared" si="78"/>
        <v>34.043964931458675</v>
      </c>
      <c r="O42" s="320">
        <f>O41</f>
        <v>34.043964931458675</v>
      </c>
      <c r="P42" s="320">
        <f t="shared" si="79"/>
        <v>10364.917181716812</v>
      </c>
      <c r="Q42" s="320">
        <f t="shared" si="80"/>
        <v>10530.076903964209</v>
      </c>
      <c r="R42" s="320">
        <f t="shared" si="81"/>
        <v>165.15972224739744</v>
      </c>
      <c r="S42" s="320">
        <f t="shared" si="82"/>
        <v>10530.076903964209</v>
      </c>
      <c r="T42" s="320">
        <f t="shared" si="83"/>
        <v>0</v>
      </c>
      <c r="U42" s="322">
        <f t="shared" si="84"/>
        <v>34.043964931458675</v>
      </c>
      <c r="V42" s="322">
        <f t="shared" si="85"/>
        <v>10530.076903964209</v>
      </c>
      <c r="W42" s="322">
        <f t="shared" si="86"/>
        <v>165.15972224739744</v>
      </c>
      <c r="X42" s="84">
        <f t="shared" si="72"/>
        <v>0</v>
      </c>
      <c r="Y42" s="141">
        <f t="shared" si="73"/>
        <v>0</v>
      </c>
    </row>
    <row r="43" spans="1:25" s="47" customFormat="1" ht="14.45" customHeight="1">
      <c r="A43" s="339"/>
      <c r="B43" s="92">
        <v>35</v>
      </c>
      <c r="C43" s="103" t="s">
        <v>115</v>
      </c>
      <c r="D43" s="326">
        <f>+'Yakima Regulated Price Out'!Q81+'Yakima Regulated Price Out'!Q82</f>
        <v>55.498587285570132</v>
      </c>
      <c r="E43" s="317">
        <f>References!$B$12</f>
        <v>1</v>
      </c>
      <c r="F43" s="318">
        <f>D43*E43*References!$G$22</f>
        <v>665.98304742684161</v>
      </c>
      <c r="G43" s="318">
        <f>References!B33</f>
        <v>250</v>
      </c>
      <c r="H43" s="318">
        <f t="shared" ref="H43:H63" si="87">F43*G43</f>
        <v>166495.76185671039</v>
      </c>
      <c r="I43" s="319">
        <f t="shared" si="51"/>
        <v>91837.005551546477</v>
      </c>
      <c r="J43" s="320">
        <f>(References!$C$58*I43)</f>
        <v>88.66703323636942</v>
      </c>
      <c r="K43" s="320">
        <f>J43/References!$G$61</f>
        <v>90.717242926508504</v>
      </c>
      <c r="L43" s="320">
        <f t="shared" ref="L43:L63" si="88">K43/F43</f>
        <v>0.13621554373945804</v>
      </c>
      <c r="M43" s="320">
        <f>'Proposed Rates'!B98</f>
        <v>10.79</v>
      </c>
      <c r="N43" s="320">
        <f t="shared" ref="N43:N62" si="89">L43+M43</f>
        <v>10.926215543739458</v>
      </c>
      <c r="O43" s="320">
        <f>'Proposed Rates'!D98</f>
        <v>10.926215543739458</v>
      </c>
      <c r="P43" s="320">
        <f t="shared" ref="P43:P63" si="90">F43*M43</f>
        <v>7185.9570817356207</v>
      </c>
      <c r="Q43" s="320">
        <f t="shared" ref="Q43:Q63" si="91">F43*O43</f>
        <v>7276.674324662129</v>
      </c>
      <c r="R43" s="320">
        <f t="shared" ref="R43:R63" si="92">Q43-P43</f>
        <v>90.717242926508334</v>
      </c>
      <c r="S43" s="320">
        <f t="shared" ref="S43:S63" si="93">F43*N43</f>
        <v>7276.674324662129</v>
      </c>
      <c r="T43" s="320">
        <f t="shared" ref="T43:T63" si="94">Q43-S43</f>
        <v>0</v>
      </c>
      <c r="U43" s="322">
        <f t="shared" ref="U43:U53" si="95">N43</f>
        <v>10.926215543739458</v>
      </c>
      <c r="V43" s="322">
        <f t="shared" ref="V43:V53" si="96">F43*U43</f>
        <v>7276.674324662129</v>
      </c>
      <c r="W43" s="322">
        <f t="shared" ref="W43:W54" si="97">V43-P43</f>
        <v>90.717242926508334</v>
      </c>
      <c r="X43" s="84">
        <f t="shared" si="72"/>
        <v>0</v>
      </c>
      <c r="Y43" s="141">
        <f t="shared" si="73"/>
        <v>0</v>
      </c>
    </row>
    <row r="44" spans="1:25" s="47" customFormat="1" ht="14.45" customHeight="1">
      <c r="A44" s="339"/>
      <c r="B44" s="92">
        <v>35</v>
      </c>
      <c r="C44" s="103" t="s">
        <v>510</v>
      </c>
      <c r="D44" s="326">
        <f>+'Yakima Regulated Price Out'!Q83</f>
        <v>5.0016512658764984</v>
      </c>
      <c r="E44" s="317">
        <f>References!$B$12</f>
        <v>1</v>
      </c>
      <c r="F44" s="318">
        <f>D44*E44*References!$G$22</f>
        <v>60.019815190517981</v>
      </c>
      <c r="G44" s="318">
        <f>References!B$36</f>
        <v>473</v>
      </c>
      <c r="H44" s="318">
        <f t="shared" si="87"/>
        <v>28389.372585115005</v>
      </c>
      <c r="I44" s="319">
        <f t="shared" si="51"/>
        <v>15659.227229747341</v>
      </c>
      <c r="J44" s="320">
        <f>(References!$C$58*I44)</f>
        <v>15.118711818805462</v>
      </c>
      <c r="K44" s="320">
        <f>J44/References!$G$61</f>
        <v>15.468295292414018</v>
      </c>
      <c r="L44" s="320">
        <f t="shared" si="88"/>
        <v>0.25771980875505462</v>
      </c>
      <c r="M44" s="320">
        <f>'Proposed Rates'!B99</f>
        <v>19.829999999999998</v>
      </c>
      <c r="N44" s="320">
        <f t="shared" si="89"/>
        <v>20.087719808755054</v>
      </c>
      <c r="O44" s="320">
        <f>'Proposed Rates'!D99</f>
        <v>20.087719808755054</v>
      </c>
      <c r="P44" s="320">
        <f t="shared" si="90"/>
        <v>1190.1929352279715</v>
      </c>
      <c r="Q44" s="320">
        <f t="shared" si="91"/>
        <v>1205.6612305203855</v>
      </c>
      <c r="R44" s="320">
        <f t="shared" si="92"/>
        <v>15.468295292414041</v>
      </c>
      <c r="S44" s="320">
        <f t="shared" si="93"/>
        <v>1205.6612305203855</v>
      </c>
      <c r="T44" s="320">
        <f t="shared" si="94"/>
        <v>0</v>
      </c>
      <c r="U44" s="322">
        <f t="shared" si="95"/>
        <v>20.087719808755054</v>
      </c>
      <c r="V44" s="322">
        <f t="shared" si="96"/>
        <v>1205.6612305203855</v>
      </c>
      <c r="W44" s="322">
        <f t="shared" si="97"/>
        <v>15.468295292414041</v>
      </c>
      <c r="X44" s="84">
        <f t="shared" si="72"/>
        <v>0</v>
      </c>
      <c r="Y44" s="141">
        <f t="shared" si="73"/>
        <v>0</v>
      </c>
    </row>
    <row r="45" spans="1:25" s="47" customFormat="1" ht="14.45" customHeight="1">
      <c r="A45" s="339"/>
      <c r="B45" s="92">
        <v>35</v>
      </c>
      <c r="C45" s="103" t="s">
        <v>511</v>
      </c>
      <c r="D45" s="326">
        <f>+'Yakima Regulated Price Out'!Q84</f>
        <v>0.7</v>
      </c>
      <c r="E45" s="317">
        <f>References!$B$12</f>
        <v>1</v>
      </c>
      <c r="F45" s="318">
        <f>D45*E45*References!$G$22</f>
        <v>8.3999999999999986</v>
      </c>
      <c r="G45" s="318">
        <f>References!B$38</f>
        <v>613</v>
      </c>
      <c r="H45" s="318">
        <f t="shared" si="87"/>
        <v>5149.1999999999989</v>
      </c>
      <c r="I45" s="319">
        <f t="shared" si="51"/>
        <v>2840.2351129694171</v>
      </c>
      <c r="J45" s="320">
        <f>(References!$C$58*I45)</f>
        <v>2.7421976538576502</v>
      </c>
      <c r="K45" s="320">
        <f>J45/References!$G$61</f>
        <v>2.805604311292869</v>
      </c>
      <c r="L45" s="320">
        <f t="shared" si="88"/>
        <v>0.33400051324915114</v>
      </c>
      <c r="M45" s="320">
        <f>'Proposed Rates'!B100</f>
        <v>25.76</v>
      </c>
      <c r="N45" s="320">
        <f t="shared" si="89"/>
        <v>26.094000513249153</v>
      </c>
      <c r="O45" s="320">
        <f>'Proposed Rates'!D100</f>
        <v>26.094000513249153</v>
      </c>
      <c r="P45" s="320">
        <f t="shared" si="90"/>
        <v>216.38399999999999</v>
      </c>
      <c r="Q45" s="320">
        <f t="shared" si="91"/>
        <v>219.18960431129284</v>
      </c>
      <c r="R45" s="320">
        <f t="shared" si="92"/>
        <v>2.8056043112928535</v>
      </c>
      <c r="S45" s="320">
        <f t="shared" si="93"/>
        <v>219.18960431129284</v>
      </c>
      <c r="T45" s="320">
        <f t="shared" si="94"/>
        <v>0</v>
      </c>
      <c r="U45" s="322">
        <f t="shared" si="95"/>
        <v>26.094000513249153</v>
      </c>
      <c r="V45" s="322">
        <f t="shared" si="96"/>
        <v>219.18960431129284</v>
      </c>
      <c r="W45" s="322">
        <f t="shared" si="97"/>
        <v>2.8056043112928535</v>
      </c>
      <c r="X45" s="84">
        <f t="shared" si="72"/>
        <v>0</v>
      </c>
      <c r="Y45" s="141">
        <f t="shared" si="73"/>
        <v>0</v>
      </c>
    </row>
    <row r="46" spans="1:25" s="47" customFormat="1" ht="14.45" customHeight="1">
      <c r="A46" s="339"/>
      <c r="B46" s="92">
        <v>35</v>
      </c>
      <c r="C46" s="103" t="s">
        <v>512</v>
      </c>
      <c r="D46" s="326">
        <f>+'Yakima Regulated Price Out'!Q85</f>
        <v>38.164527925487754</v>
      </c>
      <c r="E46" s="317">
        <f>References!$B$12</f>
        <v>1</v>
      </c>
      <c r="F46" s="318">
        <f>D46*E46*References!$G$22</f>
        <v>457.97433510585302</v>
      </c>
      <c r="G46" s="318">
        <f>References!$B$40</f>
        <v>840</v>
      </c>
      <c r="H46" s="318">
        <f t="shared" si="87"/>
        <v>384698.44148891652</v>
      </c>
      <c r="I46" s="319">
        <f t="shared" si="51"/>
        <v>212194.90822291459</v>
      </c>
      <c r="J46" s="320">
        <f>(References!$C$58*I46)</f>
        <v>204.87049710510405</v>
      </c>
      <c r="K46" s="320">
        <f>J46/References!$G$61</f>
        <v>209.60762953253942</v>
      </c>
      <c r="L46" s="320">
        <f t="shared" si="88"/>
        <v>0.45768422696457906</v>
      </c>
      <c r="M46" s="320">
        <f>'Proposed Rates'!B101</f>
        <v>30.81</v>
      </c>
      <c r="N46" s="320">
        <f t="shared" si="89"/>
        <v>31.267684226964576</v>
      </c>
      <c r="O46" s="320">
        <f>'Proposed Rates'!D101</f>
        <v>31.267684226964576</v>
      </c>
      <c r="P46" s="320">
        <f t="shared" si="90"/>
        <v>14110.18926461133</v>
      </c>
      <c r="Q46" s="320">
        <f t="shared" si="91"/>
        <v>14319.79689414387</v>
      </c>
      <c r="R46" s="320">
        <f t="shared" si="92"/>
        <v>209.60762953254016</v>
      </c>
      <c r="S46" s="320">
        <f t="shared" si="93"/>
        <v>14319.79689414387</v>
      </c>
      <c r="T46" s="320">
        <f t="shared" si="94"/>
        <v>0</v>
      </c>
      <c r="U46" s="322">
        <f t="shared" si="95"/>
        <v>31.267684226964576</v>
      </c>
      <c r="V46" s="322">
        <f t="shared" si="96"/>
        <v>14319.79689414387</v>
      </c>
      <c r="W46" s="322">
        <f t="shared" si="97"/>
        <v>209.60762953254016</v>
      </c>
      <c r="X46" s="84">
        <f t="shared" si="72"/>
        <v>0</v>
      </c>
      <c r="Y46" s="141">
        <f t="shared" si="73"/>
        <v>0</v>
      </c>
    </row>
    <row r="47" spans="1:25" s="47" customFormat="1" ht="14.45" customHeight="1">
      <c r="A47" s="339"/>
      <c r="B47" s="92">
        <v>35</v>
      </c>
      <c r="C47" s="93" t="s">
        <v>523</v>
      </c>
      <c r="D47" s="326">
        <f>+'Yakima Regulated Price Out'!Q94</f>
        <v>16.872769567597153</v>
      </c>
      <c r="E47" s="317">
        <f>References!$B$12</f>
        <v>1</v>
      </c>
      <c r="F47" s="318">
        <f>D47*E47*References!$G$22</f>
        <v>202.47323481116584</v>
      </c>
      <c r="G47" s="318">
        <f>References!$B$33</f>
        <v>250</v>
      </c>
      <c r="H47" s="318">
        <f t="shared" ref="H47:H50" si="98">F47*G47</f>
        <v>50618.308702791459</v>
      </c>
      <c r="I47" s="319">
        <f t="shared" si="51"/>
        <v>27920.433802686584</v>
      </c>
      <c r="J47" s="320">
        <f>(References!$C$58*I47)</f>
        <v>26.956693732431653</v>
      </c>
      <c r="K47" s="320">
        <f>J47/References!$G$61</f>
        <v>27.580001772489922</v>
      </c>
      <c r="L47" s="320">
        <f t="shared" ref="L47:L50" si="99">K47/F47</f>
        <v>0.13621554373945804</v>
      </c>
      <c r="M47" s="320">
        <f>'Proposed Rates'!B91</f>
        <v>11.36</v>
      </c>
      <c r="N47" s="320">
        <f t="shared" ref="N47:N50" si="100">L47+M47</f>
        <v>11.496215543739458</v>
      </c>
      <c r="O47" s="320">
        <f>'Proposed Rates'!D91</f>
        <v>11.496215543739458</v>
      </c>
      <c r="P47" s="320">
        <f t="shared" ref="P47:P50" si="101">F47*M47</f>
        <v>2300.095947454844</v>
      </c>
      <c r="Q47" s="320">
        <f t="shared" ref="Q47:Q50" si="102">F47*O47</f>
        <v>2327.6759492273341</v>
      </c>
      <c r="R47" s="320">
        <f t="shared" ref="R47:R50" si="103">Q47-P47</f>
        <v>27.58000177249005</v>
      </c>
      <c r="S47" s="320">
        <f t="shared" ref="S47:S50" si="104">F47*N47</f>
        <v>2327.6759492273341</v>
      </c>
      <c r="T47" s="320">
        <f t="shared" ref="T47:T50" si="105">Q47-S47</f>
        <v>0</v>
      </c>
      <c r="U47" s="322">
        <f t="shared" ref="U47:U50" si="106">N47</f>
        <v>11.496215543739458</v>
      </c>
      <c r="V47" s="322">
        <f t="shared" ref="V47:V50" si="107">F47*U47</f>
        <v>2327.6759492273341</v>
      </c>
      <c r="W47" s="322">
        <f t="shared" ref="W47:W50" si="108">V47-P47</f>
        <v>27.58000177249005</v>
      </c>
      <c r="X47" s="84">
        <f t="shared" si="72"/>
        <v>0</v>
      </c>
      <c r="Y47" s="141">
        <f t="shared" si="73"/>
        <v>0</v>
      </c>
    </row>
    <row r="48" spans="1:25" s="47" customFormat="1" ht="14.45" customHeight="1">
      <c r="A48" s="339"/>
      <c r="B48" s="92">
        <v>35</v>
      </c>
      <c r="C48" s="93" t="s">
        <v>524</v>
      </c>
      <c r="D48" s="326">
        <f>+'Yakima Regulated Price Out'!Q95</f>
        <v>5.5127454299255252</v>
      </c>
      <c r="E48" s="317">
        <f>References!$B$12</f>
        <v>1</v>
      </c>
      <c r="F48" s="318">
        <f>D48*E48*References!$G$22</f>
        <v>66.152945159106309</v>
      </c>
      <c r="G48" s="318">
        <f>References!B$36</f>
        <v>473</v>
      </c>
      <c r="H48" s="318">
        <f t="shared" si="98"/>
        <v>31290.343060257284</v>
      </c>
      <c r="I48" s="319">
        <f t="shared" si="51"/>
        <v>17259.366708731781</v>
      </c>
      <c r="J48" s="320">
        <f>(References!$C$58*I48)</f>
        <v>16.663618684113757</v>
      </c>
      <c r="K48" s="320">
        <f>J48/References!$G$61</f>
        <v>17.048924374988495</v>
      </c>
      <c r="L48" s="320">
        <f t="shared" si="99"/>
        <v>0.25771980875505462</v>
      </c>
      <c r="M48" s="320">
        <f>'Proposed Rates'!B92</f>
        <v>18.399999999999999</v>
      </c>
      <c r="N48" s="320">
        <f t="shared" si="100"/>
        <v>18.657719808755054</v>
      </c>
      <c r="O48" s="320">
        <f>'Proposed Rates'!D92</f>
        <v>18.657719808755054</v>
      </c>
      <c r="P48" s="320">
        <f t="shared" si="101"/>
        <v>1217.214190927556</v>
      </c>
      <c r="Q48" s="320">
        <f t="shared" si="102"/>
        <v>1234.2631153025445</v>
      </c>
      <c r="R48" s="320">
        <f t="shared" si="103"/>
        <v>17.048924374988474</v>
      </c>
      <c r="S48" s="320">
        <f t="shared" si="104"/>
        <v>1234.2631153025445</v>
      </c>
      <c r="T48" s="320">
        <f t="shared" si="105"/>
        <v>0</v>
      </c>
      <c r="U48" s="322">
        <f t="shared" si="106"/>
        <v>18.657719808755054</v>
      </c>
      <c r="V48" s="322">
        <f t="shared" si="107"/>
        <v>1234.2631153025445</v>
      </c>
      <c r="W48" s="322">
        <f t="shared" si="108"/>
        <v>17.048924374988474</v>
      </c>
      <c r="X48" s="84">
        <f t="shared" si="72"/>
        <v>0</v>
      </c>
      <c r="Y48" s="141">
        <f t="shared" si="73"/>
        <v>0</v>
      </c>
    </row>
    <row r="49" spans="1:26" s="47" customFormat="1" ht="14.45" customHeight="1">
      <c r="A49" s="339"/>
      <c r="B49" s="92">
        <v>35</v>
      </c>
      <c r="C49" s="93" t="s">
        <v>525</v>
      </c>
      <c r="D49" s="326">
        <f>+'Yakima Regulated Price Out'!Q96</f>
        <v>4.985714285714284</v>
      </c>
      <c r="E49" s="317">
        <f>References!$B$12</f>
        <v>1</v>
      </c>
      <c r="F49" s="318">
        <f>D49*E49*References!$G$22</f>
        <v>59.828571428571408</v>
      </c>
      <c r="G49" s="318">
        <f>References!B$38</f>
        <v>613</v>
      </c>
      <c r="H49" s="318">
        <f t="shared" si="98"/>
        <v>36674.914285714272</v>
      </c>
      <c r="I49" s="319">
        <f t="shared" si="51"/>
        <v>20229.429682169928</v>
      </c>
      <c r="J49" s="320">
        <f>(References!$C$58*I49)</f>
        <v>19.531162881557549</v>
      </c>
      <c r="K49" s="320">
        <f>J49/References!$G$61</f>
        <v>19.982773564106353</v>
      </c>
      <c r="L49" s="320">
        <f t="shared" si="99"/>
        <v>0.3340005132491512</v>
      </c>
      <c r="M49" s="320">
        <f>'Proposed Rates'!B93</f>
        <v>22.18</v>
      </c>
      <c r="N49" s="320">
        <f t="shared" si="100"/>
        <v>22.514000513249151</v>
      </c>
      <c r="O49" s="320">
        <f>'Proposed Rates'!D93</f>
        <v>22.514000513249151</v>
      </c>
      <c r="P49" s="320">
        <f t="shared" si="101"/>
        <v>1326.9977142857138</v>
      </c>
      <c r="Q49" s="320">
        <f t="shared" si="102"/>
        <v>1346.9804878498201</v>
      </c>
      <c r="R49" s="320">
        <f t="shared" si="103"/>
        <v>19.98277356410631</v>
      </c>
      <c r="S49" s="320">
        <f t="shared" si="104"/>
        <v>1346.9804878498201</v>
      </c>
      <c r="T49" s="320">
        <f t="shared" si="105"/>
        <v>0</v>
      </c>
      <c r="U49" s="322">
        <f t="shared" si="106"/>
        <v>22.514000513249151</v>
      </c>
      <c r="V49" s="322">
        <f t="shared" si="107"/>
        <v>1346.9804878498201</v>
      </c>
      <c r="W49" s="322">
        <f t="shared" si="108"/>
        <v>19.98277356410631</v>
      </c>
      <c r="X49" s="84">
        <f t="shared" si="72"/>
        <v>0</v>
      </c>
      <c r="Y49" s="141">
        <f t="shared" si="73"/>
        <v>0</v>
      </c>
    </row>
    <row r="50" spans="1:26" s="47" customFormat="1" ht="14.45" customHeight="1">
      <c r="A50" s="339"/>
      <c r="B50" s="92">
        <v>35</v>
      </c>
      <c r="C50" s="93" t="s">
        <v>526</v>
      </c>
      <c r="D50" s="326">
        <f>+'Yakima Regulated Price Out'!Q97</f>
        <v>8.4285714285714288</v>
      </c>
      <c r="E50" s="317">
        <f>References!$B$12</f>
        <v>1</v>
      </c>
      <c r="F50" s="318">
        <f>D50*E50*References!$G$22</f>
        <v>101.14285714285714</v>
      </c>
      <c r="G50" s="318">
        <f>References!$B$40</f>
        <v>840</v>
      </c>
      <c r="H50" s="318">
        <f t="shared" si="98"/>
        <v>84960</v>
      </c>
      <c r="I50" s="319">
        <f t="shared" si="51"/>
        <v>46862.886506230432</v>
      </c>
      <c r="J50" s="320">
        <f>(References!$C$58*I50)</f>
        <v>45.245302701729599</v>
      </c>
      <c r="K50" s="320">
        <f>J50/References!$G$61</f>
        <v>46.291490384417429</v>
      </c>
      <c r="L50" s="320">
        <f t="shared" si="99"/>
        <v>0.45768422696457911</v>
      </c>
      <c r="M50" s="320">
        <f>'Proposed Rates'!B94</f>
        <v>30.27</v>
      </c>
      <c r="N50" s="320">
        <f t="shared" si="100"/>
        <v>30.727684226964577</v>
      </c>
      <c r="O50" s="320">
        <f>'Proposed Rates'!D94</f>
        <v>30.727684226964577</v>
      </c>
      <c r="P50" s="320">
        <f t="shared" si="101"/>
        <v>3061.5942857142854</v>
      </c>
      <c r="Q50" s="320">
        <f t="shared" si="102"/>
        <v>3107.885776098703</v>
      </c>
      <c r="R50" s="320">
        <f t="shared" si="103"/>
        <v>46.291490384417557</v>
      </c>
      <c r="S50" s="320">
        <f t="shared" si="104"/>
        <v>3107.885776098703</v>
      </c>
      <c r="T50" s="320">
        <f t="shared" si="105"/>
        <v>0</v>
      </c>
      <c r="U50" s="322">
        <f t="shared" si="106"/>
        <v>30.727684226964577</v>
      </c>
      <c r="V50" s="322">
        <f t="shared" si="107"/>
        <v>3107.885776098703</v>
      </c>
      <c r="W50" s="322">
        <f t="shared" si="108"/>
        <v>46.291490384417557</v>
      </c>
      <c r="X50" s="84">
        <f t="shared" si="72"/>
        <v>0</v>
      </c>
      <c r="Y50" s="141">
        <f t="shared" si="73"/>
        <v>0</v>
      </c>
    </row>
    <row r="51" spans="1:26" s="47" customFormat="1" ht="14.45" customHeight="1">
      <c r="A51" s="339"/>
      <c r="B51" s="92">
        <v>28</v>
      </c>
      <c r="C51" s="93" t="s">
        <v>528</v>
      </c>
      <c r="D51" s="326">
        <f>+'Yakima Regulated Price Out'!Q98</f>
        <v>914.57568198591832</v>
      </c>
      <c r="E51" s="317">
        <f>References!$B$12</f>
        <v>1</v>
      </c>
      <c r="F51" s="318">
        <f>D51*E51*References!$G$22</f>
        <v>10974.908183831019</v>
      </c>
      <c r="G51" s="318">
        <f>References!B51</f>
        <v>125</v>
      </c>
      <c r="H51" s="318">
        <f t="shared" ref="H51" si="109">F51*G51</f>
        <v>1371863.5229788774</v>
      </c>
      <c r="I51" s="319">
        <f t="shared" si="51"/>
        <v>756702.97292133444</v>
      </c>
      <c r="J51" s="320">
        <f>(References!$C$58*I51)</f>
        <v>730.58357300659702</v>
      </c>
      <c r="K51" s="320">
        <f>J51/References!$G$61</f>
        <v>747.47654287558521</v>
      </c>
      <c r="L51" s="320">
        <f t="shared" ref="L51" si="110">K51/F51</f>
        <v>6.8107771869729022E-2</v>
      </c>
      <c r="M51" s="320">
        <f>'Proposed Rates'!B62</f>
        <v>7.77</v>
      </c>
      <c r="N51" s="320">
        <f t="shared" ref="N51" si="111">L51+M51</f>
        <v>7.838107771869729</v>
      </c>
      <c r="O51" s="320">
        <f>'Proposed Rates'!D62</f>
        <v>7.838107771869729</v>
      </c>
      <c r="P51" s="320">
        <f t="shared" ref="P51" si="112">F51*M51</f>
        <v>85275.036588367017</v>
      </c>
      <c r="Q51" s="320">
        <f t="shared" ref="Q51" si="113">F51*O51</f>
        <v>86022.513131242609</v>
      </c>
      <c r="R51" s="320">
        <f t="shared" ref="R51" si="114">Q51-P51</f>
        <v>747.47654287559271</v>
      </c>
      <c r="S51" s="320">
        <f t="shared" ref="S51" si="115">F51*N51</f>
        <v>86022.513131242609</v>
      </c>
      <c r="T51" s="320">
        <f t="shared" ref="T51" si="116">Q51-S51</f>
        <v>0</v>
      </c>
      <c r="U51" s="322">
        <f t="shared" ref="U51" si="117">N51</f>
        <v>7.838107771869729</v>
      </c>
      <c r="V51" s="322">
        <f t="shared" ref="V51" si="118">F51*U51</f>
        <v>86022.513131242609</v>
      </c>
      <c r="W51" s="322">
        <f t="shared" ref="W51" si="119">V51-P51</f>
        <v>747.47654287559271</v>
      </c>
      <c r="X51" s="84">
        <f t="shared" si="72"/>
        <v>0</v>
      </c>
      <c r="Y51" s="141">
        <f t="shared" si="73"/>
        <v>0</v>
      </c>
    </row>
    <row r="52" spans="1:26" s="47" customFormat="1" ht="14.45" customHeight="1">
      <c r="A52" s="339"/>
      <c r="B52" s="92">
        <v>28</v>
      </c>
      <c r="C52" s="93" t="s">
        <v>529</v>
      </c>
      <c r="D52" s="326">
        <f>+'Yakima Regulated Price Out'!Q99</f>
        <v>45.764673311184936</v>
      </c>
      <c r="E52" s="317">
        <f>References!$B$12</f>
        <v>1</v>
      </c>
      <c r="F52" s="318">
        <f>D52*E52*References!$G$22</f>
        <v>549.17607973421923</v>
      </c>
      <c r="G52" s="318">
        <f>References!B51</f>
        <v>125</v>
      </c>
      <c r="H52" s="318">
        <f t="shared" ref="H52" si="120">F52*G52</f>
        <v>68647.009966777405</v>
      </c>
      <c r="I52" s="319">
        <f t="shared" si="51"/>
        <v>37864.842714985389</v>
      </c>
      <c r="J52" s="320">
        <f>(References!$C$58*I52)</f>
        <v>36.557847757950711</v>
      </c>
      <c r="K52" s="320">
        <f>J52/References!$G$61</f>
        <v>37.403159154850329</v>
      </c>
      <c r="L52" s="320">
        <f t="shared" ref="L52" si="121">K52/F52</f>
        <v>6.8107771869729036E-2</v>
      </c>
      <c r="M52" s="320">
        <f>'Proposed Rates'!B63</f>
        <v>7</v>
      </c>
      <c r="N52" s="320">
        <f t="shared" ref="N52" si="122">L52+M52</f>
        <v>7.0681077718697294</v>
      </c>
      <c r="O52" s="320">
        <f>'Proposed Rates'!D63</f>
        <v>7.0681077718697294</v>
      </c>
      <c r="P52" s="320">
        <f t="shared" ref="P52" si="123">F52*M52</f>
        <v>3844.2325581395344</v>
      </c>
      <c r="Q52" s="320">
        <f t="shared" ref="Q52" si="124">F52*O52</f>
        <v>3881.6357172943849</v>
      </c>
      <c r="R52" s="320">
        <f t="shared" ref="R52" si="125">Q52-P52</f>
        <v>37.403159154850528</v>
      </c>
      <c r="S52" s="320">
        <f t="shared" ref="S52" si="126">F52*N52</f>
        <v>3881.6357172943849</v>
      </c>
      <c r="T52" s="320">
        <f t="shared" ref="T52" si="127">Q52-S52</f>
        <v>0</v>
      </c>
      <c r="U52" s="322">
        <f t="shared" ref="U52" si="128">N52</f>
        <v>7.0681077718697294</v>
      </c>
      <c r="V52" s="322">
        <f t="shared" ref="V52" si="129">F52*U52</f>
        <v>3881.6357172943849</v>
      </c>
      <c r="W52" s="322">
        <f t="shared" ref="W52" si="130">V52-P52</f>
        <v>37.403159154850528</v>
      </c>
      <c r="X52" s="84">
        <f t="shared" si="72"/>
        <v>0</v>
      </c>
      <c r="Y52" s="141">
        <f t="shared" si="73"/>
        <v>0</v>
      </c>
    </row>
    <row r="53" spans="1:26" s="47" customFormat="1" ht="14.45" customHeight="1">
      <c r="A53" s="339"/>
      <c r="B53" s="38">
        <v>38</v>
      </c>
      <c r="C53" s="47" t="s">
        <v>513</v>
      </c>
      <c r="D53" s="326">
        <f>+'Yakima Regulated Price Out'!Q80</f>
        <v>2.3355511734139385</v>
      </c>
      <c r="E53" s="317">
        <f>References!$B$12</f>
        <v>1</v>
      </c>
      <c r="F53" s="318">
        <f>D53*E53*References!$G$22</f>
        <v>28.026614080967263</v>
      </c>
      <c r="G53" s="318">
        <f>References!B47</f>
        <v>1686</v>
      </c>
      <c r="H53" s="318">
        <f t="shared" si="87"/>
        <v>47252.871340510806</v>
      </c>
      <c r="I53" s="319">
        <f t="shared" si="51"/>
        <v>26064.100126222536</v>
      </c>
      <c r="J53" s="320">
        <f>(References!$C$58*I53)</f>
        <v>25.164435820707329</v>
      </c>
      <c r="K53" s="320">
        <f>J53/References!$G$61</f>
        <v>25.746302251593338</v>
      </c>
      <c r="L53" s="320">
        <f t="shared" si="88"/>
        <v>0.91863762697890528</v>
      </c>
      <c r="M53" s="320">
        <f>'Proposed Rates'!B135</f>
        <v>47.68</v>
      </c>
      <c r="N53" s="320">
        <f t="shared" si="89"/>
        <v>48.598637626978906</v>
      </c>
      <c r="O53" s="320">
        <f>'Proposed Rates'!D135</f>
        <v>48.598637626978906</v>
      </c>
      <c r="P53" s="320">
        <f t="shared" si="90"/>
        <v>1336.3089593805191</v>
      </c>
      <c r="Q53" s="320">
        <f t="shared" si="91"/>
        <v>1362.0552616321124</v>
      </c>
      <c r="R53" s="320">
        <f t="shared" si="92"/>
        <v>25.746302251593306</v>
      </c>
      <c r="S53" s="320">
        <f t="shared" si="93"/>
        <v>1362.0552616321124</v>
      </c>
      <c r="T53" s="320">
        <f t="shared" si="94"/>
        <v>0</v>
      </c>
      <c r="U53" s="322">
        <f t="shared" si="95"/>
        <v>48.598637626978906</v>
      </c>
      <c r="V53" s="322">
        <f t="shared" si="96"/>
        <v>1362.0552616321124</v>
      </c>
      <c r="W53" s="322">
        <f t="shared" si="97"/>
        <v>25.746302251593306</v>
      </c>
      <c r="X53" s="84">
        <f t="shared" si="72"/>
        <v>0</v>
      </c>
      <c r="Y53" s="141">
        <f t="shared" si="73"/>
        <v>0</v>
      </c>
    </row>
    <row r="54" spans="1:26" s="47" customFormat="1" ht="14.45" customHeight="1">
      <c r="A54" s="339"/>
      <c r="B54" s="38">
        <v>37</v>
      </c>
      <c r="C54" s="47" t="s">
        <v>514</v>
      </c>
      <c r="D54" s="318">
        <f>+'Yakima Regulated Price Out'!Q86</f>
        <v>1802.4748044211888</v>
      </c>
      <c r="E54" s="317">
        <f>References!$B$10</f>
        <v>4.333333333333333</v>
      </c>
      <c r="F54" s="318">
        <f>D54*E54*References!$G$22</f>
        <v>93728.689829901807</v>
      </c>
      <c r="G54" s="318">
        <f>References!B31</f>
        <v>29</v>
      </c>
      <c r="H54" s="318">
        <f t="shared" si="87"/>
        <v>2718132.0050671524</v>
      </c>
      <c r="I54" s="319">
        <f t="shared" si="51"/>
        <v>1499288.0374577981</v>
      </c>
      <c r="J54" s="320">
        <f>(References!$C$58*I54)</f>
        <v>1447.5365507594458</v>
      </c>
      <c r="K54" s="320">
        <f>J54/References!$G$61</f>
        <v>1481.0073161033822</v>
      </c>
      <c r="L54" s="320">
        <f>K54/F54*E54</f>
        <v>6.8471013319700916E-2</v>
      </c>
      <c r="M54" s="320">
        <f>'Proposed Rates'!B130</f>
        <v>6.61</v>
      </c>
      <c r="N54" s="320">
        <f t="shared" si="89"/>
        <v>6.6784710133197009</v>
      </c>
      <c r="O54" s="320">
        <f>'Proposed Rates'!D130</f>
        <v>6.6784710133197009</v>
      </c>
      <c r="P54" s="320">
        <f t="shared" ref="P54" si="131">D54*M54*12</f>
        <v>142972.3014866887</v>
      </c>
      <c r="Q54" s="320">
        <f t="shared" ref="Q54" si="132">D54*O54*12</f>
        <v>144453.30880279207</v>
      </c>
      <c r="R54" s="320">
        <f t="shared" si="92"/>
        <v>1481.0073161033797</v>
      </c>
      <c r="S54" s="320">
        <f t="shared" ref="S54" si="133">D54*N54*12</f>
        <v>144453.30880279207</v>
      </c>
      <c r="T54" s="320">
        <f t="shared" si="94"/>
        <v>0</v>
      </c>
      <c r="U54" s="322">
        <f t="shared" ref="U54:U63" si="134">N54</f>
        <v>6.6784710133197009</v>
      </c>
      <c r="V54" s="322">
        <f t="shared" ref="V54" si="135">D54*U54*12</f>
        <v>144453.30880279207</v>
      </c>
      <c r="W54" s="322">
        <f t="shared" si="97"/>
        <v>1481.0073161033797</v>
      </c>
      <c r="X54" s="84">
        <f t="shared" si="72"/>
        <v>0</v>
      </c>
      <c r="Y54" s="141">
        <f t="shared" si="73"/>
        <v>0</v>
      </c>
    </row>
    <row r="55" spans="1:26" s="47" customFormat="1" ht="14.45" customHeight="1">
      <c r="A55" s="339"/>
      <c r="B55" s="38">
        <v>37</v>
      </c>
      <c r="C55" s="47" t="s">
        <v>519</v>
      </c>
      <c r="D55" s="318">
        <f>+'Yakima Regulated Price Out'!Q87</f>
        <v>57.703130797902105</v>
      </c>
      <c r="E55" s="317">
        <f>References!$B$9</f>
        <v>8.6666666666666661</v>
      </c>
      <c r="F55" s="318">
        <f>D55*E55*References!$G$22</f>
        <v>6001.1256029818178</v>
      </c>
      <c r="G55" s="318">
        <f>G54</f>
        <v>29</v>
      </c>
      <c r="H55" s="318">
        <f t="shared" si="87"/>
        <v>174032.64248647273</v>
      </c>
      <c r="I55" s="319">
        <f t="shared" si="51"/>
        <v>95994.255805354842</v>
      </c>
      <c r="J55" s="320">
        <f>(References!$C$58*I55)</f>
        <v>92.680786126204623</v>
      </c>
      <c r="K55" s="320">
        <f>J55/References!$G$61</f>
        <v>94.823804098838366</v>
      </c>
      <c r="L55" s="320">
        <f t="shared" si="88"/>
        <v>1.5801003073777135E-2</v>
      </c>
      <c r="M55" s="320">
        <f>'Proposed Rates'!B114</f>
        <v>1.53</v>
      </c>
      <c r="N55" s="320">
        <f t="shared" ref="N55" si="136">L55+M55</f>
        <v>1.5458010030737772</v>
      </c>
      <c r="O55" s="320">
        <f>'Proposed Rates'!D114</f>
        <v>1.5458010030737772</v>
      </c>
      <c r="P55" s="320">
        <f t="shared" ref="P55" si="137">F55*M55</f>
        <v>9181.7221725621821</v>
      </c>
      <c r="Q55" s="320">
        <f t="shared" ref="Q55" si="138">F55*O55</f>
        <v>9276.5459766610202</v>
      </c>
      <c r="R55" s="320">
        <f t="shared" ref="R55" si="139">Q55-P55</f>
        <v>94.823804098838082</v>
      </c>
      <c r="S55" s="320">
        <f t="shared" ref="S55" si="140">F55*N55</f>
        <v>9276.5459766610202</v>
      </c>
      <c r="T55" s="320">
        <f t="shared" ref="T55" si="141">Q55-S55</f>
        <v>0</v>
      </c>
      <c r="U55" s="322">
        <f t="shared" si="134"/>
        <v>1.5458010030737772</v>
      </c>
      <c r="V55" s="322">
        <f t="shared" ref="V55:V63" si="142">F55*U55</f>
        <v>9276.5459766610202</v>
      </c>
      <c r="W55" s="322">
        <f t="shared" ref="W55:W63" si="143">V55-P55</f>
        <v>94.823804098838082</v>
      </c>
      <c r="X55" s="84">
        <f t="shared" si="72"/>
        <v>0</v>
      </c>
      <c r="Y55" s="141">
        <f t="shared" si="73"/>
        <v>0</v>
      </c>
    </row>
    <row r="56" spans="1:26" s="47" customFormat="1" ht="14.45" customHeight="1">
      <c r="A56" s="339"/>
      <c r="B56" s="38">
        <v>37</v>
      </c>
      <c r="C56" s="47" t="s">
        <v>116</v>
      </c>
      <c r="D56" s="318">
        <f>+'Yakima Regulated Price Out'!Q88</f>
        <v>5.002464541069223</v>
      </c>
      <c r="E56" s="317">
        <f>E24</f>
        <v>13</v>
      </c>
      <c r="F56" s="318">
        <f>D56*E56*References!$G$22</f>
        <v>780.38446840679887</v>
      </c>
      <c r="G56" s="318">
        <f>References!B$31</f>
        <v>29</v>
      </c>
      <c r="H56" s="318">
        <f t="shared" si="87"/>
        <v>22631.149583797167</v>
      </c>
      <c r="I56" s="319">
        <f t="shared" si="51"/>
        <v>12483.062552389485</v>
      </c>
      <c r="J56" s="320">
        <f>(References!$C$58*I56)</f>
        <v>12.052180007144829</v>
      </c>
      <c r="K56" s="320">
        <f>J56/References!$G$61</f>
        <v>12.330857384023766</v>
      </c>
      <c r="L56" s="320">
        <f t="shared" si="88"/>
        <v>1.5801003073777138E-2</v>
      </c>
      <c r="M56" s="320">
        <f>'Proposed Rates'!B114</f>
        <v>1.53</v>
      </c>
      <c r="N56" s="320">
        <f t="shared" si="89"/>
        <v>1.5458010030737772</v>
      </c>
      <c r="O56" s="320">
        <f>'Proposed Rates'!$D$114</f>
        <v>1.5458010030737772</v>
      </c>
      <c r="P56" s="320">
        <f t="shared" si="90"/>
        <v>1193.9882366624022</v>
      </c>
      <c r="Q56" s="320">
        <f t="shared" si="91"/>
        <v>1206.319094046426</v>
      </c>
      <c r="R56" s="320">
        <f t="shared" si="92"/>
        <v>12.33085738402383</v>
      </c>
      <c r="S56" s="320">
        <f t="shared" si="93"/>
        <v>1206.319094046426</v>
      </c>
      <c r="T56" s="320">
        <f t="shared" si="94"/>
        <v>0</v>
      </c>
      <c r="U56" s="322">
        <f t="shared" si="134"/>
        <v>1.5458010030737772</v>
      </c>
      <c r="V56" s="322">
        <f t="shared" si="142"/>
        <v>1206.319094046426</v>
      </c>
      <c r="W56" s="322">
        <f t="shared" si="143"/>
        <v>12.33085738402383</v>
      </c>
      <c r="X56" s="84">
        <f t="shared" si="72"/>
        <v>0</v>
      </c>
      <c r="Y56" s="141">
        <f t="shared" si="73"/>
        <v>0</v>
      </c>
    </row>
    <row r="57" spans="1:26" s="47" customFormat="1" ht="14.45" customHeight="1">
      <c r="A57" s="339"/>
      <c r="B57" s="38">
        <v>37</v>
      </c>
      <c r="C57" s="47" t="s">
        <v>520</v>
      </c>
      <c r="D57" s="318">
        <f>+'Yakima Regulated Price Out'!Q89</f>
        <v>1.0002852221686853</v>
      </c>
      <c r="E57" s="317">
        <f>References!$B$7</f>
        <v>17.333333333333332</v>
      </c>
      <c r="F57" s="318">
        <f>D57*E57*References!$G$22</f>
        <v>208.05932621108656</v>
      </c>
      <c r="G57" s="318">
        <f>References!B$31</f>
        <v>29</v>
      </c>
      <c r="H57" s="318">
        <f t="shared" ref="H57" si="144">F57*G57</f>
        <v>6033.7204601215099</v>
      </c>
      <c r="I57" s="319">
        <f t="shared" si="51"/>
        <v>3328.1256724693358</v>
      </c>
      <c r="J57" s="320">
        <f>(References!$C$58*I57)</f>
        <v>3.2132475121918183</v>
      </c>
      <c r="K57" s="320">
        <f>J57/References!$G$61</f>
        <v>3.2875460529893781</v>
      </c>
      <c r="L57" s="320">
        <f t="shared" ref="L57" si="145">K57/F57</f>
        <v>1.5801003073777135E-2</v>
      </c>
      <c r="M57" s="320">
        <f>'Proposed Rates'!B114</f>
        <v>1.53</v>
      </c>
      <c r="N57" s="320">
        <f t="shared" ref="N57" si="146">L57+M57</f>
        <v>1.5458010030737772</v>
      </c>
      <c r="O57" s="320">
        <f>'Proposed Rates'!$D$114</f>
        <v>1.5458010030737772</v>
      </c>
      <c r="P57" s="320">
        <f t="shared" ref="P57" si="147">F57*M57</f>
        <v>318.33076910296245</v>
      </c>
      <c r="Q57" s="320">
        <f t="shared" ref="Q57" si="148">F57*O57</f>
        <v>321.61831515595185</v>
      </c>
      <c r="R57" s="320">
        <f t="shared" ref="R57" si="149">Q57-P57</f>
        <v>3.2875460529893985</v>
      </c>
      <c r="S57" s="320">
        <f t="shared" ref="S57" si="150">F57*N57</f>
        <v>321.61831515595185</v>
      </c>
      <c r="T57" s="320">
        <f t="shared" ref="T57" si="151">Q57-S57</f>
        <v>0</v>
      </c>
      <c r="U57" s="322">
        <f t="shared" si="134"/>
        <v>1.5458010030737772</v>
      </c>
      <c r="V57" s="322">
        <f t="shared" si="142"/>
        <v>321.61831515595185</v>
      </c>
      <c r="W57" s="322">
        <f t="shared" si="143"/>
        <v>3.2875460529893985</v>
      </c>
      <c r="X57" s="84">
        <f t="shared" si="72"/>
        <v>0</v>
      </c>
      <c r="Y57" s="141">
        <f t="shared" si="73"/>
        <v>0</v>
      </c>
    </row>
    <row r="58" spans="1:26" s="47" customFormat="1" ht="14.45" customHeight="1">
      <c r="A58" s="339"/>
      <c r="B58" s="38">
        <v>37</v>
      </c>
      <c r="C58" s="47" t="s">
        <v>521</v>
      </c>
      <c r="D58" s="318">
        <f>+'Yakima Regulated Price Out'!Q90</f>
        <v>1.0003267593777174</v>
      </c>
      <c r="E58" s="317">
        <f>References!$B$6</f>
        <v>21.666666666666668</v>
      </c>
      <c r="F58" s="318">
        <f>D58*E58*References!$G$22</f>
        <v>260.08495743820652</v>
      </c>
      <c r="G58" s="318">
        <f>References!B$31</f>
        <v>29</v>
      </c>
      <c r="H58" s="318">
        <f t="shared" ref="H58" si="152">F58*G58</f>
        <v>7542.4637657079893</v>
      </c>
      <c r="I58" s="319">
        <f t="shared" si="51"/>
        <v>4160.3298426286356</v>
      </c>
      <c r="J58" s="320">
        <f>(References!$C$58*I58)</f>
        <v>4.0167261793348077</v>
      </c>
      <c r="K58" s="320">
        <f>J58/References!$G$61</f>
        <v>4.1096032119242967</v>
      </c>
      <c r="L58" s="320">
        <f t="shared" ref="L58" si="153">K58/F58</f>
        <v>1.5801003073777135E-2</v>
      </c>
      <c r="M58" s="320">
        <f>'Proposed Rates'!B114</f>
        <v>1.53</v>
      </c>
      <c r="N58" s="320">
        <f t="shared" ref="N58" si="154">L58+M58</f>
        <v>1.5458010030737772</v>
      </c>
      <c r="O58" s="320">
        <f>'Proposed Rates'!$D$114</f>
        <v>1.5458010030737772</v>
      </c>
      <c r="P58" s="320">
        <f t="shared" ref="P58" si="155">F58*M58</f>
        <v>397.929984880456</v>
      </c>
      <c r="Q58" s="320">
        <f t="shared" ref="Q58" si="156">F58*O58</f>
        <v>402.03958809238031</v>
      </c>
      <c r="R58" s="320">
        <f t="shared" ref="R58" si="157">Q58-P58</f>
        <v>4.1096032119243091</v>
      </c>
      <c r="S58" s="320">
        <f t="shared" ref="S58" si="158">F58*N58</f>
        <v>402.03958809238031</v>
      </c>
      <c r="T58" s="320">
        <f t="shared" ref="T58" si="159">Q58-S58</f>
        <v>0</v>
      </c>
      <c r="U58" s="322">
        <f t="shared" si="134"/>
        <v>1.5458010030737772</v>
      </c>
      <c r="V58" s="322">
        <f t="shared" si="142"/>
        <v>402.03958809238031</v>
      </c>
      <c r="W58" s="322">
        <f t="shared" si="143"/>
        <v>4.1096032119243091</v>
      </c>
      <c r="X58" s="84">
        <f t="shared" si="72"/>
        <v>0</v>
      </c>
      <c r="Y58" s="141">
        <f t="shared" si="73"/>
        <v>0</v>
      </c>
    </row>
    <row r="59" spans="1:26" s="47" customFormat="1" ht="14.45" customHeight="1">
      <c r="A59" s="339"/>
      <c r="B59" s="38">
        <v>37</v>
      </c>
      <c r="C59" s="47" t="s">
        <v>530</v>
      </c>
      <c r="D59" s="318">
        <f>+'Yakima Regulated Price Out'!Q100</f>
        <v>261.36272123225615</v>
      </c>
      <c r="E59" s="317">
        <f>References!$B$12</f>
        <v>1</v>
      </c>
      <c r="F59" s="318">
        <f>D59*E59*References!$G$22</f>
        <v>3136.3526547870738</v>
      </c>
      <c r="G59" s="318">
        <f>References!B$31</f>
        <v>29</v>
      </c>
      <c r="H59" s="318">
        <f t="shared" ref="H59" si="160">F59*G59</f>
        <v>90954.226988825147</v>
      </c>
      <c r="I59" s="319">
        <f t="shared" si="51"/>
        <v>50169.22806778759</v>
      </c>
      <c r="J59" s="320">
        <f>(References!$C$58*I59)</f>
        <v>48.437518033324125</v>
      </c>
      <c r="K59" s="320">
        <f>J59/References!$G$61</f>
        <v>49.557517938739636</v>
      </c>
      <c r="L59" s="320">
        <f t="shared" ref="L59" si="161">K59/F59</f>
        <v>1.5801003073777138E-2</v>
      </c>
      <c r="M59" s="320">
        <f>'Proposed Rates'!B131</f>
        <v>2.41</v>
      </c>
      <c r="N59" s="320">
        <f t="shared" ref="N59" si="162">L59+M59</f>
        <v>2.4258010030737771</v>
      </c>
      <c r="O59" s="320">
        <f>'Proposed Rates'!$D$131</f>
        <v>2.4258010030737771</v>
      </c>
      <c r="P59" s="320">
        <f t="shared" ref="P59" si="163">F59*M59</f>
        <v>7558.6098980368479</v>
      </c>
      <c r="Q59" s="320">
        <f t="shared" ref="Q59" si="164">F59*O59</f>
        <v>7608.1674159755876</v>
      </c>
      <c r="R59" s="320">
        <f t="shared" ref="R59" si="165">Q59-P59</f>
        <v>49.557517938739693</v>
      </c>
      <c r="S59" s="320">
        <f t="shared" ref="S59" si="166">F59*N59</f>
        <v>7608.1674159755876</v>
      </c>
      <c r="T59" s="320">
        <f t="shared" ref="T59" si="167">Q59-S59</f>
        <v>0</v>
      </c>
      <c r="U59" s="322">
        <f t="shared" si="134"/>
        <v>2.4258010030737771</v>
      </c>
      <c r="V59" s="322">
        <f t="shared" si="142"/>
        <v>7608.1674159755876</v>
      </c>
      <c r="W59" s="322">
        <f t="shared" si="143"/>
        <v>49.557517938739693</v>
      </c>
      <c r="X59" s="84">
        <f t="shared" si="72"/>
        <v>0</v>
      </c>
      <c r="Y59" s="141">
        <f t="shared" si="73"/>
        <v>0</v>
      </c>
    </row>
    <row r="60" spans="1:26" s="47" customFormat="1" ht="14.45" customHeight="1">
      <c r="A60" s="339"/>
      <c r="B60" s="38">
        <v>37</v>
      </c>
      <c r="C60" s="47" t="s">
        <v>527</v>
      </c>
      <c r="D60" s="318">
        <f>+'Yakima Regulated Price Out'!Q101</f>
        <v>79.171428571428578</v>
      </c>
      <c r="E60" s="317">
        <f>References!$B$12</f>
        <v>1</v>
      </c>
      <c r="F60" s="318">
        <f>D60*E60*References!$G$22</f>
        <v>950.05714285714294</v>
      </c>
      <c r="G60" s="318">
        <f>References!B$31</f>
        <v>29</v>
      </c>
      <c r="H60" s="318">
        <f t="shared" ref="H60" si="168">F60*G60</f>
        <v>27551.657142857144</v>
      </c>
      <c r="I60" s="319">
        <f t="shared" si="51"/>
        <v>15197.153739928053</v>
      </c>
      <c r="J60" s="320">
        <f>(References!$C$58*I60)</f>
        <v>14.672587892688817</v>
      </c>
      <c r="K60" s="320">
        <f>J60/References!$G$61</f>
        <v>15.011855834549639</v>
      </c>
      <c r="L60" s="320">
        <f t="shared" ref="L60" si="169">K60/F60</f>
        <v>1.5801003073777135E-2</v>
      </c>
      <c r="M60" s="320">
        <f>'Proposed Rates'!B131</f>
        <v>2.41</v>
      </c>
      <c r="N60" s="320">
        <f t="shared" ref="N60" si="170">L60+M60</f>
        <v>2.4258010030737771</v>
      </c>
      <c r="O60" s="320">
        <f>'Proposed Rates'!D131</f>
        <v>2.4258010030737771</v>
      </c>
      <c r="P60" s="320">
        <f t="shared" ref="P60" si="171">F60*M60</f>
        <v>2289.6377142857145</v>
      </c>
      <c r="Q60" s="320">
        <f t="shared" ref="Q60" si="172">F60*O60</f>
        <v>2304.6495701202639</v>
      </c>
      <c r="R60" s="320">
        <f t="shared" ref="R60" si="173">Q60-P60</f>
        <v>15.011855834549351</v>
      </c>
      <c r="S60" s="320">
        <f t="shared" ref="S60" si="174">F60*N60</f>
        <v>2304.6495701202639</v>
      </c>
      <c r="T60" s="320">
        <f t="shared" ref="T60" si="175">Q60-S60</f>
        <v>0</v>
      </c>
      <c r="U60" s="322">
        <f t="shared" si="134"/>
        <v>2.4258010030737771</v>
      </c>
      <c r="V60" s="322">
        <f t="shared" si="142"/>
        <v>2304.6495701202639</v>
      </c>
      <c r="W60" s="322">
        <f t="shared" si="143"/>
        <v>15.011855834549351</v>
      </c>
      <c r="X60" s="84">
        <f t="shared" si="72"/>
        <v>0</v>
      </c>
      <c r="Y60" s="141">
        <f t="shared" si="73"/>
        <v>0</v>
      </c>
    </row>
    <row r="61" spans="1:26" s="47" customFormat="1" ht="14.45" customHeight="1">
      <c r="A61" s="339"/>
      <c r="B61" s="38">
        <v>36</v>
      </c>
      <c r="C61" s="45" t="s">
        <v>515</v>
      </c>
      <c r="D61" s="326">
        <f>+'Yakima Regulated Price Out'!Q91</f>
        <v>33.811812374063052</v>
      </c>
      <c r="E61" s="317">
        <f>References!$B$10</f>
        <v>4.333333333333333</v>
      </c>
      <c r="F61" s="318">
        <f>D61*E61*References!$G$22</f>
        <v>1758.2142434512787</v>
      </c>
      <c r="G61" s="318">
        <f>References!B25</f>
        <v>48</v>
      </c>
      <c r="H61" s="318">
        <f t="shared" si="87"/>
        <v>84394.283685661372</v>
      </c>
      <c r="I61" s="319">
        <f t="shared" si="51"/>
        <v>46550.844375420944</v>
      </c>
      <c r="J61" s="320">
        <f>(References!$C$58*I61)</f>
        <v>44.944031446014463</v>
      </c>
      <c r="K61" s="320">
        <f>J61/References!$G$61</f>
        <v>45.983252962977758</v>
      </c>
      <c r="L61" s="320">
        <f t="shared" si="88"/>
        <v>2.6153384397975949E-2</v>
      </c>
      <c r="M61" s="320">
        <f>'Proposed Rates'!B104</f>
        <v>2.66</v>
      </c>
      <c r="N61" s="320">
        <f t="shared" si="89"/>
        <v>2.6861533843979761</v>
      </c>
      <c r="O61" s="320">
        <f>'Proposed Rates'!D104</f>
        <v>2.6861533843979761</v>
      </c>
      <c r="P61" s="320">
        <f t="shared" si="90"/>
        <v>4676.8498875804016</v>
      </c>
      <c r="Q61" s="320">
        <f t="shared" si="91"/>
        <v>4722.8331405433792</v>
      </c>
      <c r="R61" s="320">
        <f t="shared" si="92"/>
        <v>45.983252962977531</v>
      </c>
      <c r="S61" s="320">
        <f t="shared" si="93"/>
        <v>4722.8331405433792</v>
      </c>
      <c r="T61" s="320">
        <f t="shared" si="94"/>
        <v>0</v>
      </c>
      <c r="U61" s="322">
        <f t="shared" si="134"/>
        <v>2.6861533843979761</v>
      </c>
      <c r="V61" s="322">
        <f t="shared" si="142"/>
        <v>4722.8331405433792</v>
      </c>
      <c r="W61" s="322">
        <f t="shared" si="143"/>
        <v>45.983252962977531</v>
      </c>
      <c r="X61" s="84">
        <f t="shared" si="72"/>
        <v>0</v>
      </c>
      <c r="Y61" s="141">
        <f t="shared" si="73"/>
        <v>0</v>
      </c>
    </row>
    <row r="62" spans="1:26" s="47" customFormat="1" ht="14.45" customHeight="1">
      <c r="A62" s="339"/>
      <c r="B62" s="38">
        <v>36</v>
      </c>
      <c r="C62" s="45" t="s">
        <v>516</v>
      </c>
      <c r="D62" s="326">
        <f>+'Yakima Regulated Price Out'!Q92</f>
        <v>55.204555767198976</v>
      </c>
      <c r="E62" s="317">
        <f>References!$B$10</f>
        <v>4.333333333333333</v>
      </c>
      <c r="F62" s="318">
        <f>D62*E62*References!$G$22</f>
        <v>2870.6368998943467</v>
      </c>
      <c r="G62" s="318">
        <f>References!B26</f>
        <v>51</v>
      </c>
      <c r="H62" s="318">
        <f t="shared" si="87"/>
        <v>146402.48189461167</v>
      </c>
      <c r="I62" s="319">
        <f t="shared" si="51"/>
        <v>80753.800532693538</v>
      </c>
      <c r="J62" s="320">
        <f>(References!$C$58*I62)</f>
        <v>77.96639135600509</v>
      </c>
      <c r="K62" s="320">
        <f>J62/References!$G$61</f>
        <v>79.769174704322779</v>
      </c>
      <c r="L62" s="320">
        <f t="shared" si="88"/>
        <v>2.7787970922849445E-2</v>
      </c>
      <c r="M62" s="320">
        <f>'Proposed Rates'!B107</f>
        <v>2.83</v>
      </c>
      <c r="N62" s="320">
        <f t="shared" si="89"/>
        <v>2.8577879709228493</v>
      </c>
      <c r="O62" s="320">
        <f>'Proposed Rates'!D107</f>
        <v>2.8577879709228493</v>
      </c>
      <c r="P62" s="320">
        <f t="shared" si="90"/>
        <v>8123.9024267010018</v>
      </c>
      <c r="Q62" s="320">
        <f t="shared" si="91"/>
        <v>8203.6716014053236</v>
      </c>
      <c r="R62" s="320">
        <f t="shared" si="92"/>
        <v>79.769174704321813</v>
      </c>
      <c r="S62" s="320">
        <f t="shared" si="93"/>
        <v>8203.6716014053236</v>
      </c>
      <c r="T62" s="320">
        <f t="shared" si="94"/>
        <v>0</v>
      </c>
      <c r="U62" s="322">
        <f t="shared" si="134"/>
        <v>2.8577879709228493</v>
      </c>
      <c r="V62" s="322">
        <f t="shared" si="142"/>
        <v>8203.6716014053236</v>
      </c>
      <c r="W62" s="322">
        <f t="shared" si="143"/>
        <v>79.769174704321813</v>
      </c>
      <c r="X62" s="84">
        <f t="shared" si="72"/>
        <v>0</v>
      </c>
      <c r="Y62" s="141">
        <f t="shared" si="73"/>
        <v>0</v>
      </c>
    </row>
    <row r="63" spans="1:26" s="47" customFormat="1">
      <c r="A63" s="339"/>
      <c r="B63" s="38">
        <v>36</v>
      </c>
      <c r="C63" s="45" t="s">
        <v>517</v>
      </c>
      <c r="D63" s="326">
        <f>+'Yakima Regulated Price Out'!Q93</f>
        <v>92.7459135348237</v>
      </c>
      <c r="E63" s="317">
        <f>References!$B$10</f>
        <v>4.333333333333333</v>
      </c>
      <c r="F63" s="318">
        <f>D63*E63*References!$G$22</f>
        <v>4822.7875038108323</v>
      </c>
      <c r="G63" s="318">
        <f>References!B27</f>
        <v>77</v>
      </c>
      <c r="H63" s="318">
        <f t="shared" si="87"/>
        <v>371354.63779343409</v>
      </c>
      <c r="I63" s="319">
        <f t="shared" si="51"/>
        <v>204834.63093780616</v>
      </c>
      <c r="J63" s="320">
        <f>(References!$C$58*I63)</f>
        <v>197.76427726759744</v>
      </c>
      <c r="K63" s="320">
        <f>J63/References!$G$61</f>
        <v>202.3370956288085</v>
      </c>
      <c r="L63" s="320">
        <f t="shared" si="88"/>
        <v>4.1954387471753084E-2</v>
      </c>
      <c r="M63" s="320">
        <f>'Proposed Rates'!B110</f>
        <v>3.44</v>
      </c>
      <c r="N63" s="320">
        <f>M63+L63</f>
        <v>3.4819543874717529</v>
      </c>
      <c r="O63" s="320">
        <f>'Proposed Rates'!D110</f>
        <v>3.4819543874717529</v>
      </c>
      <c r="P63" s="320">
        <f t="shared" si="90"/>
        <v>16590.389013109263</v>
      </c>
      <c r="Q63" s="320">
        <f t="shared" si="91"/>
        <v>16792.726108738072</v>
      </c>
      <c r="R63" s="320">
        <f t="shared" si="92"/>
        <v>202.33709562880904</v>
      </c>
      <c r="S63" s="320">
        <f t="shared" si="93"/>
        <v>16792.726108738072</v>
      </c>
      <c r="T63" s="320">
        <f t="shared" si="94"/>
        <v>0</v>
      </c>
      <c r="U63" s="322">
        <f t="shared" si="134"/>
        <v>3.4819543874717529</v>
      </c>
      <c r="V63" s="322">
        <f t="shared" si="142"/>
        <v>16792.726108738072</v>
      </c>
      <c r="W63" s="322">
        <f t="shared" si="143"/>
        <v>202.33709562880904</v>
      </c>
      <c r="X63" s="84">
        <f t="shared" si="72"/>
        <v>0</v>
      </c>
      <c r="Y63" s="141">
        <f t="shared" si="73"/>
        <v>0</v>
      </c>
    </row>
    <row r="64" spans="1:26">
      <c r="A64" s="129"/>
      <c r="B64" s="39"/>
      <c r="C64" s="308" t="s">
        <v>17</v>
      </c>
      <c r="D64" s="309">
        <f>SUM(D21:D63)</f>
        <v>9708.4847347506584</v>
      </c>
      <c r="E64" s="310"/>
      <c r="F64" s="311">
        <f>SUM(F21:F63)</f>
        <v>495922.82644727494</v>
      </c>
      <c r="G64" s="312"/>
      <c r="H64" s="311">
        <f>SUM(H21:H63)</f>
        <v>143299309.80671045</v>
      </c>
      <c r="I64" s="313">
        <f>SUM(I21:I63)</f>
        <v>79042129.141867042</v>
      </c>
      <c r="J64" s="303"/>
      <c r="K64" s="303"/>
      <c r="L64" s="303"/>
      <c r="M64" s="303"/>
      <c r="N64" s="303"/>
      <c r="O64" s="303"/>
      <c r="P64" s="303">
        <f>SUM(P21:P63)</f>
        <v>4512579.3127688803</v>
      </c>
      <c r="Q64" s="303">
        <f>SUM(Q21:Q63)</f>
        <v>4590657.68638012</v>
      </c>
      <c r="R64" s="303">
        <f>SUM(R21:R63)</f>
        <v>78078.373611240517</v>
      </c>
      <c r="S64" s="303">
        <f>SUM(S21:S63)</f>
        <v>4590657.68638012</v>
      </c>
      <c r="T64" s="303">
        <f>SUM(T21:T63)</f>
        <v>0</v>
      </c>
      <c r="U64" s="304"/>
      <c r="V64" s="303">
        <f>SUM(V21:V63)</f>
        <v>4590657.68638012</v>
      </c>
      <c r="W64" s="303">
        <f>SUM(W21:W63)</f>
        <v>78078.373611240517</v>
      </c>
      <c r="X64" s="84">
        <f t="shared" si="72"/>
        <v>0</v>
      </c>
      <c r="Y64" s="141">
        <f t="shared" si="73"/>
        <v>0</v>
      </c>
      <c r="Z64" s="47"/>
    </row>
    <row r="65" spans="1:1372">
      <c r="C65" s="314" t="s">
        <v>3</v>
      </c>
      <c r="D65" s="315">
        <f>D20+D64</f>
        <v>25648.761602874947</v>
      </c>
      <c r="E65" s="315"/>
      <c r="F65" s="315">
        <f>F20+F64</f>
        <v>1154270.6107730255</v>
      </c>
      <c r="G65" s="315"/>
      <c r="H65" s="315">
        <f>H20+H64</f>
        <v>178701355.07949585</v>
      </c>
      <c r="I65" s="315">
        <f>I20+I64</f>
        <v>98569459.99999997</v>
      </c>
      <c r="J65" s="320"/>
      <c r="K65" s="305"/>
      <c r="L65" s="305"/>
      <c r="M65" s="305"/>
      <c r="N65" s="305"/>
      <c r="O65" s="305"/>
      <c r="P65" s="305">
        <f>P20+P64</f>
        <v>6221108.7740650233</v>
      </c>
      <c r="Q65" s="305">
        <f>Q20+Q64</f>
        <v>6318476.3830615487</v>
      </c>
      <c r="R65" s="305">
        <f>R20+R64</f>
        <v>97367.608996526091</v>
      </c>
      <c r="S65" s="305">
        <f>S20+S64</f>
        <v>6318476.3830615487</v>
      </c>
      <c r="T65" s="305">
        <f>T20+T64</f>
        <v>0</v>
      </c>
      <c r="U65" s="305"/>
      <c r="V65" s="305">
        <f>V20+V64</f>
        <v>6318476.3830615487</v>
      </c>
      <c r="W65" s="305">
        <f>W20+W64</f>
        <v>97367.608996526091</v>
      </c>
      <c r="X65" s="84">
        <f t="shared" si="72"/>
        <v>0</v>
      </c>
      <c r="Y65" s="141">
        <f t="shared" si="73"/>
        <v>0</v>
      </c>
    </row>
    <row r="66" spans="1:1372">
      <c r="D66" s="327"/>
      <c r="E66" s="306"/>
      <c r="F66" s="306"/>
      <c r="G66" s="306"/>
      <c r="H66" s="306"/>
      <c r="I66" s="326"/>
      <c r="J66" s="328"/>
      <c r="K66" s="306"/>
      <c r="L66" s="306"/>
      <c r="M66" s="329"/>
      <c r="N66" s="306"/>
      <c r="O66" s="306"/>
      <c r="P66" s="306"/>
      <c r="Q66" s="306"/>
      <c r="R66" s="306"/>
      <c r="S66" s="307"/>
      <c r="T66" s="306"/>
      <c r="U66" s="306"/>
      <c r="V66" s="306"/>
      <c r="W66" s="306"/>
      <c r="X66" s="84"/>
      <c r="Y66" s="141"/>
    </row>
    <row r="67" spans="1:1372">
      <c r="A67" s="47"/>
      <c r="F67" s="91"/>
      <c r="H67" s="91"/>
      <c r="J67" s="43"/>
      <c r="S67" s="48"/>
      <c r="V67" s="32"/>
    </row>
    <row r="68" spans="1:1372" ht="15" customHeight="1">
      <c r="A68" s="137"/>
      <c r="B68" s="57"/>
      <c r="C68" s="61" t="s">
        <v>96</v>
      </c>
      <c r="D68" s="58"/>
      <c r="E68" s="56"/>
      <c r="F68" s="56"/>
      <c r="G68" s="56"/>
      <c r="H68" s="56"/>
      <c r="I68" s="59"/>
      <c r="J68" s="60"/>
      <c r="K68" s="56"/>
      <c r="L68" s="56"/>
      <c r="M68" s="56"/>
      <c r="N68" s="56"/>
      <c r="O68" s="56"/>
      <c r="Q68" s="45" t="s">
        <v>14</v>
      </c>
      <c r="R68" s="94">
        <f>R20</f>
        <v>19289.23538528557</v>
      </c>
      <c r="S68" s="87">
        <f>R20/P20</f>
        <v>1.1289963575256207E-2</v>
      </c>
    </row>
    <row r="69" spans="1:1372" s="86" customFormat="1" ht="14.45" customHeight="1">
      <c r="A69" s="128"/>
      <c r="B69" s="96">
        <v>38</v>
      </c>
      <c r="C69" s="86" t="s">
        <v>531</v>
      </c>
      <c r="D69" s="69">
        <v>0</v>
      </c>
      <c r="E69" s="97">
        <f>References!B$12</f>
        <v>1</v>
      </c>
      <c r="F69" s="69">
        <v>12</v>
      </c>
      <c r="G69" s="69">
        <f>References!B46</f>
        <v>1301</v>
      </c>
      <c r="H69" s="69">
        <f t="shared" ref="H69" si="176">F69*G69</f>
        <v>15612</v>
      </c>
      <c r="I69" s="98">
        <f t="shared" ref="I69" si="177">$D$81*H69</f>
        <v>8611.3863481081626</v>
      </c>
      <c r="J69" s="99">
        <f>(References!$C$58*I69)</f>
        <v>8.3141439004166955</v>
      </c>
      <c r="K69" s="99">
        <f>J69/References!$G$61</f>
        <v>8.5063882754416777</v>
      </c>
      <c r="L69" s="99">
        <f t="shared" ref="L69" si="178">K69/F69</f>
        <v>0.70886568962013985</v>
      </c>
      <c r="M69" s="99">
        <f>'Proposed Rates'!B134</f>
        <v>35.79</v>
      </c>
      <c r="N69" s="99">
        <f t="shared" ref="N69" si="179">L69+M69</f>
        <v>36.498865689620139</v>
      </c>
      <c r="O69" s="99">
        <f>'Proposed Rates'!D134</f>
        <v>36.498865689620139</v>
      </c>
      <c r="P69" s="53"/>
      <c r="Q69" s="45" t="s">
        <v>15</v>
      </c>
      <c r="R69" s="100">
        <f>R64</f>
        <v>78078.373611240517</v>
      </c>
      <c r="S69" s="102">
        <f>R64/P64</f>
        <v>1.7302382562076741E-2</v>
      </c>
      <c r="T69" s="53"/>
      <c r="U69" s="53"/>
      <c r="V69" s="53"/>
      <c r="W69" s="53"/>
      <c r="X69" s="84"/>
      <c r="Y69" s="78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</row>
    <row r="70" spans="1:1372">
      <c r="A70" s="136"/>
      <c r="C70" s="68"/>
      <c r="D70" s="26"/>
      <c r="E70" s="18"/>
      <c r="F70" s="44"/>
      <c r="G70" s="54"/>
      <c r="H70" s="44"/>
      <c r="J70" s="53"/>
      <c r="K70" s="73"/>
      <c r="L70" s="53"/>
      <c r="M70" s="73"/>
      <c r="N70" s="73"/>
      <c r="O70" s="73"/>
      <c r="Q70" s="45" t="s">
        <v>17</v>
      </c>
      <c r="R70" s="111">
        <f>SUM(R68:R69)</f>
        <v>97367.608996526091</v>
      </c>
      <c r="S70" s="87"/>
    </row>
    <row r="71" spans="1:1372">
      <c r="A71" s="136"/>
      <c r="C71" s="68"/>
      <c r="D71" s="26"/>
      <c r="E71" s="18"/>
      <c r="F71" s="44"/>
      <c r="G71" s="54"/>
      <c r="H71" s="44"/>
      <c r="J71" s="53"/>
      <c r="K71" s="73"/>
      <c r="L71" s="53"/>
      <c r="M71" s="73"/>
      <c r="N71" s="73"/>
      <c r="O71" s="73"/>
      <c r="R71" s="94"/>
      <c r="S71" s="88"/>
    </row>
    <row r="72" spans="1:1372">
      <c r="A72" s="50"/>
      <c r="B72" s="35"/>
      <c r="C72" s="67"/>
      <c r="D72" s="62"/>
      <c r="E72" s="63"/>
      <c r="F72" s="27"/>
      <c r="G72" s="64"/>
      <c r="H72" s="27"/>
      <c r="I72" s="27"/>
      <c r="J72" s="72"/>
      <c r="K72" s="74"/>
      <c r="L72" s="72"/>
      <c r="M72" s="74"/>
      <c r="N72" s="74"/>
      <c r="O72" s="74"/>
      <c r="Q72" s="47" t="s">
        <v>532</v>
      </c>
      <c r="R72" s="112">
        <f>+Disposal!B45*References!B58</f>
        <v>84134.955884169874</v>
      </c>
      <c r="S72" s="102">
        <f>References!D58</f>
        <v>5.5568888888888883E-2</v>
      </c>
    </row>
    <row r="73" spans="1:1372">
      <c r="A73" s="50"/>
      <c r="C73" s="68"/>
      <c r="D73" s="26"/>
      <c r="E73" s="18"/>
      <c r="F73" s="44"/>
      <c r="G73" s="54"/>
      <c r="H73" s="44"/>
      <c r="J73" s="53"/>
      <c r="K73" s="73"/>
      <c r="L73" s="73"/>
      <c r="M73" s="73"/>
      <c r="N73" s="73"/>
      <c r="O73" s="53"/>
      <c r="Q73" s="53"/>
      <c r="R73" s="101"/>
      <c r="S73" s="88"/>
    </row>
    <row r="74" spans="1:1372">
      <c r="A74" s="50"/>
      <c r="C74" s="51"/>
      <c r="N74" s="53"/>
      <c r="Q74" s="47" t="s">
        <v>10</v>
      </c>
      <c r="R74" s="111">
        <f>R70+R72</f>
        <v>181502.56488069595</v>
      </c>
      <c r="S74" s="87"/>
    </row>
    <row r="75" spans="1:1372">
      <c r="A75" s="50"/>
      <c r="C75" s="51"/>
      <c r="R75" s="94"/>
      <c r="S75" s="87"/>
    </row>
    <row r="76" spans="1:1372">
      <c r="A76" s="50"/>
      <c r="C76" s="337" t="s">
        <v>91</v>
      </c>
      <c r="D76" s="337"/>
      <c r="E76" s="66"/>
      <c r="F76" s="66"/>
      <c r="H76" s="71" t="s">
        <v>120</v>
      </c>
      <c r="R76" s="94"/>
      <c r="S76" s="87"/>
    </row>
    <row r="77" spans="1:1372">
      <c r="A77" s="50"/>
      <c r="D77" s="42" t="s">
        <v>17</v>
      </c>
      <c r="E77" s="25"/>
      <c r="F77" s="25"/>
      <c r="H77" s="70" t="s">
        <v>533</v>
      </c>
      <c r="J77" s="30"/>
      <c r="P77" s="46"/>
      <c r="R77" s="85"/>
      <c r="S77" s="48"/>
    </row>
    <row r="78" spans="1:1372">
      <c r="A78" s="50"/>
      <c r="C78" s="45" t="s">
        <v>33</v>
      </c>
      <c r="D78" s="52">
        <f>+Disposal!B44</f>
        <v>49284.729999999996</v>
      </c>
      <c r="E78" s="44"/>
      <c r="F78" s="44"/>
      <c r="G78" s="34"/>
      <c r="H78" s="104" t="s">
        <v>534</v>
      </c>
      <c r="I78" s="105"/>
      <c r="J78" s="106"/>
      <c r="K78" s="107"/>
      <c r="L78" s="107"/>
      <c r="M78" s="107"/>
      <c r="N78" s="93"/>
      <c r="P78" s="46"/>
      <c r="S78" s="48"/>
    </row>
    <row r="79" spans="1:1372">
      <c r="A79" s="50"/>
      <c r="C79" s="45" t="s">
        <v>34</v>
      </c>
      <c r="D79" s="23">
        <f>D78*2000</f>
        <v>98569459.999999985</v>
      </c>
      <c r="E79" s="23"/>
      <c r="F79" s="23"/>
      <c r="G79" s="23"/>
      <c r="H79" s="108" t="s">
        <v>535</v>
      </c>
      <c r="I79" s="105"/>
      <c r="J79" s="106"/>
      <c r="K79" s="107"/>
      <c r="L79" s="107"/>
      <c r="M79" s="107"/>
      <c r="N79" s="93"/>
      <c r="Q79" s="47"/>
      <c r="R79" s="94"/>
      <c r="S79" s="88"/>
    </row>
    <row r="80" spans="1:1372">
      <c r="C80" s="45" t="s">
        <v>5</v>
      </c>
      <c r="D80" s="23">
        <f>F20+F64</f>
        <v>1154270.6107730255</v>
      </c>
      <c r="E80" s="44"/>
      <c r="F80" s="44"/>
      <c r="G80" s="44"/>
      <c r="H80" s="44"/>
      <c r="J80" s="30"/>
      <c r="N80" s="47"/>
      <c r="P80" s="46"/>
      <c r="Q80" s="53"/>
      <c r="R80" s="53"/>
      <c r="S80" s="53"/>
    </row>
    <row r="81" spans="3:19">
      <c r="C81" s="31" t="s">
        <v>12</v>
      </c>
      <c r="D81" s="22">
        <f>D79/$H$65</f>
        <v>0.55158764720139397</v>
      </c>
      <c r="E81" s="22"/>
      <c r="F81" s="22"/>
      <c r="G81" s="22"/>
      <c r="H81" s="17"/>
      <c r="J81" s="30"/>
      <c r="M81" s="29"/>
      <c r="N81" s="29"/>
      <c r="O81" s="29"/>
      <c r="P81" s="28"/>
      <c r="Q81" s="47"/>
      <c r="R81" s="85"/>
      <c r="S81" s="95"/>
    </row>
    <row r="82" spans="3:19">
      <c r="G82" s="33"/>
      <c r="H82" s="19"/>
      <c r="J82" s="30"/>
      <c r="M82" s="32"/>
      <c r="N82" s="16"/>
      <c r="O82" s="16"/>
      <c r="P82" s="48"/>
      <c r="Q82" s="17"/>
    </row>
    <row r="83" spans="3:19">
      <c r="D83" s="21"/>
      <c r="E83" s="20"/>
      <c r="G83" s="33"/>
      <c r="H83" s="19"/>
      <c r="J83" s="30"/>
      <c r="M83" s="32"/>
      <c r="N83" s="16"/>
      <c r="O83" s="16"/>
      <c r="P83" s="48"/>
      <c r="Q83" s="17"/>
    </row>
    <row r="84" spans="3:19">
      <c r="D84" s="21"/>
      <c r="E84" s="20"/>
      <c r="G84" s="33"/>
      <c r="H84" s="19"/>
      <c r="J84" s="30"/>
      <c r="M84" s="32"/>
      <c r="N84" s="16"/>
      <c r="O84" s="16"/>
      <c r="P84" s="48"/>
      <c r="Q84" s="17"/>
    </row>
    <row r="85" spans="3:19">
      <c r="D85" s="45"/>
      <c r="I85" s="45"/>
    </row>
    <row r="86" spans="3:19">
      <c r="D86" s="45"/>
      <c r="E86" s="30"/>
      <c r="I86" s="45"/>
    </row>
    <row r="87" spans="3:19">
      <c r="D87" s="45"/>
      <c r="I87" s="45"/>
    </row>
    <row r="88" spans="3:19">
      <c r="D88" s="45"/>
      <c r="I88" s="45"/>
    </row>
    <row r="89" spans="3:19">
      <c r="D89" s="45"/>
    </row>
  </sheetData>
  <mergeCells count="3">
    <mergeCell ref="C76:D76"/>
    <mergeCell ref="A6:A19"/>
    <mergeCell ref="A21:A63"/>
  </mergeCells>
  <pageMargins left="0.7" right="0.7" top="0.75" bottom="0.75" header="0.3" footer="0.3"/>
  <pageSetup scale="34" fitToHeight="0" orientation="landscape" r:id="rId1"/>
  <headerFoot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topLeftCell="A64" zoomScale="85" zoomScaleNormal="85" workbookViewId="0">
      <selection activeCell="O24" sqref="O24"/>
    </sheetView>
  </sheetViews>
  <sheetFormatPr defaultRowHeight="15"/>
  <cols>
    <col min="1" max="1" width="36.28515625" style="132" bestFit="1" customWidth="1"/>
    <col min="2" max="2" width="11.42578125" style="150" customWidth="1"/>
    <col min="3" max="3" width="14.7109375" style="150" bestFit="1" customWidth="1"/>
    <col min="4" max="4" width="11.42578125" style="294" customWidth="1"/>
    <col min="5" max="5" width="9.140625" style="134"/>
    <col min="6" max="16384" width="9.140625" style="132"/>
  </cols>
  <sheetData>
    <row r="1" spans="1:7">
      <c r="A1" s="142" t="s">
        <v>153</v>
      </c>
    </row>
    <row r="2" spans="1:7">
      <c r="A2" s="142" t="s">
        <v>628</v>
      </c>
    </row>
    <row r="3" spans="1:7">
      <c r="A3" s="142"/>
    </row>
    <row r="4" spans="1:7">
      <c r="A4" s="144" t="s">
        <v>96</v>
      </c>
      <c r="B4" s="118"/>
      <c r="C4" s="118"/>
      <c r="D4" s="295"/>
    </row>
    <row r="5" spans="1:7" ht="43.5" customHeight="1">
      <c r="B5" s="119" t="s">
        <v>542</v>
      </c>
      <c r="C5" s="119" t="s">
        <v>543</v>
      </c>
      <c r="D5" s="296" t="s">
        <v>626</v>
      </c>
    </row>
    <row r="6" spans="1:7">
      <c r="A6" s="142" t="s">
        <v>149</v>
      </c>
    </row>
    <row r="7" spans="1:7">
      <c r="A7" s="132" t="s">
        <v>121</v>
      </c>
      <c r="B7" s="150">
        <v>1.94</v>
      </c>
      <c r="C7" s="150">
        <f>'DF Calcs'!L19</f>
        <v>1.8525313948566297E-2</v>
      </c>
      <c r="D7" s="294">
        <f>B7+C7</f>
        <v>1.9585253139485663</v>
      </c>
      <c r="G7" s="30"/>
    </row>
    <row r="8" spans="1:7">
      <c r="G8" s="30"/>
    </row>
    <row r="9" spans="1:7">
      <c r="A9" s="143" t="s">
        <v>465</v>
      </c>
      <c r="B9" s="149"/>
      <c r="C9" s="149"/>
      <c r="D9" s="297"/>
      <c r="G9" s="30"/>
    </row>
    <row r="10" spans="1:7">
      <c r="A10" s="134" t="s">
        <v>122</v>
      </c>
      <c r="B10" s="149">
        <v>6.25</v>
      </c>
      <c r="C10" s="149">
        <f>'DF Calcs'!L6</f>
        <v>4.7221388496345454E-2</v>
      </c>
      <c r="D10" s="297">
        <f t="shared" ref="D10:D105" si="0">B10+C10</f>
        <v>6.2972213884963457</v>
      </c>
      <c r="G10" s="30"/>
    </row>
    <row r="11" spans="1:7">
      <c r="A11" s="134" t="s">
        <v>123</v>
      </c>
      <c r="B11" s="149">
        <v>7.85</v>
      </c>
      <c r="C11" s="149">
        <f>'DF Calcs'!L8</f>
        <v>8.0276360443787276E-2</v>
      </c>
      <c r="D11" s="297">
        <f t="shared" si="0"/>
        <v>7.9302763604437869</v>
      </c>
      <c r="G11" s="30"/>
    </row>
    <row r="12" spans="1:7">
      <c r="A12" s="134" t="s">
        <v>124</v>
      </c>
      <c r="B12" s="149">
        <v>10.34</v>
      </c>
      <c r="C12" s="149">
        <f>'DF Calcs'!L9</f>
        <v>0.12041454066568093</v>
      </c>
      <c r="D12" s="297">
        <f t="shared" si="0"/>
        <v>10.460414540665681</v>
      </c>
      <c r="G12" s="30"/>
    </row>
    <row r="13" spans="1:7">
      <c r="A13" s="134" t="s">
        <v>125</v>
      </c>
      <c r="B13" s="149">
        <v>12.83</v>
      </c>
      <c r="C13" s="149">
        <f>'DF Calcs'!L10</f>
        <v>0.18180234571092999</v>
      </c>
      <c r="D13" s="297">
        <f t="shared" si="0"/>
        <v>13.01180234571093</v>
      </c>
      <c r="G13" s="30"/>
    </row>
    <row r="14" spans="1:7" s="134" customFormat="1">
      <c r="A14" s="134" t="s">
        <v>126</v>
      </c>
      <c r="B14" s="149">
        <v>15.31</v>
      </c>
      <c r="C14" s="149">
        <f>'DF Calcs'!L11</f>
        <v>0.22902373420727551</v>
      </c>
      <c r="D14" s="297">
        <f t="shared" si="0"/>
        <v>15.539023734207277</v>
      </c>
      <c r="G14" s="30"/>
    </row>
    <row r="15" spans="1:7" s="134" customFormat="1">
      <c r="A15" s="134" t="s">
        <v>127</v>
      </c>
      <c r="B15" s="149">
        <v>18.09</v>
      </c>
      <c r="C15" s="149">
        <f>'DF Calcs'!L12</f>
        <v>0.276245122703621</v>
      </c>
      <c r="D15" s="297">
        <f t="shared" si="0"/>
        <v>18.366245122703621</v>
      </c>
      <c r="G15" s="30"/>
    </row>
    <row r="16" spans="1:7" s="134" customFormat="1">
      <c r="A16" s="134" t="s">
        <v>150</v>
      </c>
      <c r="B16" s="149">
        <v>21.25</v>
      </c>
      <c r="C16" s="149">
        <f>'DF Calcs'!L13</f>
        <v>0.37068789969631188</v>
      </c>
      <c r="D16" s="297">
        <f t="shared" si="0"/>
        <v>21.620687899696311</v>
      </c>
      <c r="G16" s="30"/>
    </row>
    <row r="17" spans="1:7">
      <c r="A17" s="134" t="s">
        <v>152</v>
      </c>
      <c r="B17" s="149">
        <v>11.2</v>
      </c>
      <c r="C17" s="149">
        <f>'DF Calcs'!L14</f>
        <v>0.11333133239122911</v>
      </c>
      <c r="D17" s="297">
        <f t="shared" si="0"/>
        <v>11.313331332391229</v>
      </c>
      <c r="G17" s="30"/>
    </row>
    <row r="18" spans="1:7">
      <c r="A18" s="134" t="s">
        <v>151</v>
      </c>
      <c r="B18" s="149">
        <v>11.76</v>
      </c>
      <c r="C18" s="149">
        <f>'DF Calcs'!L15</f>
        <v>0.12041454066568093</v>
      </c>
      <c r="D18" s="297">
        <f t="shared" si="0"/>
        <v>11.880414540665681</v>
      </c>
      <c r="G18" s="30"/>
    </row>
    <row r="19" spans="1:7" s="134" customFormat="1">
      <c r="A19" s="134" t="s">
        <v>128</v>
      </c>
      <c r="B19" s="149">
        <v>14.39</v>
      </c>
      <c r="C19" s="149">
        <f>'DF Calcs'!L16</f>
        <v>0.18180234571093001</v>
      </c>
      <c r="D19" s="297">
        <f t="shared" si="0"/>
        <v>14.57180234571093</v>
      </c>
      <c r="G19" s="30"/>
    </row>
    <row r="20" spans="1:7" s="134" customFormat="1">
      <c r="A20" s="134" t="s">
        <v>129</v>
      </c>
      <c r="B20" s="149">
        <v>4.63</v>
      </c>
      <c r="C20" s="149">
        <f>'DF Calcs'!L7</f>
        <v>1.8525313948566297E-2</v>
      </c>
      <c r="D20" s="297">
        <f t="shared" si="0"/>
        <v>4.6485253139485661</v>
      </c>
      <c r="G20" s="30"/>
    </row>
    <row r="21" spans="1:7">
      <c r="A21" s="134"/>
      <c r="B21" s="149">
        <v>0</v>
      </c>
      <c r="C21" s="149"/>
      <c r="D21" s="297"/>
      <c r="G21" s="30"/>
    </row>
    <row r="22" spans="1:7">
      <c r="A22" s="143" t="s">
        <v>466</v>
      </c>
      <c r="B22" s="149">
        <v>0</v>
      </c>
      <c r="C22" s="149"/>
      <c r="D22" s="297"/>
      <c r="G22" s="30"/>
    </row>
    <row r="23" spans="1:7">
      <c r="A23" s="134" t="s">
        <v>627</v>
      </c>
      <c r="B23" s="149">
        <v>2.2799999999999998</v>
      </c>
      <c r="C23" s="149">
        <f>'DF Calcs'!L19</f>
        <v>1.8525313948566297E-2</v>
      </c>
      <c r="D23" s="297">
        <f t="shared" si="0"/>
        <v>2.298525313948566</v>
      </c>
      <c r="G23" s="30"/>
    </row>
    <row r="24" spans="1:7">
      <c r="A24" s="134" t="s">
        <v>463</v>
      </c>
      <c r="B24" s="149">
        <v>3.45</v>
      </c>
      <c r="C24" s="149">
        <f>ROUND(C17/References!B$10,2)</f>
        <v>0.03</v>
      </c>
      <c r="D24" s="297">
        <f t="shared" si="0"/>
        <v>3.48</v>
      </c>
      <c r="G24" s="30"/>
    </row>
    <row r="25" spans="1:7">
      <c r="A25" s="134" t="s">
        <v>464</v>
      </c>
      <c r="B25" s="149">
        <v>4.55</v>
      </c>
      <c r="C25" s="149">
        <f>ROUND(C18/References!B$10,2)</f>
        <v>0.03</v>
      </c>
      <c r="D25" s="297">
        <f t="shared" si="0"/>
        <v>4.58</v>
      </c>
      <c r="G25" s="30"/>
    </row>
    <row r="26" spans="1:7">
      <c r="A26" s="134" t="s">
        <v>128</v>
      </c>
      <c r="B26" s="149">
        <v>6.81</v>
      </c>
      <c r="C26" s="149">
        <f>ROUND(C19/References!B$10,2)</f>
        <v>0.04</v>
      </c>
      <c r="D26" s="297">
        <f t="shared" si="0"/>
        <v>6.85</v>
      </c>
      <c r="G26" s="30"/>
    </row>
    <row r="27" spans="1:7">
      <c r="A27" s="134" t="s">
        <v>130</v>
      </c>
      <c r="B27" s="149">
        <v>4.63</v>
      </c>
      <c r="C27" s="149">
        <f>'DF Calcs'!L18</f>
        <v>1.8525313948566297E-2</v>
      </c>
      <c r="D27" s="297">
        <f t="shared" si="0"/>
        <v>4.6485253139485661</v>
      </c>
      <c r="G27" s="30"/>
    </row>
    <row r="28" spans="1:7">
      <c r="A28" s="134"/>
      <c r="B28" s="149">
        <v>0</v>
      </c>
      <c r="C28" s="149"/>
      <c r="D28" s="297"/>
      <c r="G28" s="30"/>
    </row>
    <row r="29" spans="1:7">
      <c r="A29" s="143" t="s">
        <v>467</v>
      </c>
      <c r="B29" s="149">
        <v>0</v>
      </c>
      <c r="C29" s="149"/>
      <c r="D29" s="297"/>
      <c r="G29" s="30"/>
    </row>
    <row r="30" spans="1:7">
      <c r="A30" s="134" t="s">
        <v>468</v>
      </c>
      <c r="B30" s="149">
        <v>1.58</v>
      </c>
      <c r="C30" s="149">
        <f>C23</f>
        <v>1.8525313948566297E-2</v>
      </c>
      <c r="D30" s="297">
        <f t="shared" si="0"/>
        <v>1.5985253139485665</v>
      </c>
      <c r="E30" s="333"/>
      <c r="G30" s="30"/>
    </row>
    <row r="31" spans="1:7">
      <c r="A31" s="134" t="s">
        <v>469</v>
      </c>
      <c r="B31" s="149">
        <v>2.7</v>
      </c>
      <c r="C31" s="149">
        <f t="shared" ref="C31:C33" si="1">C24</f>
        <v>0.03</v>
      </c>
      <c r="D31" s="297">
        <f t="shared" si="0"/>
        <v>2.73</v>
      </c>
      <c r="E31" s="333"/>
      <c r="G31" s="30"/>
    </row>
    <row r="32" spans="1:7">
      <c r="A32" s="134" t="s">
        <v>470</v>
      </c>
      <c r="B32" s="149">
        <v>3.48</v>
      </c>
      <c r="C32" s="149">
        <f t="shared" si="1"/>
        <v>0.03</v>
      </c>
      <c r="D32" s="297">
        <f t="shared" si="0"/>
        <v>3.51</v>
      </c>
      <c r="E32" s="333"/>
      <c r="G32" s="30"/>
    </row>
    <row r="33" spans="1:7">
      <c r="A33" s="134" t="s">
        <v>143</v>
      </c>
      <c r="B33" s="149">
        <v>5.04</v>
      </c>
      <c r="C33" s="149">
        <f t="shared" si="1"/>
        <v>0.04</v>
      </c>
      <c r="D33" s="297">
        <f t="shared" si="0"/>
        <v>5.08</v>
      </c>
      <c r="E33" s="333"/>
      <c r="G33" s="30"/>
    </row>
    <row r="34" spans="1:7">
      <c r="A34" s="134"/>
      <c r="B34" s="149">
        <v>0</v>
      </c>
      <c r="C34" s="149"/>
      <c r="D34" s="297"/>
      <c r="G34" s="30"/>
    </row>
    <row r="35" spans="1:7">
      <c r="A35" s="134" t="s">
        <v>448</v>
      </c>
      <c r="B35" s="149">
        <v>0</v>
      </c>
      <c r="C35" s="149"/>
      <c r="D35" s="297"/>
      <c r="G35" s="30"/>
    </row>
    <row r="36" spans="1:7">
      <c r="A36" s="134" t="s">
        <v>468</v>
      </c>
      <c r="B36" s="149">
        <v>2.57</v>
      </c>
      <c r="C36" s="149">
        <f>C30</f>
        <v>1.8525313948566297E-2</v>
      </c>
      <c r="D36" s="297">
        <f t="shared" si="0"/>
        <v>2.588525313948566</v>
      </c>
      <c r="G36" s="30"/>
    </row>
    <row r="37" spans="1:7">
      <c r="A37" s="134" t="s">
        <v>469</v>
      </c>
      <c r="B37" s="149">
        <v>4.3600000000000003</v>
      </c>
      <c r="C37" s="149">
        <f t="shared" ref="C37:C39" si="2">C31</f>
        <v>0.03</v>
      </c>
      <c r="D37" s="297">
        <f t="shared" si="0"/>
        <v>4.3900000000000006</v>
      </c>
      <c r="G37" s="30"/>
    </row>
    <row r="38" spans="1:7">
      <c r="A38" s="134" t="s">
        <v>470</v>
      </c>
      <c r="B38" s="149">
        <v>5.63</v>
      </c>
      <c r="C38" s="149">
        <f t="shared" si="2"/>
        <v>0.03</v>
      </c>
      <c r="D38" s="297">
        <f t="shared" si="0"/>
        <v>5.66</v>
      </c>
      <c r="G38" s="30"/>
    </row>
    <row r="39" spans="1:7">
      <c r="A39" s="134" t="s">
        <v>143</v>
      </c>
      <c r="B39" s="149">
        <v>8.17</v>
      </c>
      <c r="C39" s="149">
        <f t="shared" si="2"/>
        <v>0.04</v>
      </c>
      <c r="D39" s="297">
        <f t="shared" si="0"/>
        <v>8.2099999999999991</v>
      </c>
      <c r="G39" s="30"/>
    </row>
    <row r="40" spans="1:7">
      <c r="A40" s="134"/>
      <c r="B40" s="149">
        <v>0</v>
      </c>
      <c r="C40" s="149"/>
      <c r="D40" s="297"/>
      <c r="G40" s="30"/>
    </row>
    <row r="41" spans="1:7">
      <c r="A41" s="134" t="s">
        <v>471</v>
      </c>
      <c r="B41" s="149">
        <v>0</v>
      </c>
      <c r="C41" s="149"/>
      <c r="D41" s="297"/>
      <c r="G41" s="30"/>
    </row>
    <row r="42" spans="1:7">
      <c r="A42" s="134" t="s">
        <v>468</v>
      </c>
      <c r="B42" s="149">
        <v>6.88</v>
      </c>
      <c r="C42" s="149">
        <f>C30*References!B$10</f>
        <v>8.0276360443787276E-2</v>
      </c>
      <c r="D42" s="297">
        <f t="shared" si="0"/>
        <v>6.9602763604437872</v>
      </c>
      <c r="G42" s="30"/>
    </row>
    <row r="43" spans="1:7">
      <c r="A43" s="134" t="s">
        <v>469</v>
      </c>
      <c r="B43" s="149">
        <v>11.7</v>
      </c>
      <c r="C43" s="149">
        <f>C31*References!B$10</f>
        <v>0.12999999999999998</v>
      </c>
      <c r="D43" s="297">
        <f t="shared" si="0"/>
        <v>11.83</v>
      </c>
      <c r="G43" s="30"/>
    </row>
    <row r="44" spans="1:7">
      <c r="A44" s="134" t="s">
        <v>470</v>
      </c>
      <c r="B44" s="149">
        <v>15.07</v>
      </c>
      <c r="C44" s="149">
        <f>C32*References!B$10</f>
        <v>0.12999999999999998</v>
      </c>
      <c r="D44" s="297">
        <f t="shared" si="0"/>
        <v>15.200000000000001</v>
      </c>
      <c r="G44" s="30"/>
    </row>
    <row r="45" spans="1:7">
      <c r="A45" s="134" t="s">
        <v>143</v>
      </c>
      <c r="B45" s="149">
        <v>21.84</v>
      </c>
      <c r="C45" s="149">
        <f>C33*References!B$10</f>
        <v>0.17333333333333331</v>
      </c>
      <c r="D45" s="297">
        <f t="shared" si="0"/>
        <v>22.013333333333332</v>
      </c>
      <c r="G45" s="30"/>
    </row>
    <row r="46" spans="1:7">
      <c r="A46" s="134"/>
      <c r="B46" s="149">
        <v>0</v>
      </c>
      <c r="C46" s="149"/>
      <c r="D46" s="297"/>
      <c r="G46" s="30"/>
    </row>
    <row r="47" spans="1:7">
      <c r="A47" s="134" t="s">
        <v>472</v>
      </c>
      <c r="B47" s="149">
        <v>0</v>
      </c>
      <c r="C47" s="149"/>
      <c r="D47" s="297"/>
      <c r="G47" s="30"/>
    </row>
    <row r="48" spans="1:7">
      <c r="A48" s="134" t="s">
        <v>468</v>
      </c>
      <c r="B48" s="149">
        <v>2.33</v>
      </c>
      <c r="C48" s="149">
        <f>C30</f>
        <v>1.8525313948566297E-2</v>
      </c>
      <c r="D48" s="297">
        <f t="shared" si="0"/>
        <v>2.3485253139485662</v>
      </c>
      <c r="G48" s="30"/>
    </row>
    <row r="49" spans="1:7">
      <c r="A49" s="134" t="s">
        <v>469</v>
      </c>
      <c r="B49" s="149">
        <v>3.5</v>
      </c>
      <c r="C49" s="149">
        <f t="shared" ref="C49:C51" si="3">C31</f>
        <v>0.03</v>
      </c>
      <c r="D49" s="297">
        <f t="shared" si="0"/>
        <v>3.53</v>
      </c>
      <c r="G49" s="30"/>
    </row>
    <row r="50" spans="1:7">
      <c r="A50" s="134" t="s">
        <v>470</v>
      </c>
      <c r="B50" s="149">
        <v>4.6500000000000004</v>
      </c>
      <c r="C50" s="149">
        <f t="shared" si="3"/>
        <v>0.03</v>
      </c>
      <c r="D50" s="297">
        <f t="shared" si="0"/>
        <v>4.6800000000000006</v>
      </c>
      <c r="G50" s="30"/>
    </row>
    <row r="51" spans="1:7">
      <c r="A51" s="134" t="s">
        <v>143</v>
      </c>
      <c r="B51" s="149">
        <v>6.93</v>
      </c>
      <c r="C51" s="149">
        <f t="shared" si="3"/>
        <v>0.04</v>
      </c>
      <c r="D51" s="297">
        <f t="shared" si="0"/>
        <v>6.97</v>
      </c>
      <c r="G51" s="30"/>
    </row>
    <row r="52" spans="1:7">
      <c r="A52" s="134"/>
      <c r="B52" s="149"/>
      <c r="C52" s="149"/>
      <c r="D52" s="297"/>
      <c r="G52" s="30"/>
    </row>
    <row r="53" spans="1:7">
      <c r="A53" s="134" t="s">
        <v>446</v>
      </c>
      <c r="B53" s="149">
        <v>2.46</v>
      </c>
      <c r="C53" s="149">
        <f>C36</f>
        <v>1.8525313948566297E-2</v>
      </c>
      <c r="D53" s="297">
        <f t="shared" si="0"/>
        <v>2.4785253139485661</v>
      </c>
      <c r="G53" s="30"/>
    </row>
    <row r="54" spans="1:7">
      <c r="A54" s="134" t="s">
        <v>473</v>
      </c>
      <c r="B54" s="149">
        <v>1.98</v>
      </c>
      <c r="C54" s="149">
        <f>C53</f>
        <v>1.8525313948566297E-2</v>
      </c>
      <c r="D54" s="297">
        <f t="shared" si="0"/>
        <v>1.9985253139485664</v>
      </c>
      <c r="G54" s="30"/>
    </row>
    <row r="55" spans="1:7">
      <c r="A55" s="134"/>
      <c r="B55" s="149">
        <v>0</v>
      </c>
      <c r="C55" s="149"/>
      <c r="D55" s="297"/>
      <c r="G55" s="30"/>
    </row>
    <row r="56" spans="1:7">
      <c r="A56" s="143" t="s">
        <v>538</v>
      </c>
      <c r="B56" s="149">
        <v>0</v>
      </c>
      <c r="C56" s="149"/>
      <c r="D56" s="297"/>
      <c r="G56" s="30"/>
    </row>
    <row r="57" spans="1:7">
      <c r="A57" s="134" t="s">
        <v>537</v>
      </c>
      <c r="B57" s="149">
        <v>2.97</v>
      </c>
      <c r="C57" s="149">
        <f>C48</f>
        <v>1.8525313948566297E-2</v>
      </c>
      <c r="D57" s="297">
        <f t="shared" si="0"/>
        <v>2.9885253139485664</v>
      </c>
      <c r="G57" s="30"/>
    </row>
    <row r="58" spans="1:7">
      <c r="A58" s="134" t="s">
        <v>539</v>
      </c>
      <c r="B58" s="149">
        <v>12.76</v>
      </c>
      <c r="C58" s="149">
        <f>C57*References!B10</f>
        <v>8.0276360443787276E-2</v>
      </c>
      <c r="D58" s="297">
        <f t="shared" si="0"/>
        <v>12.840276360443788</v>
      </c>
      <c r="G58" s="30"/>
    </row>
    <row r="59" spans="1:7">
      <c r="A59" s="134"/>
      <c r="B59" s="149">
        <v>0</v>
      </c>
      <c r="C59" s="149"/>
      <c r="D59" s="297"/>
      <c r="G59" s="30"/>
    </row>
    <row r="60" spans="1:7">
      <c r="A60" s="143" t="s">
        <v>474</v>
      </c>
      <c r="B60" s="149">
        <v>0</v>
      </c>
      <c r="C60" s="149"/>
      <c r="D60" s="297"/>
      <c r="G60" s="30"/>
    </row>
    <row r="61" spans="1:7">
      <c r="A61" s="134" t="s">
        <v>476</v>
      </c>
      <c r="B61" s="121">
        <v>7.77</v>
      </c>
      <c r="C61" s="149">
        <f>C62</f>
        <v>6.8107771869729022E-2</v>
      </c>
      <c r="D61" s="297">
        <f t="shared" si="0"/>
        <v>7.838107771869729</v>
      </c>
      <c r="G61" s="30"/>
    </row>
    <row r="62" spans="1:7" s="134" customFormat="1">
      <c r="A62" s="134" t="s">
        <v>475</v>
      </c>
      <c r="B62" s="121">
        <v>7.77</v>
      </c>
      <c r="C62" s="149">
        <f>'DF Calcs'!L51</f>
        <v>6.8107771869729022E-2</v>
      </c>
      <c r="D62" s="297">
        <f t="shared" si="0"/>
        <v>7.838107771869729</v>
      </c>
      <c r="G62" s="30"/>
    </row>
    <row r="63" spans="1:7">
      <c r="A63" s="134" t="s">
        <v>447</v>
      </c>
      <c r="B63" s="121">
        <v>7</v>
      </c>
      <c r="C63" s="149">
        <f>'DF Calcs'!L52</f>
        <v>6.8107771869729036E-2</v>
      </c>
      <c r="D63" s="297">
        <f t="shared" si="0"/>
        <v>7.0681077718697294</v>
      </c>
      <c r="G63" s="30"/>
    </row>
    <row r="64" spans="1:7">
      <c r="A64" s="134" t="s">
        <v>445</v>
      </c>
      <c r="B64" s="121">
        <v>7.77</v>
      </c>
      <c r="C64" s="149">
        <f>C62</f>
        <v>6.8107771869729022E-2</v>
      </c>
      <c r="D64" s="297">
        <f t="shared" si="0"/>
        <v>7.838107771869729</v>
      </c>
      <c r="G64" s="30"/>
    </row>
    <row r="65" spans="1:8">
      <c r="A65" s="134"/>
      <c r="B65" s="149">
        <v>0</v>
      </c>
      <c r="C65" s="149"/>
      <c r="D65" s="297"/>
      <c r="G65" s="30"/>
    </row>
    <row r="66" spans="1:8">
      <c r="A66" s="143" t="s">
        <v>479</v>
      </c>
      <c r="B66" s="149">
        <v>0</v>
      </c>
      <c r="C66" s="149"/>
      <c r="D66" s="297"/>
      <c r="G66" s="30"/>
      <c r="H66" s="132">
        <f>18/103.6</f>
        <v>0.17374517374517376</v>
      </c>
    </row>
    <row r="67" spans="1:8">
      <c r="A67" s="151" t="s">
        <v>477</v>
      </c>
      <c r="B67" s="148">
        <v>3.73</v>
      </c>
      <c r="C67" s="148">
        <f>C83</f>
        <v>9.5350880617620648E-2</v>
      </c>
      <c r="D67" s="298">
        <f t="shared" si="0"/>
        <v>3.8253508806176209</v>
      </c>
      <c r="G67" s="30"/>
    </row>
    <row r="68" spans="1:8">
      <c r="A68" s="134" t="s">
        <v>478</v>
      </c>
      <c r="B68" s="149">
        <v>4.5199999999999996</v>
      </c>
      <c r="C68" s="149">
        <f t="shared" ref="C68:C72" si="4">C84</f>
        <v>0.13621554373945807</v>
      </c>
      <c r="D68" s="297">
        <f t="shared" si="0"/>
        <v>4.6562155437394575</v>
      </c>
      <c r="G68" s="30"/>
      <c r="H68" s="132">
        <v>17.37</v>
      </c>
    </row>
    <row r="69" spans="1:8">
      <c r="A69" s="134" t="s">
        <v>133</v>
      </c>
      <c r="B69" s="149">
        <v>9.01</v>
      </c>
      <c r="C69" s="149">
        <f t="shared" si="4"/>
        <v>0.25771980875505462</v>
      </c>
      <c r="D69" s="297">
        <f t="shared" si="0"/>
        <v>9.2677198087550536</v>
      </c>
      <c r="G69" s="30"/>
      <c r="H69" s="132">
        <f>+H68*1.036</f>
        <v>17.995320000000003</v>
      </c>
    </row>
    <row r="70" spans="1:8">
      <c r="A70" s="134" t="s">
        <v>134</v>
      </c>
      <c r="B70" s="149">
        <v>11.98</v>
      </c>
      <c r="C70" s="149">
        <f t="shared" si="4"/>
        <v>0.3340005132491512</v>
      </c>
      <c r="D70" s="297">
        <f t="shared" si="0"/>
        <v>12.314000513249152</v>
      </c>
      <c r="G70" s="30"/>
    </row>
    <row r="71" spans="1:8">
      <c r="A71" s="134" t="s">
        <v>135</v>
      </c>
      <c r="B71" s="149">
        <v>17.91</v>
      </c>
      <c r="C71" s="149">
        <f t="shared" si="4"/>
        <v>0.45768422696457911</v>
      </c>
      <c r="D71" s="297">
        <f t="shared" si="0"/>
        <v>18.367684226964577</v>
      </c>
      <c r="G71" s="30"/>
    </row>
    <row r="72" spans="1:8">
      <c r="A72" s="134" t="s">
        <v>136</v>
      </c>
      <c r="B72" s="149">
        <v>23.77</v>
      </c>
      <c r="C72" s="149">
        <f t="shared" si="4"/>
        <v>0.53396493145867563</v>
      </c>
      <c r="D72" s="297">
        <f t="shared" si="0"/>
        <v>24.303964931458676</v>
      </c>
      <c r="G72" s="30"/>
    </row>
    <row r="73" spans="1:8">
      <c r="A73" s="134"/>
      <c r="B73" s="149">
        <v>0</v>
      </c>
      <c r="C73" s="149"/>
      <c r="D73" s="297"/>
      <c r="G73" s="30"/>
    </row>
    <row r="74" spans="1:8">
      <c r="A74" s="134" t="s">
        <v>469</v>
      </c>
      <c r="B74" s="149">
        <v>0.7</v>
      </c>
      <c r="C74" s="149">
        <f>C104</f>
        <v>2.6153384397975949E-2</v>
      </c>
      <c r="D74" s="297">
        <f t="shared" si="0"/>
        <v>0.72615338439797594</v>
      </c>
      <c r="G74" s="30"/>
    </row>
    <row r="75" spans="1:8">
      <c r="A75" s="134" t="s">
        <v>470</v>
      </c>
      <c r="B75" s="149">
        <v>0.91</v>
      </c>
      <c r="C75" s="149">
        <f>C107</f>
        <v>2.7787970922849445E-2</v>
      </c>
      <c r="D75" s="297">
        <f t="shared" si="0"/>
        <v>0.93778797092284949</v>
      </c>
      <c r="G75" s="30"/>
    </row>
    <row r="76" spans="1:8">
      <c r="A76" s="134" t="s">
        <v>143</v>
      </c>
      <c r="B76" s="149">
        <v>1.35</v>
      </c>
      <c r="C76" s="149">
        <f>C110</f>
        <v>4.1954387471753084E-2</v>
      </c>
      <c r="D76" s="297">
        <f t="shared" si="0"/>
        <v>1.3919543874717533</v>
      </c>
      <c r="G76" s="30"/>
    </row>
    <row r="77" spans="1:8">
      <c r="A77" s="134"/>
      <c r="B77" s="149">
        <v>0</v>
      </c>
      <c r="C77" s="149"/>
      <c r="D77" s="297"/>
      <c r="G77" s="30"/>
    </row>
    <row r="78" spans="1:8">
      <c r="A78" s="143" t="s">
        <v>131</v>
      </c>
      <c r="B78" s="149">
        <v>0</v>
      </c>
      <c r="C78" s="149"/>
      <c r="D78" s="297"/>
      <c r="G78" s="30"/>
    </row>
    <row r="79" spans="1:8">
      <c r="A79" s="134" t="s">
        <v>480</v>
      </c>
      <c r="B79" s="149">
        <v>34.75</v>
      </c>
      <c r="C79" s="149">
        <f>References!B58</f>
        <v>1.9309652509652508</v>
      </c>
      <c r="D79" s="297">
        <f t="shared" si="0"/>
        <v>36.680965250965251</v>
      </c>
      <c r="G79" s="30"/>
    </row>
    <row r="80" spans="1:8">
      <c r="A80" s="134" t="s">
        <v>587</v>
      </c>
      <c r="B80" s="331">
        <v>17.37</v>
      </c>
      <c r="C80" s="331">
        <f>+D80-B80</f>
        <v>0.96999999999999886</v>
      </c>
      <c r="D80" s="332">
        <v>18.34</v>
      </c>
      <c r="F80" s="330" t="s">
        <v>629</v>
      </c>
      <c r="G80" s="30"/>
    </row>
    <row r="81" spans="1:7">
      <c r="A81" s="134"/>
      <c r="B81" s="149">
        <v>0</v>
      </c>
      <c r="C81" s="149"/>
      <c r="D81" s="297"/>
      <c r="G81" s="17">
        <f>+C80/B80</f>
        <v>5.5843408175014327E-2</v>
      </c>
    </row>
    <row r="82" spans="1:7">
      <c r="A82" s="143" t="s">
        <v>481</v>
      </c>
      <c r="B82" s="149">
        <v>0</v>
      </c>
      <c r="C82" s="149"/>
      <c r="D82" s="297"/>
      <c r="G82" s="30"/>
    </row>
    <row r="83" spans="1:7">
      <c r="A83" s="134" t="s">
        <v>477</v>
      </c>
      <c r="B83" s="149">
        <v>6.83</v>
      </c>
      <c r="C83" s="149">
        <f>'DF Calcs'!L21</f>
        <v>9.5350880617620648E-2</v>
      </c>
      <c r="D83" s="297">
        <f t="shared" si="0"/>
        <v>6.9253508806176205</v>
      </c>
      <c r="G83" s="30"/>
    </row>
    <row r="84" spans="1:7">
      <c r="A84" s="134" t="s">
        <v>132</v>
      </c>
      <c r="B84" s="149">
        <v>7.88</v>
      </c>
      <c r="C84" s="149">
        <f>'DF Calcs'!L22</f>
        <v>0.13621554373945807</v>
      </c>
      <c r="D84" s="297">
        <f t="shared" si="0"/>
        <v>8.0162155437394578</v>
      </c>
      <c r="G84" s="30"/>
    </row>
    <row r="85" spans="1:7">
      <c r="A85" s="134" t="s">
        <v>133</v>
      </c>
      <c r="B85" s="149">
        <v>13.87</v>
      </c>
      <c r="C85" s="149">
        <f>'DF Calcs'!L27</f>
        <v>0.25771980875505462</v>
      </c>
      <c r="D85" s="297">
        <f t="shared" si="0"/>
        <v>14.127719808755053</v>
      </c>
      <c r="G85" s="30"/>
    </row>
    <row r="86" spans="1:7">
      <c r="A86" s="134" t="s">
        <v>134</v>
      </c>
      <c r="B86" s="149">
        <v>18.29</v>
      </c>
      <c r="C86" s="149">
        <f>'DF Calcs'!L31</f>
        <v>0.3340005132491512</v>
      </c>
      <c r="D86" s="297">
        <f t="shared" si="0"/>
        <v>18.62400051324915</v>
      </c>
      <c r="G86" s="30"/>
    </row>
    <row r="87" spans="1:7">
      <c r="A87" s="134" t="s">
        <v>135</v>
      </c>
      <c r="B87" s="149">
        <v>24.89</v>
      </c>
      <c r="C87" s="149">
        <f>'DF Calcs'!L35</f>
        <v>0.45768422696457911</v>
      </c>
      <c r="D87" s="297">
        <f t="shared" si="0"/>
        <v>25.347684226964581</v>
      </c>
      <c r="G87" s="30"/>
    </row>
    <row r="88" spans="1:7">
      <c r="A88" s="134" t="s">
        <v>136</v>
      </c>
      <c r="B88" s="149">
        <v>33.51</v>
      </c>
      <c r="C88" s="149">
        <f>'DF Calcs'!L40</f>
        <v>0.53396493145867563</v>
      </c>
      <c r="D88" s="297">
        <f t="shared" si="0"/>
        <v>34.043964931458675</v>
      </c>
      <c r="G88" s="30"/>
    </row>
    <row r="89" spans="1:7">
      <c r="A89" s="134"/>
      <c r="B89" s="149">
        <v>0</v>
      </c>
      <c r="C89" s="149"/>
      <c r="D89" s="297"/>
      <c r="G89" s="30"/>
    </row>
    <row r="90" spans="1:7">
      <c r="A90" s="134" t="s">
        <v>482</v>
      </c>
      <c r="B90" s="149">
        <v>10.79</v>
      </c>
      <c r="C90" s="149">
        <f t="shared" ref="C90:C95" si="5">C83</f>
        <v>9.5350880617620648E-2</v>
      </c>
      <c r="D90" s="297">
        <f t="shared" si="0"/>
        <v>10.88535088061762</v>
      </c>
      <c r="G90" s="30"/>
    </row>
    <row r="91" spans="1:7">
      <c r="A91" s="134" t="s">
        <v>137</v>
      </c>
      <c r="B91" s="149">
        <v>11.36</v>
      </c>
      <c r="C91" s="149">
        <f t="shared" si="5"/>
        <v>0.13621554373945807</v>
      </c>
      <c r="D91" s="297">
        <f t="shared" si="0"/>
        <v>11.496215543739458</v>
      </c>
      <c r="G91" s="30"/>
    </row>
    <row r="92" spans="1:7">
      <c r="A92" s="134" t="s">
        <v>138</v>
      </c>
      <c r="B92" s="149">
        <v>18.399999999999999</v>
      </c>
      <c r="C92" s="149">
        <f t="shared" si="5"/>
        <v>0.25771980875505462</v>
      </c>
      <c r="D92" s="297">
        <f t="shared" si="0"/>
        <v>18.657719808755054</v>
      </c>
      <c r="G92" s="30"/>
    </row>
    <row r="93" spans="1:7">
      <c r="A93" s="134" t="s">
        <v>139</v>
      </c>
      <c r="B93" s="149">
        <v>22.18</v>
      </c>
      <c r="C93" s="149">
        <f t="shared" si="5"/>
        <v>0.3340005132491512</v>
      </c>
      <c r="D93" s="297">
        <f t="shared" si="0"/>
        <v>22.514000513249151</v>
      </c>
      <c r="G93" s="30"/>
    </row>
    <row r="94" spans="1:7">
      <c r="A94" s="134" t="s">
        <v>140</v>
      </c>
      <c r="B94" s="149">
        <v>30.27</v>
      </c>
      <c r="C94" s="149">
        <f t="shared" si="5"/>
        <v>0.45768422696457911</v>
      </c>
      <c r="D94" s="297">
        <f t="shared" si="0"/>
        <v>30.727684226964577</v>
      </c>
      <c r="G94" s="30"/>
    </row>
    <row r="95" spans="1:7">
      <c r="A95" s="134" t="s">
        <v>141</v>
      </c>
      <c r="B95" s="149">
        <v>40.71</v>
      </c>
      <c r="C95" s="149">
        <f t="shared" si="5"/>
        <v>0.53396493145867563</v>
      </c>
      <c r="D95" s="297">
        <f t="shared" si="0"/>
        <v>41.243964931458677</v>
      </c>
      <c r="G95" s="30"/>
    </row>
    <row r="96" spans="1:7">
      <c r="A96" s="134"/>
      <c r="B96" s="149">
        <v>0</v>
      </c>
      <c r="C96" s="149"/>
      <c r="D96" s="297"/>
      <c r="G96" s="30"/>
    </row>
    <row r="97" spans="1:7">
      <c r="A97" s="134" t="s">
        <v>483</v>
      </c>
      <c r="B97" s="149">
        <v>10.050000000000001</v>
      </c>
      <c r="C97" s="149">
        <f>C83</f>
        <v>9.5350880617620648E-2</v>
      </c>
      <c r="D97" s="297">
        <f t="shared" si="0"/>
        <v>10.145350880617622</v>
      </c>
      <c r="G97" s="30"/>
    </row>
    <row r="98" spans="1:7">
      <c r="A98" s="134" t="s">
        <v>142</v>
      </c>
      <c r="B98" s="149">
        <v>10.79</v>
      </c>
      <c r="C98" s="149">
        <f>C84</f>
        <v>0.13621554373945807</v>
      </c>
      <c r="D98" s="297">
        <f t="shared" si="0"/>
        <v>10.926215543739458</v>
      </c>
      <c r="G98" s="30"/>
    </row>
    <row r="99" spans="1:7" s="134" customFormat="1">
      <c r="A99" s="134" t="s">
        <v>147</v>
      </c>
      <c r="B99" s="149">
        <v>19.829999999999998</v>
      </c>
      <c r="C99" s="149">
        <f>C85</f>
        <v>0.25771980875505462</v>
      </c>
      <c r="D99" s="297">
        <f t="shared" si="0"/>
        <v>20.087719808755054</v>
      </c>
      <c r="G99" s="30"/>
    </row>
    <row r="100" spans="1:7" s="134" customFormat="1">
      <c r="A100" s="134" t="s">
        <v>148</v>
      </c>
      <c r="B100" s="149">
        <v>25.76</v>
      </c>
      <c r="C100" s="149">
        <f>C86</f>
        <v>0.3340005132491512</v>
      </c>
      <c r="D100" s="297">
        <f t="shared" si="0"/>
        <v>26.094000513249153</v>
      </c>
      <c r="G100" s="30"/>
    </row>
    <row r="101" spans="1:7" s="134" customFormat="1">
      <c r="A101" s="134" t="s">
        <v>544</v>
      </c>
      <c r="B101" s="149">
        <v>30.81</v>
      </c>
      <c r="C101" s="149">
        <f>C87</f>
        <v>0.45768422696457911</v>
      </c>
      <c r="D101" s="297">
        <f t="shared" si="0"/>
        <v>31.267684226964576</v>
      </c>
      <c r="G101" s="30"/>
    </row>
    <row r="102" spans="1:7">
      <c r="A102" s="134"/>
      <c r="B102" s="149">
        <v>0</v>
      </c>
      <c r="C102" s="149"/>
      <c r="D102" s="297"/>
      <c r="G102" s="30"/>
    </row>
    <row r="103" spans="1:7">
      <c r="A103" s="143" t="s">
        <v>484</v>
      </c>
      <c r="B103" s="149">
        <v>0</v>
      </c>
      <c r="C103" s="149"/>
      <c r="D103" s="297"/>
      <c r="G103" s="30"/>
    </row>
    <row r="104" spans="1:7">
      <c r="A104" s="134" t="s">
        <v>469</v>
      </c>
      <c r="B104" s="149">
        <v>2.66</v>
      </c>
      <c r="C104" s="149">
        <f>'DF Calcs'!L61</f>
        <v>2.6153384397975949E-2</v>
      </c>
      <c r="D104" s="297">
        <f t="shared" si="0"/>
        <v>2.6861533843979761</v>
      </c>
      <c r="G104" s="30"/>
    </row>
    <row r="105" spans="1:7" s="134" customFormat="1">
      <c r="A105" s="134" t="s">
        <v>485</v>
      </c>
      <c r="B105" s="149">
        <v>3.82</v>
      </c>
      <c r="C105" s="149">
        <f>C104</f>
        <v>2.6153384397975949E-2</v>
      </c>
      <c r="D105" s="297">
        <f t="shared" si="0"/>
        <v>3.8461533843979758</v>
      </c>
      <c r="G105" s="30"/>
    </row>
    <row r="106" spans="1:7" s="134" customFormat="1">
      <c r="B106" s="149">
        <v>0</v>
      </c>
      <c r="C106" s="149"/>
      <c r="D106" s="297"/>
      <c r="G106" s="30"/>
    </row>
    <row r="107" spans="1:7" s="134" customFormat="1">
      <c r="A107" s="134" t="s">
        <v>470</v>
      </c>
      <c r="B107" s="149">
        <v>2.83</v>
      </c>
      <c r="C107" s="149">
        <f>'DF Calcs'!L62</f>
        <v>2.7787970922849445E-2</v>
      </c>
      <c r="D107" s="297">
        <f t="shared" ref="D107:D138" si="6">B107+C107</f>
        <v>2.8577879709228493</v>
      </c>
      <c r="G107" s="30"/>
    </row>
    <row r="108" spans="1:7" s="134" customFormat="1">
      <c r="A108" s="134" t="s">
        <v>486</v>
      </c>
      <c r="B108" s="149">
        <v>4.04</v>
      </c>
      <c r="C108" s="149">
        <f>C107</f>
        <v>2.7787970922849445E-2</v>
      </c>
      <c r="D108" s="297">
        <f t="shared" si="6"/>
        <v>4.0677879709228497</v>
      </c>
      <c r="G108" s="30"/>
    </row>
    <row r="109" spans="1:7" s="134" customFormat="1">
      <c r="B109" s="149">
        <v>0</v>
      </c>
      <c r="C109" s="149"/>
      <c r="D109" s="297"/>
      <c r="G109" s="30"/>
    </row>
    <row r="110" spans="1:7" s="134" customFormat="1">
      <c r="A110" s="134" t="s">
        <v>143</v>
      </c>
      <c r="B110" s="149">
        <v>3.44</v>
      </c>
      <c r="C110" s="149">
        <f>'DF Calcs'!L63</f>
        <v>4.1954387471753084E-2</v>
      </c>
      <c r="D110" s="297">
        <f t="shared" si="6"/>
        <v>3.4819543874717529</v>
      </c>
      <c r="G110" s="30"/>
    </row>
    <row r="111" spans="1:7" s="134" customFormat="1">
      <c r="A111" s="134" t="s">
        <v>487</v>
      </c>
      <c r="B111" s="149">
        <v>4.51</v>
      </c>
      <c r="C111" s="149">
        <f>C110</f>
        <v>4.1954387471753084E-2</v>
      </c>
      <c r="D111" s="297">
        <f t="shared" si="6"/>
        <v>4.5519543874717527</v>
      </c>
      <c r="G111" s="30"/>
    </row>
    <row r="112" spans="1:7">
      <c r="A112" s="134"/>
      <c r="B112" s="149">
        <v>0</v>
      </c>
      <c r="C112" s="149"/>
      <c r="D112" s="297"/>
      <c r="G112" s="30"/>
    </row>
    <row r="113" spans="1:7">
      <c r="A113" s="143" t="s">
        <v>488</v>
      </c>
      <c r="B113" s="149">
        <v>0</v>
      </c>
      <c r="C113" s="149"/>
      <c r="D113" s="297"/>
      <c r="G113" s="30"/>
    </row>
    <row r="114" spans="1:7">
      <c r="A114" s="134" t="s">
        <v>144</v>
      </c>
      <c r="B114" s="149">
        <v>1.53</v>
      </c>
      <c r="C114" s="149">
        <f>'DF Calcs'!L55</f>
        <v>1.5801003073777135E-2</v>
      </c>
      <c r="D114" s="297">
        <f t="shared" si="6"/>
        <v>1.5458010030737772</v>
      </c>
      <c r="G114" s="30"/>
    </row>
    <row r="115" spans="1:7" s="134" customFormat="1">
      <c r="A115" s="134" t="s">
        <v>489</v>
      </c>
      <c r="B115" s="149">
        <v>2.41</v>
      </c>
      <c r="C115" s="149">
        <f>C114</f>
        <v>1.5801003073777135E-2</v>
      </c>
      <c r="D115" s="297">
        <f t="shared" si="6"/>
        <v>2.4258010030737771</v>
      </c>
      <c r="G115" s="30"/>
    </row>
    <row r="116" spans="1:7" s="134" customFormat="1">
      <c r="A116" s="134" t="s">
        <v>490</v>
      </c>
      <c r="B116" s="149">
        <v>1.98</v>
      </c>
      <c r="C116" s="149">
        <f>C114</f>
        <v>1.5801003073777135E-2</v>
      </c>
      <c r="D116" s="297">
        <f t="shared" si="6"/>
        <v>1.9958010030737772</v>
      </c>
      <c r="G116" s="30"/>
    </row>
    <row r="117" spans="1:7">
      <c r="A117" s="134"/>
      <c r="B117" s="149">
        <v>0</v>
      </c>
      <c r="C117" s="149"/>
      <c r="D117" s="297"/>
      <c r="G117" s="30"/>
    </row>
    <row r="118" spans="1:7">
      <c r="A118" s="134" t="s">
        <v>477</v>
      </c>
      <c r="B118" s="122">
        <v>6.81</v>
      </c>
      <c r="C118" s="149">
        <f>C83</f>
        <v>9.5350880617620648E-2</v>
      </c>
      <c r="D118" s="297">
        <f t="shared" si="6"/>
        <v>6.90535088061762</v>
      </c>
      <c r="G118" s="30"/>
    </row>
    <row r="119" spans="1:7">
      <c r="A119" s="134" t="s">
        <v>132</v>
      </c>
      <c r="B119" s="122">
        <v>7.66</v>
      </c>
      <c r="C119" s="149">
        <f>C84</f>
        <v>0.13621554373945807</v>
      </c>
      <c r="D119" s="297">
        <f t="shared" si="6"/>
        <v>7.796215543739458</v>
      </c>
      <c r="G119" s="30"/>
    </row>
    <row r="120" spans="1:7">
      <c r="A120" s="134" t="s">
        <v>133</v>
      </c>
      <c r="B120" s="122">
        <v>13.72</v>
      </c>
      <c r="C120" s="149">
        <f>C85</f>
        <v>0.25771980875505462</v>
      </c>
      <c r="D120" s="297">
        <f t="shared" si="6"/>
        <v>13.977719808755054</v>
      </c>
      <c r="G120" s="30"/>
    </row>
    <row r="121" spans="1:7">
      <c r="A121" s="134" t="s">
        <v>134</v>
      </c>
      <c r="B121" s="122">
        <v>18.5</v>
      </c>
      <c r="C121" s="149">
        <f>C86</f>
        <v>0.3340005132491512</v>
      </c>
      <c r="D121" s="297">
        <f t="shared" si="6"/>
        <v>18.834000513249151</v>
      </c>
      <c r="G121" s="30"/>
    </row>
    <row r="122" spans="1:7">
      <c r="A122" s="134" t="s">
        <v>135</v>
      </c>
      <c r="B122" s="122">
        <v>25.18</v>
      </c>
      <c r="C122" s="149">
        <f>C87</f>
        <v>0.45768422696457911</v>
      </c>
      <c r="D122" s="297">
        <f t="shared" si="6"/>
        <v>25.637684226964581</v>
      </c>
      <c r="G122" s="30"/>
    </row>
    <row r="123" spans="1:7">
      <c r="A123" s="134"/>
      <c r="B123" s="149">
        <v>0</v>
      </c>
      <c r="C123" s="149"/>
      <c r="D123" s="297"/>
      <c r="G123" s="30"/>
    </row>
    <row r="124" spans="1:7">
      <c r="A124" s="134" t="s">
        <v>482</v>
      </c>
      <c r="B124" s="122">
        <v>10.96</v>
      </c>
      <c r="C124" s="149">
        <f>C118</f>
        <v>9.5350880617620648E-2</v>
      </c>
      <c r="D124" s="297">
        <f t="shared" si="6"/>
        <v>11.055350880617622</v>
      </c>
      <c r="G124" s="30"/>
    </row>
    <row r="125" spans="1:7">
      <c r="A125" s="134" t="s">
        <v>137</v>
      </c>
      <c r="B125" s="122">
        <v>11.53</v>
      </c>
      <c r="C125" s="149">
        <f t="shared" ref="C125:C128" si="7">C119</f>
        <v>0.13621554373945807</v>
      </c>
      <c r="D125" s="297">
        <f t="shared" si="6"/>
        <v>11.666215543739458</v>
      </c>
      <c r="G125" s="30"/>
    </row>
    <row r="126" spans="1:7">
      <c r="A126" s="134" t="s">
        <v>138</v>
      </c>
      <c r="B126" s="122">
        <v>18.61</v>
      </c>
      <c r="C126" s="149">
        <f t="shared" si="7"/>
        <v>0.25771980875505462</v>
      </c>
      <c r="D126" s="297">
        <f t="shared" si="6"/>
        <v>18.867719808755055</v>
      </c>
      <c r="G126" s="30"/>
    </row>
    <row r="127" spans="1:7">
      <c r="A127" s="134" t="s">
        <v>139</v>
      </c>
      <c r="B127" s="122">
        <v>22.33</v>
      </c>
      <c r="C127" s="149">
        <f t="shared" si="7"/>
        <v>0.3340005132491512</v>
      </c>
      <c r="D127" s="297">
        <f t="shared" si="6"/>
        <v>22.66400051324915</v>
      </c>
      <c r="G127" s="30"/>
    </row>
    <row r="128" spans="1:7">
      <c r="A128" s="134" t="s">
        <v>140</v>
      </c>
      <c r="B128" s="122">
        <v>30.23</v>
      </c>
      <c r="C128" s="149">
        <f t="shared" si="7"/>
        <v>0.45768422696457911</v>
      </c>
      <c r="D128" s="297">
        <f t="shared" si="6"/>
        <v>30.687684226964578</v>
      </c>
      <c r="G128" s="30"/>
    </row>
    <row r="129" spans="1:7">
      <c r="A129" s="134"/>
      <c r="B129" s="149">
        <v>0</v>
      </c>
      <c r="C129" s="149"/>
      <c r="D129" s="297"/>
      <c r="G129" s="30"/>
    </row>
    <row r="130" spans="1:7">
      <c r="A130" s="134" t="s">
        <v>145</v>
      </c>
      <c r="B130" s="149">
        <v>6.61</v>
      </c>
      <c r="C130" s="149">
        <f>'DF Calcs'!L54</f>
        <v>6.8471013319700916E-2</v>
      </c>
      <c r="D130" s="297">
        <f t="shared" si="6"/>
        <v>6.6784710133197009</v>
      </c>
      <c r="G130" s="30"/>
    </row>
    <row r="131" spans="1:7">
      <c r="A131" s="134" t="s">
        <v>472</v>
      </c>
      <c r="B131" s="149">
        <v>2.41</v>
      </c>
      <c r="C131" s="149">
        <f>'DF Calcs'!L59</f>
        <v>1.5801003073777138E-2</v>
      </c>
      <c r="D131" s="297">
        <f t="shared" si="6"/>
        <v>2.4258010030737771</v>
      </c>
      <c r="G131" s="30"/>
    </row>
    <row r="132" spans="1:7">
      <c r="A132" s="134"/>
      <c r="B132" s="149">
        <v>0</v>
      </c>
      <c r="C132" s="149"/>
      <c r="D132" s="297"/>
      <c r="G132" s="30"/>
    </row>
    <row r="133" spans="1:7">
      <c r="A133" s="143" t="s">
        <v>522</v>
      </c>
      <c r="B133" s="149">
        <v>0</v>
      </c>
      <c r="C133" s="149"/>
      <c r="D133" s="297"/>
      <c r="G133" s="30"/>
    </row>
    <row r="134" spans="1:7">
      <c r="A134" s="151" t="s">
        <v>133</v>
      </c>
      <c r="B134" s="120">
        <v>35.79</v>
      </c>
      <c r="C134" s="148">
        <f>'DF Calcs'!L69</f>
        <v>0.70886568962013985</v>
      </c>
      <c r="D134" s="298">
        <f t="shared" ref="D134:D135" si="8">B134+C134</f>
        <v>36.498865689620139</v>
      </c>
      <c r="G134" s="30"/>
    </row>
    <row r="135" spans="1:7">
      <c r="A135" s="134" t="s">
        <v>134</v>
      </c>
      <c r="B135" s="122">
        <v>47.68</v>
      </c>
      <c r="C135" s="149">
        <f>'DF Calcs'!L53</f>
        <v>0.91863762697890528</v>
      </c>
      <c r="D135" s="297">
        <f t="shared" si="8"/>
        <v>48.598637626978906</v>
      </c>
      <c r="G135" s="30"/>
    </row>
    <row r="136" spans="1:7">
      <c r="A136" s="134"/>
      <c r="B136" s="122">
        <v>0</v>
      </c>
      <c r="C136" s="149"/>
      <c r="D136" s="297"/>
      <c r="G136" s="30"/>
    </row>
    <row r="137" spans="1:7">
      <c r="A137" s="151" t="s">
        <v>138</v>
      </c>
      <c r="B137" s="120">
        <v>38.08</v>
      </c>
      <c r="C137" s="148">
        <f>'DF Calcs'!L69</f>
        <v>0.70886568962013985</v>
      </c>
      <c r="D137" s="298">
        <f t="shared" si="6"/>
        <v>38.788865689620138</v>
      </c>
      <c r="G137" s="30"/>
    </row>
    <row r="138" spans="1:7">
      <c r="A138" s="134" t="s">
        <v>139</v>
      </c>
      <c r="B138" s="122">
        <v>49.98</v>
      </c>
      <c r="C138" s="149">
        <f>C135</f>
        <v>0.91863762697890528</v>
      </c>
      <c r="D138" s="297">
        <f t="shared" si="6"/>
        <v>50.898637626978903</v>
      </c>
      <c r="G138" s="30"/>
    </row>
    <row r="139" spans="1:7">
      <c r="A139" s="134"/>
      <c r="B139" s="149"/>
      <c r="C139" s="149"/>
      <c r="D139" s="297"/>
    </row>
  </sheetData>
  <pageMargins left="0.7" right="0.7" top="0.75" bottom="0.75" header="0.3" footer="0.3"/>
  <pageSetup scale="74" orientation="portrait" r:id="rId1"/>
  <headerFooter>
    <oddFooter>&amp;L&amp;F - &amp;A&amp;R&amp;P of &amp;N</oddFooter>
  </headerFooter>
  <rowBreaks count="2" manualBreakCount="2">
    <brk id="55" max="16383" man="1"/>
    <brk id="10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96"/>
  <sheetViews>
    <sheetView showGridLines="0" zoomScale="90" zoomScaleNormal="90" workbookViewId="0">
      <pane xSplit="2" ySplit="5" topLeftCell="L150" activePane="bottomRight" state="frozen"/>
      <selection activeCell="O24" sqref="O24"/>
      <selection pane="topRight" activeCell="O24" sqref="O24"/>
      <selection pane="bottomLeft" activeCell="O24" sqref="O24"/>
      <selection pane="bottomRight" activeCell="O24" sqref="O24"/>
    </sheetView>
  </sheetViews>
  <sheetFormatPr defaultRowHeight="12.75"/>
  <cols>
    <col min="1" max="1" width="22.7109375" style="202" customWidth="1"/>
    <col min="2" max="2" width="29.140625" style="202" bestFit="1" customWidth="1"/>
    <col min="3" max="3" width="9.7109375" style="202" customWidth="1"/>
    <col min="4" max="4" width="2.85546875" style="202" customWidth="1"/>
    <col min="5" max="5" width="9.7109375" style="202" customWidth="1"/>
    <col min="6" max="6" width="1.140625" style="202" customWidth="1"/>
    <col min="7" max="7" width="13.7109375" style="255" customWidth="1"/>
    <col min="8" max="8" width="1.5703125" style="202" customWidth="1"/>
    <col min="9" max="9" width="13" style="255" customWidth="1"/>
    <col min="10" max="10" width="2" style="202" customWidth="1"/>
    <col min="11" max="11" width="13" style="255" customWidth="1"/>
    <col min="12" max="12" width="4.42578125" style="202" customWidth="1"/>
    <col min="13" max="13" width="13.140625" style="202" customWidth="1"/>
    <col min="14" max="14" width="2" style="202" customWidth="1"/>
    <col min="15" max="15" width="13.42578125" style="202" customWidth="1"/>
    <col min="16" max="16" width="2" style="202" customWidth="1"/>
    <col min="17" max="17" width="13.42578125" style="202" bestFit="1" customWidth="1"/>
    <col min="18" max="18" width="2" style="202" customWidth="1"/>
    <col min="19" max="19" width="11.5703125" style="202" customWidth="1"/>
    <col min="20" max="20" width="10.85546875" style="202" customWidth="1"/>
    <col min="21" max="21" width="9.42578125" style="202" customWidth="1"/>
    <col min="22" max="22" width="2" style="202" customWidth="1"/>
    <col min="23" max="23" width="13.140625" style="270" customWidth="1"/>
    <col min="24" max="24" width="2" style="202" customWidth="1"/>
    <col min="25" max="25" width="14.28515625" style="270" customWidth="1"/>
    <col min="26" max="26" width="14.42578125" style="202" customWidth="1"/>
    <col min="27" max="27" width="6.140625" style="202" bestFit="1" customWidth="1"/>
    <col min="28" max="29" width="17.28515625" style="202" customWidth="1"/>
    <col min="30" max="30" width="9.5703125" style="202" bestFit="1" customWidth="1"/>
    <col min="31" max="16384" width="9.140625" style="202"/>
  </cols>
  <sheetData>
    <row r="1" spans="1:31" ht="12" customHeight="1">
      <c r="A1" s="197" t="s">
        <v>153</v>
      </c>
      <c r="B1" s="198"/>
      <c r="C1" s="199" t="s">
        <v>546</v>
      </c>
      <c r="D1" s="198"/>
      <c r="E1" s="200"/>
      <c r="F1" s="198"/>
      <c r="G1" s="201"/>
      <c r="H1" s="198"/>
      <c r="I1" s="201"/>
      <c r="J1" s="198"/>
      <c r="K1" s="201"/>
      <c r="L1" s="198"/>
      <c r="N1" s="198"/>
      <c r="P1" s="198"/>
      <c r="R1" s="198"/>
      <c r="V1" s="198"/>
      <c r="W1" s="202"/>
      <c r="X1" s="198"/>
      <c r="Y1" s="202"/>
    </row>
    <row r="2" spans="1:31" ht="12" customHeight="1">
      <c r="A2" s="197" t="s">
        <v>547</v>
      </c>
      <c r="B2" s="198"/>
      <c r="C2" s="200"/>
      <c r="D2" s="198"/>
      <c r="E2" s="200"/>
      <c r="F2" s="198"/>
      <c r="G2" s="201"/>
      <c r="H2" s="198"/>
      <c r="I2" s="201"/>
      <c r="J2" s="198"/>
      <c r="K2" s="201"/>
      <c r="L2" s="198"/>
      <c r="N2" s="198"/>
      <c r="P2" s="198"/>
      <c r="R2" s="198"/>
      <c r="V2" s="198"/>
      <c r="W2" s="202"/>
      <c r="X2" s="198"/>
      <c r="Y2" s="202"/>
      <c r="AB2" s="203"/>
      <c r="AC2" s="203"/>
    </row>
    <row r="3" spans="1:31" ht="12" customHeight="1">
      <c r="A3" s="204" t="s">
        <v>548</v>
      </c>
      <c r="B3" s="198"/>
      <c r="C3" s="200"/>
      <c r="D3" s="198"/>
      <c r="E3" s="200"/>
      <c r="F3" s="198"/>
      <c r="G3" s="201"/>
      <c r="H3" s="198"/>
      <c r="I3" s="201"/>
      <c r="J3" s="198"/>
      <c r="K3" s="201"/>
      <c r="L3" s="198"/>
      <c r="M3" s="200"/>
      <c r="N3" s="198"/>
      <c r="P3" s="198"/>
      <c r="R3" s="198"/>
      <c r="V3" s="198"/>
      <c r="W3" s="202"/>
      <c r="X3" s="198"/>
      <c r="Y3" s="202"/>
      <c r="AB3" s="205"/>
      <c r="AE3" s="203"/>
    </row>
    <row r="4" spans="1:31" ht="60.75" customHeight="1">
      <c r="A4" s="341" t="s">
        <v>621</v>
      </c>
      <c r="B4" s="341"/>
      <c r="C4" s="206"/>
      <c r="D4" s="207"/>
      <c r="E4" s="206"/>
      <c r="F4" s="207"/>
      <c r="G4" s="208"/>
      <c r="H4" s="207"/>
      <c r="I4" s="208" t="s">
        <v>87</v>
      </c>
      <c r="J4" s="198"/>
      <c r="K4" s="208"/>
      <c r="L4" s="198"/>
      <c r="M4" s="209" t="s">
        <v>549</v>
      </c>
      <c r="N4" s="210"/>
      <c r="O4" s="209" t="s">
        <v>550</v>
      </c>
      <c r="P4" s="210"/>
      <c r="Q4" s="209" t="s">
        <v>17</v>
      </c>
      <c r="R4" s="198"/>
      <c r="S4" s="211" t="s">
        <v>551</v>
      </c>
      <c r="T4" s="212" t="s">
        <v>155</v>
      </c>
      <c r="U4" s="211" t="s">
        <v>156</v>
      </c>
      <c r="V4" s="198"/>
      <c r="W4" s="212"/>
      <c r="X4" s="198"/>
      <c r="Y4" s="340" t="s">
        <v>552</v>
      </c>
      <c r="Z4" s="340"/>
      <c r="AB4" s="205"/>
    </row>
    <row r="5" spans="1:31" ht="26.25" customHeight="1">
      <c r="A5" s="213" t="s">
        <v>97</v>
      </c>
      <c r="B5" s="206" t="s">
        <v>98</v>
      </c>
      <c r="C5" s="214" t="s">
        <v>549</v>
      </c>
      <c r="D5" s="206"/>
      <c r="E5" s="214" t="s">
        <v>553</v>
      </c>
      <c r="F5" s="206"/>
      <c r="G5" s="208" t="s">
        <v>549</v>
      </c>
      <c r="H5" s="206"/>
      <c r="I5" s="208" t="s">
        <v>550</v>
      </c>
      <c r="J5" s="206"/>
      <c r="K5" s="208" t="s">
        <v>554</v>
      </c>
      <c r="L5" s="206"/>
      <c r="M5" s="206" t="s">
        <v>555</v>
      </c>
      <c r="N5" s="206"/>
      <c r="O5" s="206" t="s">
        <v>555</v>
      </c>
      <c r="P5" s="206"/>
      <c r="Q5" s="206" t="s">
        <v>555</v>
      </c>
      <c r="R5" s="206"/>
      <c r="S5" s="215">
        <v>7.2016503917224084E-2</v>
      </c>
      <c r="T5" s="215">
        <v>-6.4046729520919776E-2</v>
      </c>
      <c r="U5" s="216">
        <v>-5.8044662455110918E-2</v>
      </c>
      <c r="V5" s="206"/>
      <c r="W5" s="211" t="s">
        <v>556</v>
      </c>
      <c r="X5" s="206"/>
      <c r="Y5" s="217" t="s">
        <v>118</v>
      </c>
      <c r="Z5" s="217" t="s">
        <v>557</v>
      </c>
      <c r="AB5" s="205"/>
    </row>
    <row r="6" spans="1:31" s="198" customFormat="1" ht="12" customHeight="1">
      <c r="C6" s="200"/>
      <c r="E6" s="200"/>
      <c r="G6" s="201"/>
      <c r="I6" s="201"/>
      <c r="K6" s="201"/>
    </row>
    <row r="7" spans="1:31" s="198" customFormat="1" ht="12" customHeight="1">
      <c r="C7" s="200"/>
      <c r="D7" s="218"/>
      <c r="E7" s="200"/>
      <c r="F7" s="218"/>
      <c r="G7" s="201"/>
      <c r="H7" s="218"/>
      <c r="I7" s="201"/>
      <c r="J7" s="218"/>
      <c r="K7" s="201"/>
      <c r="L7" s="218"/>
      <c r="M7" s="202" t="s">
        <v>558</v>
      </c>
      <c r="R7" s="218"/>
      <c r="V7" s="218"/>
      <c r="X7" s="218"/>
    </row>
    <row r="8" spans="1:31" s="198" customFormat="1" ht="12" customHeight="1">
      <c r="A8" s="219" t="s">
        <v>157</v>
      </c>
      <c r="B8" s="219" t="s">
        <v>157</v>
      </c>
      <c r="C8" s="200"/>
      <c r="D8" s="218"/>
      <c r="E8" s="200"/>
      <c r="F8" s="218"/>
      <c r="G8" s="201"/>
      <c r="H8" s="218"/>
      <c r="I8" s="201"/>
      <c r="J8" s="218"/>
      <c r="K8" s="201"/>
      <c r="L8" s="218"/>
      <c r="M8" s="202"/>
      <c r="N8" s="218"/>
      <c r="P8" s="218"/>
      <c r="R8" s="218"/>
      <c r="V8" s="218"/>
      <c r="X8" s="218"/>
      <c r="AB8" s="213" t="s">
        <v>559</v>
      </c>
    </row>
    <row r="9" spans="1:31" s="198" customFormat="1" ht="12" customHeight="1">
      <c r="A9" s="219"/>
      <c r="B9" s="219"/>
      <c r="C9" s="200"/>
      <c r="D9" s="218"/>
      <c r="E9" s="200"/>
      <c r="F9" s="218"/>
      <c r="G9" s="201"/>
      <c r="H9" s="218"/>
      <c r="I9" s="201"/>
      <c r="J9" s="218"/>
      <c r="K9" s="201"/>
      <c r="L9" s="218"/>
      <c r="M9" s="202"/>
      <c r="N9" s="218"/>
      <c r="P9" s="218"/>
      <c r="R9" s="218"/>
      <c r="V9" s="218"/>
      <c r="W9" s="160"/>
      <c r="X9" s="218"/>
      <c r="AB9" s="213" t="s">
        <v>560</v>
      </c>
    </row>
    <row r="10" spans="1:31" s="198" customFormat="1" ht="12" customHeight="1">
      <c r="A10" s="220" t="s">
        <v>158</v>
      </c>
      <c r="B10" s="220" t="s">
        <v>158</v>
      </c>
      <c r="C10" s="221"/>
      <c r="D10" s="221"/>
      <c r="E10" s="221"/>
      <c r="F10" s="221"/>
      <c r="G10" s="201"/>
      <c r="H10" s="221"/>
      <c r="I10" s="201"/>
      <c r="J10" s="221"/>
      <c r="K10" s="201"/>
      <c r="L10" s="221"/>
      <c r="M10" s="202"/>
      <c r="N10" s="221"/>
      <c r="P10" s="221"/>
      <c r="Q10" s="160"/>
      <c r="R10" s="221"/>
      <c r="V10" s="221"/>
      <c r="W10" s="222"/>
      <c r="X10" s="221"/>
      <c r="AB10" s="223" t="s">
        <v>561</v>
      </c>
      <c r="AC10" s="198" t="s">
        <v>562</v>
      </c>
    </row>
    <row r="11" spans="1:31" s="198" customFormat="1" ht="12" customHeight="1">
      <c r="A11" s="224" t="s">
        <v>159</v>
      </c>
      <c r="B11" s="224" t="s">
        <v>160</v>
      </c>
      <c r="C11" s="225">
        <v>5.72</v>
      </c>
      <c r="D11" s="225"/>
      <c r="E11" s="225">
        <v>5.77</v>
      </c>
      <c r="F11" s="225"/>
      <c r="G11" s="201">
        <v>542.41999999999996</v>
      </c>
      <c r="H11" s="225"/>
      <c r="I11" s="201">
        <v>413.75</v>
      </c>
      <c r="J11" s="225"/>
      <c r="K11" s="201">
        <v>956.17</v>
      </c>
      <c r="L11" s="225"/>
      <c r="M11" s="226">
        <v>13.546953046953046</v>
      </c>
      <c r="N11" s="225"/>
      <c r="O11" s="226">
        <v>14.341421143847487</v>
      </c>
      <c r="P11" s="225"/>
      <c r="Q11" s="226">
        <v>13.944187095400267</v>
      </c>
      <c r="R11" s="225"/>
      <c r="S11" s="227">
        <v>0.41553522760238293</v>
      </c>
      <c r="T11" s="227"/>
      <c r="U11" s="227"/>
      <c r="V11" s="228"/>
      <c r="W11" s="229">
        <v>69.531611501008328</v>
      </c>
      <c r="X11" s="228"/>
      <c r="Y11" s="230">
        <v>6.1855352276023829</v>
      </c>
      <c r="Z11" s="231">
        <v>1025.7016115010083</v>
      </c>
      <c r="AA11" s="231"/>
      <c r="AB11" s="232">
        <v>78.165919080919068</v>
      </c>
      <c r="AC11" s="233">
        <v>547.16143356643352</v>
      </c>
    </row>
    <row r="12" spans="1:31" s="198" customFormat="1" ht="12" customHeight="1">
      <c r="A12" s="224" t="s">
        <v>161</v>
      </c>
      <c r="B12" s="224" t="s">
        <v>162</v>
      </c>
      <c r="C12" s="225">
        <v>4.2699999999999996</v>
      </c>
      <c r="D12" s="225"/>
      <c r="E12" s="225">
        <v>4.29</v>
      </c>
      <c r="F12" s="225"/>
      <c r="G12" s="201">
        <v>923.28000000000009</v>
      </c>
      <c r="H12" s="225"/>
      <c r="I12" s="201">
        <v>679.88000000000011</v>
      </c>
      <c r="J12" s="225"/>
      <c r="K12" s="201">
        <v>1603.1600000000003</v>
      </c>
      <c r="L12" s="225"/>
      <c r="M12" s="226">
        <v>30.889260622281707</v>
      </c>
      <c r="N12" s="225"/>
      <c r="O12" s="226">
        <v>31.696037296037304</v>
      </c>
      <c r="P12" s="225"/>
      <c r="Q12" s="226">
        <v>31.292648959159507</v>
      </c>
      <c r="R12" s="225"/>
      <c r="S12" s="227">
        <v>0.30895080180489132</v>
      </c>
      <c r="T12" s="227"/>
      <c r="U12" s="227"/>
      <c r="V12" s="228"/>
      <c r="W12" s="229">
        <v>116.01466783837593</v>
      </c>
      <c r="X12" s="228"/>
      <c r="Y12" s="230">
        <v>4.5989508018048912</v>
      </c>
      <c r="Z12" s="231">
        <v>1719.1746678383763</v>
      </c>
      <c r="AA12" s="231"/>
      <c r="AB12" s="232">
        <v>132.51492806958854</v>
      </c>
      <c r="AC12" s="233">
        <v>927.60449648711972</v>
      </c>
    </row>
    <row r="13" spans="1:31" s="198" customFormat="1" ht="12" customHeight="1">
      <c r="A13" s="224" t="s">
        <v>163</v>
      </c>
      <c r="B13" s="224" t="s">
        <v>164</v>
      </c>
      <c r="C13" s="225">
        <v>7.15</v>
      </c>
      <c r="D13" s="225"/>
      <c r="E13" s="225">
        <v>7.23</v>
      </c>
      <c r="F13" s="225"/>
      <c r="G13" s="201">
        <v>124214.11499999999</v>
      </c>
      <c r="H13" s="225"/>
      <c r="I13" s="201">
        <v>86554.13499999998</v>
      </c>
      <c r="J13" s="225"/>
      <c r="K13" s="201">
        <v>210768.24999999997</v>
      </c>
      <c r="L13" s="225"/>
      <c r="M13" s="226">
        <v>2481.800499500499</v>
      </c>
      <c r="N13" s="225"/>
      <c r="O13" s="226">
        <v>2394.3052558782842</v>
      </c>
      <c r="P13" s="225"/>
      <c r="Q13" s="226">
        <v>2438.0528776893916</v>
      </c>
      <c r="R13" s="225"/>
      <c r="S13" s="227">
        <v>0.52067932332153011</v>
      </c>
      <c r="T13" s="227"/>
      <c r="U13" s="227"/>
      <c r="V13" s="228"/>
      <c r="W13" s="229">
        <v>15233.324670929058</v>
      </c>
      <c r="X13" s="228"/>
      <c r="Y13" s="230">
        <v>7.7506793233215303</v>
      </c>
      <c r="Z13" s="231">
        <v>226001.57467092903</v>
      </c>
      <c r="AA13" s="231"/>
      <c r="AB13" s="232">
        <v>17943.41761138861</v>
      </c>
      <c r="AC13" s="233">
        <v>125603.92327972027</v>
      </c>
    </row>
    <row r="14" spans="1:31" s="198" customFormat="1" ht="12" customHeight="1">
      <c r="A14" s="224" t="s">
        <v>165</v>
      </c>
      <c r="B14" s="224" t="s">
        <v>166</v>
      </c>
      <c r="C14" s="225">
        <v>9.39</v>
      </c>
      <c r="D14" s="225"/>
      <c r="E14" s="225">
        <v>9.51</v>
      </c>
      <c r="F14" s="225"/>
      <c r="G14" s="201">
        <v>177936.875</v>
      </c>
      <c r="H14" s="225"/>
      <c r="I14" s="201">
        <v>123760.26500000001</v>
      </c>
      <c r="J14" s="225"/>
      <c r="K14" s="201">
        <v>301697.14</v>
      </c>
      <c r="L14" s="225"/>
      <c r="M14" s="226">
        <v>2707.0877072873877</v>
      </c>
      <c r="N14" s="225"/>
      <c r="O14" s="226">
        <v>2602.7395373291279</v>
      </c>
      <c r="P14" s="225"/>
      <c r="Q14" s="226">
        <v>2654.9136223082578</v>
      </c>
      <c r="R14" s="225"/>
      <c r="S14" s="227">
        <v>0.68487695225280099</v>
      </c>
      <c r="T14" s="227"/>
      <c r="U14" s="227"/>
      <c r="V14" s="228"/>
      <c r="W14" s="229">
        <v>21819.469801691084</v>
      </c>
      <c r="X14" s="228"/>
      <c r="Y14" s="230">
        <v>10.1948769522528</v>
      </c>
      <c r="Z14" s="231">
        <v>323516.60980169108</v>
      </c>
      <c r="AA14" s="231"/>
      <c r="AB14" s="232">
        <v>25744.404096303057</v>
      </c>
      <c r="AC14" s="233">
        <v>180210.82867412141</v>
      </c>
    </row>
    <row r="15" spans="1:31" s="198" customFormat="1" ht="12" customHeight="1">
      <c r="A15" s="224" t="s">
        <v>167</v>
      </c>
      <c r="B15" s="224" t="s">
        <v>168</v>
      </c>
      <c r="C15" s="225">
        <v>11.59</v>
      </c>
      <c r="D15" s="225"/>
      <c r="E15" s="225">
        <v>11.77</v>
      </c>
      <c r="F15" s="225"/>
      <c r="G15" s="201">
        <v>27889.374999999996</v>
      </c>
      <c r="H15" s="225"/>
      <c r="I15" s="201">
        <v>19204.585000000003</v>
      </c>
      <c r="J15" s="225"/>
      <c r="K15" s="201">
        <v>47093.96</v>
      </c>
      <c r="L15" s="225"/>
      <c r="M15" s="226">
        <v>343.76155552816465</v>
      </c>
      <c r="N15" s="225"/>
      <c r="O15" s="226">
        <v>326.331096006797</v>
      </c>
      <c r="P15" s="225"/>
      <c r="Q15" s="226">
        <v>335.04632576748082</v>
      </c>
      <c r="R15" s="225"/>
      <c r="S15" s="227">
        <v>0.84763425110572743</v>
      </c>
      <c r="T15" s="227"/>
      <c r="U15" s="227"/>
      <c r="V15" s="228"/>
      <c r="W15" s="229">
        <v>3407.9608971317302</v>
      </c>
      <c r="X15" s="228"/>
      <c r="Y15" s="230">
        <v>12.617634251105727</v>
      </c>
      <c r="Z15" s="231">
        <v>50501.920897131728</v>
      </c>
      <c r="AA15" s="231"/>
      <c r="AB15" s="232">
        <v>4046.0735085664978</v>
      </c>
      <c r="AC15" s="233">
        <v>28322.514559965486</v>
      </c>
    </row>
    <row r="16" spans="1:31" s="198" customFormat="1" ht="12" customHeight="1">
      <c r="A16" s="224" t="s">
        <v>169</v>
      </c>
      <c r="B16" s="224" t="s">
        <v>170</v>
      </c>
      <c r="C16" s="225">
        <v>13.81</v>
      </c>
      <c r="D16" s="225"/>
      <c r="E16" s="225">
        <v>14.04</v>
      </c>
      <c r="F16" s="225"/>
      <c r="G16" s="201">
        <v>4857.1899999999996</v>
      </c>
      <c r="H16" s="225"/>
      <c r="I16" s="201">
        <v>3452.29</v>
      </c>
      <c r="J16" s="225"/>
      <c r="K16" s="201">
        <v>8309.48</v>
      </c>
      <c r="L16" s="225"/>
      <c r="M16" s="226">
        <v>50.245060515154641</v>
      </c>
      <c r="N16" s="225"/>
      <c r="O16" s="226">
        <v>49.177920227920225</v>
      </c>
      <c r="P16" s="225"/>
      <c r="Q16" s="226">
        <v>49.711490371537437</v>
      </c>
      <c r="R16" s="225"/>
      <c r="S16" s="227">
        <v>1.0111117149978261</v>
      </c>
      <c r="T16" s="227"/>
      <c r="U16" s="227"/>
      <c r="V16" s="228"/>
      <c r="W16" s="229">
        <v>603.1664434159577</v>
      </c>
      <c r="X16" s="228"/>
      <c r="Y16" s="230">
        <v>15.051111714997825</v>
      </c>
      <c r="Z16" s="231">
        <v>8912.646443415957</v>
      </c>
      <c r="AA16" s="231"/>
      <c r="AB16" s="232">
        <v>705.44064963277117</v>
      </c>
      <c r="AC16" s="233">
        <v>4938.0845474293983</v>
      </c>
    </row>
    <row r="17" spans="1:29" s="198" customFormat="1" ht="12" customHeight="1">
      <c r="A17" s="224" t="s">
        <v>171</v>
      </c>
      <c r="B17" s="224" t="s">
        <v>172</v>
      </c>
      <c r="C17" s="225">
        <v>16.3</v>
      </c>
      <c r="D17" s="225"/>
      <c r="E17" s="225">
        <v>16.579999999999998</v>
      </c>
      <c r="F17" s="225"/>
      <c r="G17" s="201">
        <v>293.96000000000004</v>
      </c>
      <c r="H17" s="225"/>
      <c r="I17" s="201">
        <v>260.85999999999996</v>
      </c>
      <c r="J17" s="225"/>
      <c r="K17" s="201">
        <v>554.81999999999994</v>
      </c>
      <c r="L17" s="225"/>
      <c r="M17" s="226">
        <v>2.5763365468886943</v>
      </c>
      <c r="N17" s="225"/>
      <c r="O17" s="226">
        <v>3.1466827503015677</v>
      </c>
      <c r="P17" s="225"/>
      <c r="Q17" s="226">
        <v>2.8615096485951312</v>
      </c>
      <c r="R17" s="225"/>
      <c r="S17" s="227">
        <v>1.1940336349475751</v>
      </c>
      <c r="T17" s="227"/>
      <c r="U17" s="227"/>
      <c r="V17" s="228"/>
      <c r="W17" s="229">
        <v>41.000865205795236</v>
      </c>
      <c r="X17" s="228"/>
      <c r="Y17" s="230">
        <v>17.774033634947575</v>
      </c>
      <c r="Z17" s="231">
        <v>595.82086520579514</v>
      </c>
      <c r="AA17" s="231"/>
      <c r="AB17" s="232">
        <v>42.715659947414544</v>
      </c>
      <c r="AC17" s="233">
        <v>299.00961963190178</v>
      </c>
    </row>
    <row r="18" spans="1:29" s="198" customFormat="1" ht="12" customHeight="1">
      <c r="A18" s="224" t="s">
        <v>173</v>
      </c>
      <c r="B18" s="224" t="s">
        <v>174</v>
      </c>
      <c r="C18" s="225">
        <v>19.059999999999999</v>
      </c>
      <c r="D18" s="225"/>
      <c r="E18" s="225">
        <v>19.43</v>
      </c>
      <c r="F18" s="225"/>
      <c r="G18" s="201">
        <v>262.43</v>
      </c>
      <c r="H18" s="225"/>
      <c r="I18" s="201">
        <v>120.98000000000002</v>
      </c>
      <c r="J18" s="225"/>
      <c r="K18" s="201">
        <v>383.41</v>
      </c>
      <c r="L18" s="225"/>
      <c r="M18" s="226">
        <v>1.9669464847848901</v>
      </c>
      <c r="N18" s="225"/>
      <c r="O18" s="226">
        <v>1.2452907874421002</v>
      </c>
      <c r="P18" s="225"/>
      <c r="Q18" s="226">
        <v>1.6061186361134951</v>
      </c>
      <c r="R18" s="225"/>
      <c r="S18" s="227">
        <v>1.3992806711116639</v>
      </c>
      <c r="T18" s="227"/>
      <c r="U18" s="227"/>
      <c r="V18" s="228"/>
      <c r="W18" s="229">
        <v>26.968929156310104</v>
      </c>
      <c r="X18" s="228"/>
      <c r="Y18" s="230">
        <v>20.829280671111665</v>
      </c>
      <c r="Z18" s="231">
        <v>410.37892915631011</v>
      </c>
      <c r="AA18" s="231"/>
      <c r="AB18" s="232">
        <v>38.217770199370413</v>
      </c>
      <c r="AC18" s="233">
        <v>267.52439139559289</v>
      </c>
    </row>
    <row r="19" spans="1:29" s="198" customFormat="1" ht="12" customHeight="1">
      <c r="A19" s="224" t="s">
        <v>175</v>
      </c>
      <c r="B19" s="224" t="s">
        <v>176</v>
      </c>
      <c r="C19" s="225">
        <v>10.210000000000001</v>
      </c>
      <c r="D19" s="225"/>
      <c r="E19" s="225">
        <v>10.32</v>
      </c>
      <c r="F19" s="225"/>
      <c r="G19" s="201">
        <v>57233.829999999994</v>
      </c>
      <c r="H19" s="225"/>
      <c r="I19" s="201">
        <v>41370.569999999992</v>
      </c>
      <c r="J19" s="225"/>
      <c r="K19" s="201">
        <v>98604.4</v>
      </c>
      <c r="L19" s="225"/>
      <c r="M19" s="226">
        <v>800.80915069259822</v>
      </c>
      <c r="N19" s="225"/>
      <c r="O19" s="226">
        <v>801.75523255813926</v>
      </c>
      <c r="P19" s="225"/>
      <c r="Q19" s="226">
        <v>801.2821916253688</v>
      </c>
      <c r="R19" s="225"/>
      <c r="S19" s="227">
        <v>0.74321032042575252</v>
      </c>
      <c r="T19" s="227"/>
      <c r="U19" s="227"/>
      <c r="V19" s="228"/>
      <c r="W19" s="229">
        <v>7146.2543326720752</v>
      </c>
      <c r="X19" s="228"/>
      <c r="Y19" s="230">
        <v>11.063210320425753</v>
      </c>
      <c r="Z19" s="231">
        <v>105750.65433267207</v>
      </c>
      <c r="AA19" s="231"/>
      <c r="AB19" s="232">
        <v>8264.3504351476131</v>
      </c>
      <c r="AC19" s="233">
        <v>57850.45304603329</v>
      </c>
    </row>
    <row r="20" spans="1:29" s="198" customFormat="1" ht="12" customHeight="1">
      <c r="A20" s="224" t="s">
        <v>177</v>
      </c>
      <c r="B20" s="224" t="s">
        <v>178</v>
      </c>
      <c r="C20" s="225">
        <v>10.72</v>
      </c>
      <c r="D20" s="225"/>
      <c r="E20" s="225">
        <v>10.84</v>
      </c>
      <c r="F20" s="225"/>
      <c r="G20" s="201">
        <v>157034.46999999997</v>
      </c>
      <c r="H20" s="225"/>
      <c r="I20" s="201">
        <v>116239.20000000001</v>
      </c>
      <c r="J20" s="225"/>
      <c r="K20" s="201">
        <v>273273.67</v>
      </c>
      <c r="L20" s="225"/>
      <c r="M20" s="226">
        <v>2092.6768390191892</v>
      </c>
      <c r="N20" s="225"/>
      <c r="O20" s="226">
        <v>2144.6346863468639</v>
      </c>
      <c r="P20" s="225"/>
      <c r="Q20" s="226">
        <v>2118.6557626830263</v>
      </c>
      <c r="R20" s="225"/>
      <c r="S20" s="227">
        <v>0.78065890246270908</v>
      </c>
      <c r="T20" s="227"/>
      <c r="U20" s="227"/>
      <c r="V20" s="228"/>
      <c r="W20" s="229">
        <v>19847.369788709104</v>
      </c>
      <c r="X20" s="228"/>
      <c r="Y20" s="230">
        <v>11.62065890246271</v>
      </c>
      <c r="Z20" s="231">
        <v>293121.03978870908</v>
      </c>
      <c r="AA20" s="231"/>
      <c r="AB20" s="232">
        <v>22684.616934968009</v>
      </c>
      <c r="AC20" s="233">
        <v>158792.31854477606</v>
      </c>
    </row>
    <row r="21" spans="1:29" s="198" customFormat="1" ht="12" customHeight="1">
      <c r="A21" s="224" t="s">
        <v>179</v>
      </c>
      <c r="B21" s="224" t="s">
        <v>180</v>
      </c>
      <c r="C21" s="225">
        <v>13.05</v>
      </c>
      <c r="D21" s="225"/>
      <c r="E21" s="225">
        <v>13.23</v>
      </c>
      <c r="F21" s="225"/>
      <c r="G21" s="201">
        <v>289938.71499999997</v>
      </c>
      <c r="H21" s="225"/>
      <c r="I21" s="201">
        <v>221413.48499999999</v>
      </c>
      <c r="J21" s="225"/>
      <c r="K21" s="201">
        <v>511352.19999999995</v>
      </c>
      <c r="L21" s="225"/>
      <c r="M21" s="226">
        <v>3173.9322933771205</v>
      </c>
      <c r="N21" s="225"/>
      <c r="O21" s="226">
        <v>3347.1426303854873</v>
      </c>
      <c r="P21" s="225"/>
      <c r="Q21" s="226">
        <v>3260.5374618813039</v>
      </c>
      <c r="R21" s="225"/>
      <c r="S21" s="227">
        <v>0.95277834682487461</v>
      </c>
      <c r="T21" s="227"/>
      <c r="U21" s="227"/>
      <c r="V21" s="228"/>
      <c r="W21" s="229">
        <v>37278.8339123021</v>
      </c>
      <c r="X21" s="228"/>
      <c r="Y21" s="230">
        <v>14.182778346824875</v>
      </c>
      <c r="Z21" s="231">
        <v>548631.03391230199</v>
      </c>
      <c r="AA21" s="231"/>
      <c r="AB21" s="232">
        <v>41991.124241379308</v>
      </c>
      <c r="AC21" s="233">
        <v>293937.86968965514</v>
      </c>
    </row>
    <row r="22" spans="1:29" s="198" customFormat="1" ht="12" customHeight="1">
      <c r="A22" s="224" t="s">
        <v>181</v>
      </c>
      <c r="B22" s="224" t="s">
        <v>182</v>
      </c>
      <c r="C22" s="225">
        <v>4.2699999999999996</v>
      </c>
      <c r="D22" s="225"/>
      <c r="E22" s="225">
        <v>4.29</v>
      </c>
      <c r="F22" s="225"/>
      <c r="G22" s="201">
        <v>111.12999999999998</v>
      </c>
      <c r="H22" s="225"/>
      <c r="I22" s="201">
        <v>55.769999999999996</v>
      </c>
      <c r="J22" s="225"/>
      <c r="K22" s="201">
        <v>166.89999999999998</v>
      </c>
      <c r="L22" s="225"/>
      <c r="M22" s="226">
        <v>3.7179658748745394</v>
      </c>
      <c r="N22" s="225"/>
      <c r="O22" s="226">
        <v>2.6</v>
      </c>
      <c r="P22" s="225"/>
      <c r="Q22" s="226">
        <v>3.15898293743727</v>
      </c>
      <c r="R22" s="225"/>
      <c r="S22" s="227">
        <v>0.30895080180489132</v>
      </c>
      <c r="T22" s="227"/>
      <c r="U22" s="227"/>
      <c r="V22" s="228"/>
      <c r="W22" s="229">
        <v>11.711643736910585</v>
      </c>
      <c r="X22" s="228"/>
      <c r="Y22" s="230">
        <v>4.5989508018048912</v>
      </c>
      <c r="Z22" s="231">
        <v>178.61164373691057</v>
      </c>
      <c r="AA22" s="231"/>
      <c r="AB22" s="232">
        <v>15.950073603211774</v>
      </c>
      <c r="AC22" s="233">
        <v>111.65051522248241</v>
      </c>
    </row>
    <row r="23" spans="1:29" s="198" customFormat="1" ht="12" customHeight="1">
      <c r="A23" s="224" t="s">
        <v>183</v>
      </c>
      <c r="B23" s="224" t="s">
        <v>184</v>
      </c>
      <c r="C23" s="225">
        <v>2.08</v>
      </c>
      <c r="D23" s="225"/>
      <c r="E23" s="225">
        <v>2.1</v>
      </c>
      <c r="F23" s="225"/>
      <c r="G23" s="201">
        <v>47612.480000000003</v>
      </c>
      <c r="H23" s="225"/>
      <c r="I23" s="201">
        <v>50966.570000000007</v>
      </c>
      <c r="J23" s="225"/>
      <c r="K23" s="201">
        <v>98579.050000000017</v>
      </c>
      <c r="L23" s="225"/>
      <c r="M23" s="226">
        <v>3270.0879120879122</v>
      </c>
      <c r="N23" s="225"/>
      <c r="O23" s="226">
        <v>4853.9590476190488</v>
      </c>
      <c r="P23" s="225"/>
      <c r="Q23" s="226">
        <v>4062.0234798534802</v>
      </c>
      <c r="R23" s="225"/>
      <c r="S23" s="227">
        <v>0.15123465822617058</v>
      </c>
      <c r="T23" s="227"/>
      <c r="U23" s="227"/>
      <c r="V23" s="228"/>
      <c r="W23" s="229">
        <v>7371.8247921878537</v>
      </c>
      <c r="X23" s="228"/>
      <c r="Y23" s="230">
        <v>2.2512346582261706</v>
      </c>
      <c r="Z23" s="231">
        <v>105950.87479218787</v>
      </c>
      <c r="AA23" s="231"/>
      <c r="AB23" s="232">
        <v>6867.1846153846154</v>
      </c>
      <c r="AC23" s="233">
        <v>48070.292307692311</v>
      </c>
    </row>
    <row r="24" spans="1:29" s="198" customFormat="1" ht="12" customHeight="1">
      <c r="A24" s="224" t="s">
        <v>185</v>
      </c>
      <c r="B24" s="224" t="s">
        <v>186</v>
      </c>
      <c r="C24" s="225">
        <v>1.76</v>
      </c>
      <c r="D24" s="225"/>
      <c r="E24" s="225">
        <v>1.78</v>
      </c>
      <c r="F24" s="225"/>
      <c r="G24" s="201">
        <v>1448.48</v>
      </c>
      <c r="H24" s="225"/>
      <c r="I24" s="201">
        <v>1929.6</v>
      </c>
      <c r="J24" s="225"/>
      <c r="K24" s="201">
        <v>3378.08</v>
      </c>
      <c r="L24" s="225"/>
      <c r="M24" s="226">
        <v>117.57142857142857</v>
      </c>
      <c r="N24" s="225"/>
      <c r="O24" s="226">
        <v>216.80898876404493</v>
      </c>
      <c r="P24" s="225"/>
      <c r="Q24" s="226">
        <v>167.19020866773675</v>
      </c>
      <c r="R24" s="225"/>
      <c r="S24" s="227">
        <v>0.12818937697265886</v>
      </c>
      <c r="T24" s="227"/>
      <c r="U24" s="227"/>
      <c r="V24" s="228"/>
      <c r="W24" s="229">
        <v>257.18410422055206</v>
      </c>
      <c r="X24" s="228"/>
      <c r="Y24" s="230">
        <v>1.908189376972659</v>
      </c>
      <c r="Z24" s="231">
        <v>3635.2641042205519</v>
      </c>
      <c r="AA24" s="231"/>
      <c r="AB24" s="232">
        <v>209.27714285714285</v>
      </c>
      <c r="AC24" s="233">
        <v>1464.94</v>
      </c>
    </row>
    <row r="25" spans="1:29" s="198" customFormat="1" ht="12" customHeight="1">
      <c r="A25" s="224" t="s">
        <v>187</v>
      </c>
      <c r="B25" s="224" t="s">
        <v>188</v>
      </c>
      <c r="C25" s="225">
        <v>0.60620000000000007</v>
      </c>
      <c r="D25" s="225"/>
      <c r="E25" s="225">
        <v>0.60620000000000007</v>
      </c>
      <c r="F25" s="225"/>
      <c r="G25" s="201">
        <v>98.02000000000001</v>
      </c>
      <c r="H25" s="225"/>
      <c r="I25" s="201">
        <v>73.81</v>
      </c>
      <c r="J25" s="225"/>
      <c r="K25" s="201">
        <v>171.83</v>
      </c>
      <c r="L25" s="225"/>
      <c r="M25" s="226">
        <v>23.099401423386904</v>
      </c>
      <c r="N25" s="225"/>
      <c r="O25" s="226">
        <v>24.35169910920488</v>
      </c>
      <c r="P25" s="225"/>
      <c r="Q25" s="226">
        <v>23.72555026629589</v>
      </c>
      <c r="R25" s="225"/>
      <c r="S25" s="227">
        <v>4.3656404674621244E-2</v>
      </c>
      <c r="T25" s="227"/>
      <c r="U25" s="227"/>
      <c r="V25" s="228"/>
      <c r="W25" s="229">
        <v>12.429266682641774</v>
      </c>
      <c r="X25" s="228"/>
      <c r="Y25" s="230">
        <v>0.64985640467462136</v>
      </c>
      <c r="Z25" s="231">
        <v>184.25926668264179</v>
      </c>
      <c r="AA25" s="231"/>
      <c r="AB25" s="232">
        <v>14.002857142857144</v>
      </c>
      <c r="AC25" s="233">
        <v>98.02000000000001</v>
      </c>
    </row>
    <row r="26" spans="1:29" s="198" customFormat="1" ht="12" customHeight="1">
      <c r="A26" s="224" t="s">
        <v>189</v>
      </c>
      <c r="B26" s="224" t="s">
        <v>190</v>
      </c>
      <c r="C26" s="225">
        <v>1.2124000000000001</v>
      </c>
      <c r="D26" s="225"/>
      <c r="E26" s="225">
        <v>1.2124000000000001</v>
      </c>
      <c r="F26" s="225"/>
      <c r="G26" s="201">
        <v>463.92</v>
      </c>
      <c r="H26" s="225"/>
      <c r="I26" s="201">
        <v>331.85</v>
      </c>
      <c r="J26" s="225"/>
      <c r="K26" s="201">
        <v>795.77</v>
      </c>
      <c r="L26" s="225"/>
      <c r="M26" s="226">
        <v>54.663713060281843</v>
      </c>
      <c r="N26" s="225"/>
      <c r="O26" s="226">
        <v>54.742659188386668</v>
      </c>
      <c r="P26" s="225"/>
      <c r="Q26" s="226">
        <v>54.703186124334252</v>
      </c>
      <c r="R26" s="225"/>
      <c r="S26" s="227">
        <v>8.7312809349242487E-2</v>
      </c>
      <c r="T26" s="227"/>
      <c r="U26" s="227"/>
      <c r="V26" s="228"/>
      <c r="W26" s="229">
        <v>57.315466330441481</v>
      </c>
      <c r="X26" s="228"/>
      <c r="Y26" s="230">
        <v>1.2997128093492427</v>
      </c>
      <c r="Z26" s="231">
        <v>853.08546633044148</v>
      </c>
      <c r="AA26" s="231"/>
      <c r="AB26" s="232">
        <v>66.27428571428571</v>
      </c>
      <c r="AC26" s="233">
        <v>463.91999999999996</v>
      </c>
    </row>
    <row r="27" spans="1:29" s="198" customFormat="1" ht="12" customHeight="1">
      <c r="A27" s="224" t="s">
        <v>191</v>
      </c>
      <c r="B27" s="224" t="s">
        <v>192</v>
      </c>
      <c r="C27" s="225">
        <v>1.6887000000000001</v>
      </c>
      <c r="D27" s="225"/>
      <c r="E27" s="225">
        <v>1.6887000000000001</v>
      </c>
      <c r="F27" s="225"/>
      <c r="G27" s="201">
        <v>283.51</v>
      </c>
      <c r="H27" s="225"/>
      <c r="I27" s="201">
        <v>243.35999999999999</v>
      </c>
      <c r="J27" s="225"/>
      <c r="K27" s="201">
        <v>526.87</v>
      </c>
      <c r="L27" s="225"/>
      <c r="M27" s="226">
        <v>23.983791420281026</v>
      </c>
      <c r="N27" s="225"/>
      <c r="O27" s="226">
        <v>28.822170900692836</v>
      </c>
      <c r="P27" s="225"/>
      <c r="Q27" s="226">
        <v>26.402981160486931</v>
      </c>
      <c r="R27" s="225"/>
      <c r="S27" s="227">
        <v>0.12161427016501632</v>
      </c>
      <c r="T27" s="227"/>
      <c r="U27" s="227"/>
      <c r="V27" s="228"/>
      <c r="W27" s="229">
        <v>38.531751408159522</v>
      </c>
      <c r="X27" s="228"/>
      <c r="Y27" s="230">
        <v>1.8103142701650163</v>
      </c>
      <c r="Z27" s="231">
        <v>565.4017514081595</v>
      </c>
      <c r="AA27" s="231"/>
      <c r="AB27" s="232">
        <v>40.501428571428569</v>
      </c>
      <c r="AC27" s="233">
        <v>283.51</v>
      </c>
    </row>
    <row r="28" spans="1:29" s="198" customFormat="1" ht="12" customHeight="1">
      <c r="A28" s="224" t="s">
        <v>193</v>
      </c>
      <c r="B28" s="224" t="s">
        <v>194</v>
      </c>
      <c r="C28" s="225">
        <v>2.165</v>
      </c>
      <c r="D28" s="225"/>
      <c r="E28" s="225">
        <v>2.165</v>
      </c>
      <c r="F28" s="225"/>
      <c r="G28" s="201">
        <v>251.68</v>
      </c>
      <c r="H28" s="225"/>
      <c r="I28" s="201">
        <v>174.28</v>
      </c>
      <c r="J28" s="225"/>
      <c r="K28" s="201">
        <v>425.96000000000004</v>
      </c>
      <c r="L28" s="225"/>
      <c r="M28" s="226">
        <v>16.607060376113495</v>
      </c>
      <c r="N28" s="225"/>
      <c r="O28" s="226">
        <v>16.099769053117782</v>
      </c>
      <c r="P28" s="225"/>
      <c r="Q28" s="226">
        <v>16.353414714615639</v>
      </c>
      <c r="R28" s="225"/>
      <c r="S28" s="227">
        <v>0.15591573098079015</v>
      </c>
      <c r="T28" s="227"/>
      <c r="U28" s="227"/>
      <c r="V28" s="228"/>
      <c r="W28" s="229">
        <v>30.597055311135684</v>
      </c>
      <c r="X28" s="228"/>
      <c r="Y28" s="230">
        <v>2.32091573098079</v>
      </c>
      <c r="Z28" s="231">
        <v>456.55705531113574</v>
      </c>
      <c r="AA28" s="231"/>
      <c r="AB28" s="232">
        <v>35.954285714285717</v>
      </c>
      <c r="AC28" s="233">
        <v>251.68</v>
      </c>
    </row>
    <row r="29" spans="1:29" s="198" customFormat="1" ht="12" customHeight="1">
      <c r="A29" s="224" t="s">
        <v>195</v>
      </c>
      <c r="B29" s="224" t="s">
        <v>196</v>
      </c>
      <c r="C29" s="225">
        <v>2.6413000000000002</v>
      </c>
      <c r="D29" s="225"/>
      <c r="E29" s="225">
        <v>2.6413000000000002</v>
      </c>
      <c r="F29" s="225"/>
      <c r="G29" s="201">
        <v>130.02000000000001</v>
      </c>
      <c r="H29" s="225"/>
      <c r="I29" s="201">
        <v>121.44</v>
      </c>
      <c r="J29" s="225"/>
      <c r="K29" s="201">
        <v>251.46</v>
      </c>
      <c r="L29" s="225"/>
      <c r="M29" s="226">
        <v>7.0322514346290514</v>
      </c>
      <c r="N29" s="225"/>
      <c r="O29" s="226">
        <v>9.1954719267027603</v>
      </c>
      <c r="P29" s="225"/>
      <c r="Q29" s="226">
        <v>8.1138616806659059</v>
      </c>
      <c r="R29" s="225"/>
      <c r="S29" s="227">
        <v>0.19021719179656399</v>
      </c>
      <c r="T29" s="227"/>
      <c r="U29" s="227"/>
      <c r="V29" s="228"/>
      <c r="W29" s="229">
        <v>18.520751802264211</v>
      </c>
      <c r="X29" s="228"/>
      <c r="Y29" s="230">
        <v>2.8315171917965642</v>
      </c>
      <c r="Z29" s="231">
        <v>269.98075180226419</v>
      </c>
      <c r="AA29" s="231"/>
      <c r="AB29" s="232">
        <v>18.574285714285715</v>
      </c>
      <c r="AC29" s="233">
        <v>130.02000000000001</v>
      </c>
    </row>
    <row r="30" spans="1:29" s="198" customFormat="1" ht="12" customHeight="1">
      <c r="A30" s="224" t="s">
        <v>197</v>
      </c>
      <c r="B30" s="224" t="s">
        <v>198</v>
      </c>
      <c r="C30" s="225">
        <v>3.1176000000000004</v>
      </c>
      <c r="D30" s="225"/>
      <c r="E30" s="225">
        <v>3.1175999999999999</v>
      </c>
      <c r="F30" s="225"/>
      <c r="G30" s="201">
        <v>93.6</v>
      </c>
      <c r="H30" s="225"/>
      <c r="I30" s="201">
        <v>56.94</v>
      </c>
      <c r="J30" s="225"/>
      <c r="K30" s="201">
        <v>150.54</v>
      </c>
      <c r="L30" s="225"/>
      <c r="M30" s="226">
        <v>4.289013526888815</v>
      </c>
      <c r="N30" s="225"/>
      <c r="O30" s="226">
        <v>3.6528098537336415</v>
      </c>
      <c r="P30" s="225"/>
      <c r="Q30" s="226">
        <v>3.9709116903112283</v>
      </c>
      <c r="R30" s="225"/>
      <c r="S30" s="227">
        <v>0.2245186526123378</v>
      </c>
      <c r="T30" s="227"/>
      <c r="U30" s="227"/>
      <c r="V30" s="228"/>
      <c r="W30" s="229">
        <v>10.698524908215093</v>
      </c>
      <c r="X30" s="228"/>
      <c r="Y30" s="230">
        <v>3.3421186526123376</v>
      </c>
      <c r="Z30" s="231">
        <v>161.23852490821508</v>
      </c>
      <c r="AA30" s="231"/>
      <c r="AB30" s="232">
        <v>13.37142857142857</v>
      </c>
      <c r="AC30" s="233">
        <v>93.6</v>
      </c>
    </row>
    <row r="31" spans="1:29" s="198" customFormat="1" ht="12" customHeight="1">
      <c r="A31" s="224" t="s">
        <v>563</v>
      </c>
      <c r="B31" s="224" t="s">
        <v>564</v>
      </c>
      <c r="C31" s="225">
        <v>3.5073000000000003</v>
      </c>
      <c r="D31" s="225"/>
      <c r="E31" s="225">
        <v>3.5073000000000003</v>
      </c>
      <c r="F31" s="225"/>
      <c r="G31" s="201">
        <v>24694.54</v>
      </c>
      <c r="H31" s="225"/>
      <c r="I31" s="201">
        <v>17937.16</v>
      </c>
      <c r="J31" s="225"/>
      <c r="K31" s="201">
        <v>42631.7</v>
      </c>
      <c r="L31" s="225"/>
      <c r="M31" s="226">
        <v>1005.8425080749945</v>
      </c>
      <c r="N31" s="225"/>
      <c r="O31" s="226">
        <v>1022.8472044022466</v>
      </c>
      <c r="P31" s="225"/>
      <c r="Q31" s="226">
        <v>1014.3448562386205</v>
      </c>
      <c r="R31" s="225"/>
      <c r="S31" s="227">
        <v>0.25258348418888005</v>
      </c>
      <c r="T31" s="227"/>
      <c r="U31" s="227"/>
      <c r="V31" s="228"/>
      <c r="W31" s="229">
        <v>3074.481095493833</v>
      </c>
      <c r="X31" s="228"/>
      <c r="Y31" s="230">
        <v>3.7598834841888804</v>
      </c>
      <c r="Z31" s="231">
        <v>45706.181095493826</v>
      </c>
      <c r="AA31" s="231"/>
      <c r="AB31" s="232">
        <v>3527.7914285714287</v>
      </c>
      <c r="AC31" s="233">
        <v>24694.54</v>
      </c>
    </row>
    <row r="32" spans="1:29" s="198" customFormat="1" ht="12" customHeight="1">
      <c r="A32" s="224" t="s">
        <v>565</v>
      </c>
      <c r="B32" s="224" t="s">
        <v>566</v>
      </c>
      <c r="C32" s="225">
        <v>0.81</v>
      </c>
      <c r="D32" s="225"/>
      <c r="E32" s="225">
        <v>0.81</v>
      </c>
      <c r="F32" s="225"/>
      <c r="G32" s="201">
        <v>104.36000000000001</v>
      </c>
      <c r="H32" s="225"/>
      <c r="I32" s="201">
        <v>72.59</v>
      </c>
      <c r="J32" s="225"/>
      <c r="K32" s="201">
        <v>176.95000000000002</v>
      </c>
      <c r="L32" s="225"/>
      <c r="M32" s="226">
        <v>18.405643738977073</v>
      </c>
      <c r="N32" s="225"/>
      <c r="O32" s="226">
        <v>17.923456790123456</v>
      </c>
      <c r="P32" s="225"/>
      <c r="Q32" s="226">
        <v>18.164550264550265</v>
      </c>
      <c r="R32" s="225"/>
      <c r="S32" s="227">
        <v>5.8333368172951511E-2</v>
      </c>
      <c r="T32" s="227"/>
      <c r="U32" s="227"/>
      <c r="V32" s="228"/>
      <c r="W32" s="229">
        <v>12.71519277933713</v>
      </c>
      <c r="X32" s="228"/>
      <c r="Y32" s="230">
        <v>0.86833336817295159</v>
      </c>
      <c r="Z32" s="231">
        <v>189.66519277933713</v>
      </c>
      <c r="AA32" s="231"/>
      <c r="AB32" s="232">
        <v>14.908571428571429</v>
      </c>
      <c r="AC32" s="233">
        <v>104.36</v>
      </c>
    </row>
    <row r="33" spans="1:31" s="198" customFormat="1" ht="12" customHeight="1">
      <c r="A33" s="224" t="s">
        <v>567</v>
      </c>
      <c r="B33" s="224" t="s">
        <v>568</v>
      </c>
      <c r="C33" s="225">
        <v>1.7577</v>
      </c>
      <c r="D33" s="225"/>
      <c r="E33" s="225">
        <v>1.7577</v>
      </c>
      <c r="F33" s="225"/>
      <c r="G33" s="201">
        <v>156.20999999999998</v>
      </c>
      <c r="H33" s="225"/>
      <c r="I33" s="201">
        <v>134.26</v>
      </c>
      <c r="J33" s="225"/>
      <c r="K33" s="201">
        <v>290.46999999999997</v>
      </c>
      <c r="L33" s="225"/>
      <c r="M33" s="226">
        <v>12.695974447126519</v>
      </c>
      <c r="N33" s="225"/>
      <c r="O33" s="226">
        <v>15.276782158502586</v>
      </c>
      <c r="P33" s="225"/>
      <c r="Q33" s="226">
        <v>13.986378302814552</v>
      </c>
      <c r="R33" s="225"/>
      <c r="S33" s="227">
        <v>0.12658340893530479</v>
      </c>
      <c r="T33" s="227"/>
      <c r="U33" s="227"/>
      <c r="V33" s="228"/>
      <c r="W33" s="229">
        <v>21.245321330748585</v>
      </c>
      <c r="X33" s="228"/>
      <c r="Y33" s="230">
        <v>1.8842834089353049</v>
      </c>
      <c r="Z33" s="231">
        <v>311.71532133074857</v>
      </c>
      <c r="AA33" s="231"/>
      <c r="AB33" s="232">
        <v>22.315714285714282</v>
      </c>
      <c r="AC33" s="233">
        <v>156.20999999999998</v>
      </c>
    </row>
    <row r="34" spans="1:31" s="198" customFormat="1" ht="12" customHeight="1">
      <c r="A34" s="224" t="s">
        <v>199</v>
      </c>
      <c r="B34" s="224" t="s">
        <v>200</v>
      </c>
      <c r="C34" s="225">
        <v>15.17</v>
      </c>
      <c r="D34" s="225"/>
      <c r="E34" s="225">
        <v>15.17</v>
      </c>
      <c r="F34" s="225"/>
      <c r="G34" s="201">
        <v>728.16</v>
      </c>
      <c r="H34" s="225"/>
      <c r="I34" s="201">
        <v>773.67000000000007</v>
      </c>
      <c r="J34" s="225"/>
      <c r="K34" s="201">
        <v>1501.83</v>
      </c>
      <c r="L34" s="225"/>
      <c r="M34" s="226">
        <v>6.8571428571428568</v>
      </c>
      <c r="N34" s="225"/>
      <c r="O34" s="226">
        <v>10.200000000000001</v>
      </c>
      <c r="P34" s="225"/>
      <c r="Q34" s="226">
        <v>8.5285714285714285</v>
      </c>
      <c r="R34" s="225"/>
      <c r="S34" s="227">
        <v>1.0924903644242894</v>
      </c>
      <c r="T34" s="227"/>
      <c r="U34" s="227"/>
      <c r="V34" s="228"/>
      <c r="W34" s="229">
        <v>111.80858529622299</v>
      </c>
      <c r="X34" s="228"/>
      <c r="Y34" s="230">
        <v>16.262490364424288</v>
      </c>
      <c r="Z34" s="231">
        <v>1613.638585296223</v>
      </c>
      <c r="AA34" s="231"/>
      <c r="AB34" s="232">
        <v>104.02285714285713</v>
      </c>
      <c r="AC34" s="233">
        <v>728.16</v>
      </c>
    </row>
    <row r="35" spans="1:31" s="198" customFormat="1" ht="12" customHeight="1">
      <c r="A35" s="224" t="s">
        <v>201</v>
      </c>
      <c r="B35" s="224" t="s">
        <v>202</v>
      </c>
      <c r="C35" s="225">
        <v>11.73</v>
      </c>
      <c r="D35" s="225"/>
      <c r="E35" s="225">
        <v>11.73</v>
      </c>
      <c r="F35" s="225"/>
      <c r="G35" s="201">
        <v>5020.4399999999996</v>
      </c>
      <c r="H35" s="225"/>
      <c r="I35" s="201">
        <v>3483.8099999999995</v>
      </c>
      <c r="J35" s="225"/>
      <c r="K35" s="201">
        <v>8504.25</v>
      </c>
      <c r="L35" s="225"/>
      <c r="M35" s="226">
        <v>61.142857142857132</v>
      </c>
      <c r="N35" s="225"/>
      <c r="O35" s="226">
        <v>59.399999999999991</v>
      </c>
      <c r="P35" s="225"/>
      <c r="Q35" s="226">
        <v>60.271428571428558</v>
      </c>
      <c r="R35" s="225"/>
      <c r="S35" s="227">
        <v>0.84475359094903857</v>
      </c>
      <c r="T35" s="227"/>
      <c r="U35" s="227"/>
      <c r="V35" s="228"/>
      <c r="W35" s="229">
        <v>610.97406860811304</v>
      </c>
      <c r="X35" s="228"/>
      <c r="Y35" s="230">
        <v>12.574753590949038</v>
      </c>
      <c r="Z35" s="231">
        <v>9115.2240686081132</v>
      </c>
      <c r="AA35" s="231"/>
      <c r="AB35" s="232">
        <v>717.20571428571418</v>
      </c>
      <c r="AC35" s="233">
        <v>5020.4399999999996</v>
      </c>
    </row>
    <row r="36" spans="1:31" s="198" customFormat="1" ht="12" customHeight="1">
      <c r="A36" s="224" t="s">
        <v>203</v>
      </c>
      <c r="B36" s="224" t="s">
        <v>204</v>
      </c>
      <c r="C36" s="225">
        <v>4.22</v>
      </c>
      <c r="D36" s="225"/>
      <c r="E36" s="225">
        <v>4.22</v>
      </c>
      <c r="F36" s="225"/>
      <c r="G36" s="201">
        <v>519.05999999999995</v>
      </c>
      <c r="H36" s="225"/>
      <c r="I36" s="201">
        <v>274.3</v>
      </c>
      <c r="J36" s="225"/>
      <c r="K36" s="201">
        <v>793.3599999999999</v>
      </c>
      <c r="L36" s="225"/>
      <c r="M36" s="226">
        <v>17.571428571428573</v>
      </c>
      <c r="N36" s="225"/>
      <c r="O36" s="226">
        <v>13</v>
      </c>
      <c r="P36" s="225"/>
      <c r="Q36" s="226">
        <v>15.285714285714286</v>
      </c>
      <c r="R36" s="225"/>
      <c r="S36" s="227">
        <v>0.30390964653068564</v>
      </c>
      <c r="T36" s="227"/>
      <c r="U36" s="227"/>
      <c r="V36" s="228"/>
      <c r="W36" s="229">
        <v>55.745712306485764</v>
      </c>
      <c r="X36" s="228"/>
      <c r="Y36" s="230">
        <v>4.5239096465306856</v>
      </c>
      <c r="Z36" s="231">
        <v>849.10571230648566</v>
      </c>
      <c r="AA36" s="231"/>
      <c r="AB36" s="232">
        <v>74.151428571428568</v>
      </c>
      <c r="AC36" s="233">
        <v>519.05999999999995</v>
      </c>
    </row>
    <row r="37" spans="1:31" s="198" customFormat="1" ht="12" customHeight="1">
      <c r="A37" s="224" t="s">
        <v>205</v>
      </c>
      <c r="B37" s="224" t="s">
        <v>206</v>
      </c>
      <c r="C37" s="225">
        <v>84.78</v>
      </c>
      <c r="D37" s="225"/>
      <c r="E37" s="225">
        <v>84.78</v>
      </c>
      <c r="F37" s="225"/>
      <c r="G37" s="201">
        <v>20.7</v>
      </c>
      <c r="H37" s="225"/>
      <c r="I37" s="201">
        <v>30</v>
      </c>
      <c r="J37" s="225"/>
      <c r="K37" s="201">
        <v>50.7</v>
      </c>
      <c r="L37" s="225"/>
      <c r="M37" s="226">
        <v>3.4880194115862899E-2</v>
      </c>
      <c r="N37" s="225"/>
      <c r="O37" s="226">
        <v>7.0771408351026188E-2</v>
      </c>
      <c r="P37" s="225"/>
      <c r="Q37" s="226">
        <v>5.2825801233444547E-2</v>
      </c>
      <c r="R37" s="225"/>
      <c r="S37" s="227">
        <v>6.105559202102258</v>
      </c>
      <c r="T37" s="227"/>
      <c r="U37" s="227"/>
      <c r="V37" s="228"/>
      <c r="W37" s="229">
        <v>3.8703726819513862</v>
      </c>
      <c r="X37" s="228"/>
      <c r="Y37" s="230">
        <v>90.885559202102257</v>
      </c>
      <c r="Z37" s="231">
        <v>54.57037268195139</v>
      </c>
      <c r="AA37" s="231"/>
      <c r="AB37" s="232">
        <v>2.9571428571428564</v>
      </c>
      <c r="AC37" s="233">
        <v>20.699999999999996</v>
      </c>
    </row>
    <row r="38" spans="1:31" s="198" customFormat="1" ht="12" customHeight="1" thickBot="1">
      <c r="A38" s="234"/>
      <c r="B38" s="234"/>
      <c r="C38" s="225"/>
      <c r="D38" s="225"/>
      <c r="E38" s="225"/>
      <c r="F38" s="225"/>
      <c r="G38" s="201"/>
      <c r="H38" s="225"/>
      <c r="I38" s="201"/>
      <c r="J38" s="225"/>
      <c r="K38" s="201"/>
      <c r="L38" s="225"/>
      <c r="M38" s="202"/>
      <c r="N38" s="225"/>
      <c r="P38" s="225"/>
      <c r="Q38" s="235"/>
      <c r="R38" s="225"/>
      <c r="S38" s="227"/>
      <c r="T38" s="227"/>
      <c r="U38" s="227"/>
      <c r="V38" s="228"/>
      <c r="W38" s="229"/>
      <c r="X38" s="228"/>
      <c r="Y38" s="226"/>
      <c r="AB38" s="232"/>
      <c r="AC38" s="232"/>
    </row>
    <row r="39" spans="1:31" s="198" customFormat="1" ht="12" customHeight="1" thickBot="1">
      <c r="A39" s="210"/>
      <c r="B39" s="236" t="s">
        <v>207</v>
      </c>
      <c r="C39" s="225"/>
      <c r="D39" s="225"/>
      <c r="E39" s="225"/>
      <c r="F39" s="225"/>
      <c r="G39" s="237">
        <v>922862.97000000009</v>
      </c>
      <c r="H39" s="225"/>
      <c r="I39" s="237">
        <v>690129.41000000015</v>
      </c>
      <c r="J39" s="225"/>
      <c r="K39" s="237">
        <v>1612992.3800000001</v>
      </c>
      <c r="L39" s="225"/>
      <c r="M39" s="238"/>
      <c r="N39" s="225"/>
      <c r="O39" s="238"/>
      <c r="P39" s="225"/>
      <c r="Q39" s="239">
        <v>11707.904196665637</v>
      </c>
      <c r="R39" s="225"/>
      <c r="S39" s="227"/>
      <c r="T39" s="227"/>
      <c r="U39" s="227"/>
      <c r="V39" s="228"/>
      <c r="W39" s="240">
        <v>117289.54962563745</v>
      </c>
      <c r="X39" s="228"/>
      <c r="Y39" s="241">
        <v>283.64077310874347</v>
      </c>
      <c r="Z39" s="240">
        <v>1730281.9296256374</v>
      </c>
      <c r="AA39" s="231"/>
      <c r="AB39" s="242">
        <v>133415.48501509952</v>
      </c>
      <c r="AC39" s="242">
        <v>933908.39510569698</v>
      </c>
      <c r="AE39" s="243">
        <v>11045.425105696893</v>
      </c>
    </row>
    <row r="40" spans="1:31" s="198" customFormat="1" ht="12" customHeight="1">
      <c r="A40" s="219"/>
      <c r="B40" s="244"/>
      <c r="C40" s="225"/>
      <c r="D40" s="225"/>
      <c r="E40" s="225"/>
      <c r="F40" s="225"/>
      <c r="G40" s="201"/>
      <c r="H40" s="225"/>
      <c r="I40" s="201"/>
      <c r="J40" s="225"/>
      <c r="K40" s="201"/>
      <c r="L40" s="225"/>
      <c r="M40" s="202"/>
      <c r="N40" s="225"/>
      <c r="P40" s="225"/>
      <c r="R40" s="225"/>
      <c r="S40" s="227"/>
      <c r="T40" s="227"/>
      <c r="U40" s="227"/>
      <c r="V40" s="228"/>
      <c r="W40" s="245">
        <v>7.271550137492741E-2</v>
      </c>
      <c r="X40" s="228"/>
      <c r="Y40" s="226"/>
      <c r="AB40" s="232"/>
      <c r="AC40" s="232"/>
    </row>
    <row r="41" spans="1:31" s="198" customFormat="1" ht="12" customHeight="1" thickBot="1">
      <c r="A41" s="220" t="s">
        <v>208</v>
      </c>
      <c r="B41" s="220" t="s">
        <v>208</v>
      </c>
      <c r="C41" s="225"/>
      <c r="D41" s="225"/>
      <c r="E41" s="225"/>
      <c r="F41" s="225"/>
      <c r="G41" s="201"/>
      <c r="H41" s="225"/>
      <c r="I41" s="201"/>
      <c r="J41" s="225"/>
      <c r="K41" s="201"/>
      <c r="L41" s="225"/>
      <c r="M41" s="146"/>
      <c r="N41" s="225"/>
      <c r="O41" s="226"/>
      <c r="P41" s="225"/>
      <c r="R41" s="225"/>
      <c r="S41" s="227"/>
      <c r="T41" s="227"/>
      <c r="U41" s="227"/>
      <c r="V41" s="228"/>
      <c r="W41" s="229"/>
      <c r="X41" s="228"/>
      <c r="Y41" s="226"/>
      <c r="AB41" s="232"/>
      <c r="AC41" s="232"/>
    </row>
    <row r="42" spans="1:31" s="198" customFormat="1" ht="12" customHeight="1" thickBot="1">
      <c r="A42" s="224" t="s">
        <v>209</v>
      </c>
      <c r="B42" s="224" t="s">
        <v>210</v>
      </c>
      <c r="C42" s="225">
        <v>9.56</v>
      </c>
      <c r="D42" s="225"/>
      <c r="E42" s="225">
        <v>9.56</v>
      </c>
      <c r="F42" s="225"/>
      <c r="G42" s="201">
        <v>176997.82500000001</v>
      </c>
      <c r="H42" s="225"/>
      <c r="I42" s="201">
        <v>128050.86500000001</v>
      </c>
      <c r="J42" s="225"/>
      <c r="K42" s="201">
        <v>305048.69</v>
      </c>
      <c r="L42" s="225"/>
      <c r="M42" s="246">
        <v>2644.9166915720266</v>
      </c>
      <c r="N42" s="225"/>
      <c r="O42" s="226">
        <v>2678.8883891213391</v>
      </c>
      <c r="P42" s="225"/>
      <c r="Q42" s="239">
        <v>2661.9025403466831</v>
      </c>
      <c r="R42" s="225"/>
      <c r="S42" s="227"/>
      <c r="T42" s="227">
        <v>-0.61228673421999313</v>
      </c>
      <c r="U42" s="227"/>
      <c r="V42" s="228"/>
      <c r="W42" s="229">
        <v>-19682.973877379554</v>
      </c>
      <c r="X42" s="228"/>
      <c r="Y42" s="226">
        <v>8.947713265780008</v>
      </c>
      <c r="Z42" s="231">
        <v>285365.71612262045</v>
      </c>
      <c r="AB42" s="232"/>
      <c r="AC42" s="233"/>
    </row>
    <row r="43" spans="1:31" s="198" customFormat="1" ht="12" customHeight="1">
      <c r="A43" s="247"/>
      <c r="B43" s="202"/>
      <c r="C43" s="225"/>
      <c r="D43" s="225"/>
      <c r="E43" s="225"/>
      <c r="F43" s="225"/>
      <c r="G43" s="201"/>
      <c r="H43" s="225"/>
      <c r="I43" s="201"/>
      <c r="J43" s="225"/>
      <c r="K43" s="201"/>
      <c r="L43" s="225"/>
      <c r="M43" s="202"/>
      <c r="N43" s="225"/>
      <c r="P43" s="225"/>
      <c r="R43" s="225"/>
      <c r="S43" s="227"/>
      <c r="T43" s="227"/>
      <c r="U43" s="227"/>
      <c r="V43" s="228"/>
      <c r="W43" s="229"/>
      <c r="X43" s="228"/>
      <c r="Y43" s="226"/>
      <c r="AB43" s="232"/>
      <c r="AC43" s="232"/>
    </row>
    <row r="44" spans="1:31" s="198" customFormat="1" ht="12" customHeight="1">
      <c r="A44" s="210"/>
      <c r="B44" s="236" t="s">
        <v>211</v>
      </c>
      <c r="C44" s="225"/>
      <c r="D44" s="225"/>
      <c r="E44" s="225"/>
      <c r="F44" s="225"/>
      <c r="G44" s="237">
        <v>176997.82500000001</v>
      </c>
      <c r="H44" s="225"/>
      <c r="I44" s="237">
        <v>128050.86500000001</v>
      </c>
      <c r="J44" s="225"/>
      <c r="K44" s="237">
        <v>305048.69</v>
      </c>
      <c r="L44" s="225"/>
      <c r="N44" s="225"/>
      <c r="P44" s="225"/>
      <c r="R44" s="225"/>
      <c r="S44" s="227"/>
      <c r="T44" s="227"/>
      <c r="U44" s="227"/>
      <c r="V44" s="228"/>
      <c r="W44" s="240">
        <v>-19682.973877379554</v>
      </c>
      <c r="X44" s="228"/>
      <c r="Y44" s="241">
        <v>8.947713265780008</v>
      </c>
      <c r="Z44" s="240">
        <v>285365.71612262045</v>
      </c>
      <c r="AA44" s="231"/>
      <c r="AB44" s="242"/>
      <c r="AC44" s="242"/>
    </row>
    <row r="45" spans="1:31" s="198" customFormat="1" ht="12" customHeight="1">
      <c r="A45" s="210"/>
      <c r="B45" s="236"/>
      <c r="C45" s="225"/>
      <c r="D45" s="225"/>
      <c r="E45" s="225"/>
      <c r="F45" s="225"/>
      <c r="G45" s="201"/>
      <c r="H45" s="225"/>
      <c r="I45" s="201"/>
      <c r="J45" s="225"/>
      <c r="K45" s="201"/>
      <c r="L45" s="225"/>
      <c r="M45" s="202"/>
      <c r="N45" s="225"/>
      <c r="P45" s="225"/>
      <c r="R45" s="225"/>
      <c r="S45" s="227"/>
      <c r="T45" s="227"/>
      <c r="U45" s="227"/>
      <c r="V45" s="228"/>
      <c r="W45" s="245">
        <v>-6.4524040006136568E-2</v>
      </c>
      <c r="X45" s="228"/>
      <c r="Y45" s="226"/>
      <c r="Z45" s="231"/>
      <c r="AB45" s="232"/>
      <c r="AC45" s="232"/>
    </row>
    <row r="46" spans="1:31" s="198" customFormat="1" ht="12" customHeight="1" thickBot="1">
      <c r="A46" s="248" t="s">
        <v>212</v>
      </c>
      <c r="B46" s="248" t="s">
        <v>212</v>
      </c>
      <c r="C46" s="225"/>
      <c r="D46" s="225"/>
      <c r="E46" s="225"/>
      <c r="F46" s="225"/>
      <c r="G46" s="201"/>
      <c r="H46" s="225"/>
      <c r="I46" s="201"/>
      <c r="J46" s="225"/>
      <c r="K46" s="201"/>
      <c r="L46" s="225"/>
      <c r="N46" s="225"/>
      <c r="P46" s="225"/>
      <c r="R46" s="225"/>
      <c r="S46" s="227"/>
      <c r="T46" s="227"/>
      <c r="U46" s="227"/>
      <c r="V46" s="228"/>
      <c r="W46" s="229"/>
      <c r="X46" s="228"/>
      <c r="Y46" s="226"/>
      <c r="AB46" s="232"/>
      <c r="AC46" s="232"/>
    </row>
    <row r="47" spans="1:31" s="198" customFormat="1" ht="12" customHeight="1" thickBot="1">
      <c r="A47" s="224" t="s">
        <v>213</v>
      </c>
      <c r="B47" s="224" t="s">
        <v>214</v>
      </c>
      <c r="C47" s="225">
        <v>10.78</v>
      </c>
      <c r="D47" s="249"/>
      <c r="E47" s="225">
        <v>10.78</v>
      </c>
      <c r="F47" s="249"/>
      <c r="G47" s="201">
        <v>43179.084999999999</v>
      </c>
      <c r="H47" s="249"/>
      <c r="I47" s="201">
        <v>28470.474999999999</v>
      </c>
      <c r="J47" s="249"/>
      <c r="K47" s="201">
        <v>71649.56</v>
      </c>
      <c r="L47" s="249"/>
      <c r="M47" s="246">
        <v>572.21156904320173</v>
      </c>
      <c r="N47" s="249"/>
      <c r="O47" s="226">
        <v>528.2091836734694</v>
      </c>
      <c r="P47" s="249"/>
      <c r="Q47" s="239">
        <v>550.21037635833557</v>
      </c>
      <c r="R47" s="249"/>
      <c r="S47" s="227"/>
      <c r="T47" s="227"/>
      <c r="U47" s="227">
        <v>-0.62572146126609562</v>
      </c>
      <c r="V47" s="250"/>
      <c r="W47" s="229">
        <v>-4131.341288384474</v>
      </c>
      <c r="X47" s="250"/>
      <c r="Y47" s="226">
        <v>10.154278538733903</v>
      </c>
      <c r="Z47" s="231">
        <v>67518.218711615526</v>
      </c>
      <c r="AB47" s="232"/>
      <c r="AC47" s="233"/>
    </row>
    <row r="48" spans="1:31" s="198" customFormat="1" ht="12" customHeight="1">
      <c r="A48" s="234"/>
      <c r="B48" s="234"/>
      <c r="C48" s="225"/>
      <c r="D48" s="251"/>
      <c r="E48" s="225"/>
      <c r="F48" s="251"/>
      <c r="G48" s="201"/>
      <c r="H48" s="251"/>
      <c r="I48" s="201"/>
      <c r="J48" s="251"/>
      <c r="K48" s="201"/>
      <c r="L48" s="251"/>
      <c r="M48" s="202"/>
      <c r="N48" s="251"/>
      <c r="P48" s="251"/>
      <c r="R48" s="251"/>
      <c r="S48" s="227"/>
      <c r="T48" s="227"/>
      <c r="U48" s="227"/>
      <c r="V48" s="252"/>
      <c r="W48" s="229"/>
      <c r="X48" s="252"/>
      <c r="Y48" s="226"/>
      <c r="AB48" s="232"/>
      <c r="AC48" s="232"/>
    </row>
    <row r="49" spans="1:30" s="198" customFormat="1" ht="12" customHeight="1">
      <c r="A49" s="210"/>
      <c r="B49" s="236" t="s">
        <v>215</v>
      </c>
      <c r="C49" s="225"/>
      <c r="D49" s="253"/>
      <c r="E49" s="225"/>
      <c r="F49" s="253"/>
      <c r="G49" s="237">
        <v>43179.084999999999</v>
      </c>
      <c r="H49" s="253"/>
      <c r="I49" s="237">
        <v>28470.474999999999</v>
      </c>
      <c r="J49" s="253"/>
      <c r="K49" s="237">
        <v>71649.56</v>
      </c>
      <c r="L49" s="253"/>
      <c r="M49" s="202"/>
      <c r="N49" s="253"/>
      <c r="P49" s="253"/>
      <c r="R49" s="253"/>
      <c r="S49" s="227"/>
      <c r="T49" s="227"/>
      <c r="U49" s="227"/>
      <c r="V49" s="254"/>
      <c r="W49" s="240">
        <v>-4131.341288384474</v>
      </c>
      <c r="X49" s="254"/>
      <c r="Y49" s="241">
        <v>10.154278538733903</v>
      </c>
      <c r="Z49" s="240">
        <v>67518.218711615526</v>
      </c>
      <c r="AA49" s="231"/>
      <c r="AB49" s="242"/>
      <c r="AC49" s="242"/>
    </row>
    <row r="50" spans="1:30" s="198" customFormat="1" ht="12" customHeight="1">
      <c r="C50" s="225"/>
      <c r="D50" s="225"/>
      <c r="E50" s="225"/>
      <c r="F50" s="225"/>
      <c r="G50" s="201"/>
      <c r="H50" s="225"/>
      <c r="I50" s="201"/>
      <c r="J50" s="225"/>
      <c r="K50" s="201"/>
      <c r="L50" s="225"/>
      <c r="M50" s="202"/>
      <c r="N50" s="225"/>
      <c r="P50" s="225"/>
      <c r="R50" s="225"/>
      <c r="S50" s="227"/>
      <c r="T50" s="227"/>
      <c r="U50" s="227"/>
      <c r="V50" s="228"/>
      <c r="W50" s="245">
        <v>-5.7660386028671691E-2</v>
      </c>
      <c r="X50" s="228"/>
      <c r="Y50" s="226"/>
      <c r="AB50" s="232"/>
      <c r="AC50" s="232"/>
    </row>
    <row r="51" spans="1:30" ht="12" customHeight="1">
      <c r="A51" s="219" t="s">
        <v>216</v>
      </c>
      <c r="B51" s="219" t="s">
        <v>216</v>
      </c>
      <c r="C51" s="234"/>
      <c r="D51" s="234"/>
      <c r="E51" s="234"/>
      <c r="F51" s="234"/>
      <c r="H51" s="234"/>
      <c r="J51" s="234"/>
      <c r="L51" s="234"/>
      <c r="N51" s="234"/>
      <c r="P51" s="234"/>
      <c r="R51" s="234"/>
      <c r="S51" s="256"/>
      <c r="T51" s="256"/>
      <c r="U51" s="256"/>
      <c r="V51" s="250"/>
      <c r="W51" s="229"/>
      <c r="X51" s="250"/>
      <c r="Y51" s="246"/>
      <c r="AB51" s="257"/>
      <c r="AC51" s="257"/>
    </row>
    <row r="52" spans="1:30" ht="12" customHeight="1">
      <c r="A52" s="219"/>
      <c r="B52" s="219"/>
      <c r="C52" s="234"/>
      <c r="D52" s="234"/>
      <c r="E52" s="234"/>
      <c r="F52" s="234"/>
      <c r="H52" s="234"/>
      <c r="J52" s="234"/>
      <c r="L52" s="234"/>
      <c r="N52" s="234"/>
      <c r="P52" s="234"/>
      <c r="R52" s="234"/>
      <c r="S52" s="256"/>
      <c r="T52" s="256"/>
      <c r="U52" s="256"/>
      <c r="V52" s="250"/>
      <c r="W52" s="229"/>
      <c r="X52" s="250"/>
      <c r="Y52" s="246"/>
      <c r="AB52" s="257"/>
      <c r="AC52" s="257"/>
    </row>
    <row r="53" spans="1:30" s="198" customFormat="1" ht="12" customHeight="1">
      <c r="A53" s="220" t="s">
        <v>217</v>
      </c>
      <c r="B53" s="220" t="s">
        <v>217</v>
      </c>
      <c r="C53" s="225"/>
      <c r="D53" s="225"/>
      <c r="E53" s="225"/>
      <c r="F53" s="225"/>
      <c r="G53" s="201"/>
      <c r="H53" s="225"/>
      <c r="I53" s="201"/>
      <c r="J53" s="225"/>
      <c r="K53" s="201"/>
      <c r="L53" s="225"/>
      <c r="M53" s="202"/>
      <c r="N53" s="225"/>
      <c r="P53" s="225"/>
      <c r="R53" s="225"/>
      <c r="S53" s="227"/>
      <c r="T53" s="227"/>
      <c r="U53" s="227"/>
      <c r="V53" s="228"/>
      <c r="W53" s="229"/>
      <c r="X53" s="228"/>
      <c r="Y53" s="226"/>
      <c r="AB53" s="232"/>
      <c r="AC53" s="232"/>
    </row>
    <row r="54" spans="1:30" s="198" customFormat="1" ht="12" customHeight="1">
      <c r="A54" s="224" t="s">
        <v>218</v>
      </c>
      <c r="B54" s="224" t="s">
        <v>219</v>
      </c>
      <c r="C54" s="225">
        <v>30.613100000000003</v>
      </c>
      <c r="D54" s="225"/>
      <c r="E54" s="225">
        <v>31.2193</v>
      </c>
      <c r="F54" s="225"/>
      <c r="G54" s="201">
        <v>49726</v>
      </c>
      <c r="H54" s="225"/>
      <c r="I54" s="201">
        <v>35704.520000000004</v>
      </c>
      <c r="J54" s="225"/>
      <c r="K54" s="201">
        <v>85430.52</v>
      </c>
      <c r="L54" s="225"/>
      <c r="M54" s="246">
        <v>232.04818478737158</v>
      </c>
      <c r="N54" s="225"/>
      <c r="O54" s="226">
        <v>228.73363592393167</v>
      </c>
      <c r="P54" s="225"/>
      <c r="Q54" s="226">
        <v>230.39091035565161</v>
      </c>
      <c r="R54" s="225"/>
      <c r="S54" s="227">
        <v>2.248304840742994</v>
      </c>
      <c r="T54" s="227"/>
      <c r="U54" s="227"/>
      <c r="V54" s="228"/>
      <c r="W54" s="229">
        <v>6215.8679881895605</v>
      </c>
      <c r="X54" s="228"/>
      <c r="Y54" s="226">
        <v>33.467604840742993</v>
      </c>
      <c r="Z54" s="231">
        <v>91646.38798818957</v>
      </c>
      <c r="AB54" s="232">
        <v>7244.3818953323898</v>
      </c>
      <c r="AC54" s="233">
        <v>50710.673267326725</v>
      </c>
    </row>
    <row r="55" spans="1:30" s="198" customFormat="1" ht="12" customHeight="1">
      <c r="A55" s="224" t="s">
        <v>220</v>
      </c>
      <c r="B55" s="224" t="s">
        <v>221</v>
      </c>
      <c r="C55" s="225">
        <v>61.226200000000006</v>
      </c>
      <c r="D55" s="225"/>
      <c r="E55" s="225">
        <v>62.438600000000001</v>
      </c>
      <c r="F55" s="225"/>
      <c r="G55" s="201">
        <v>6214.8499999999995</v>
      </c>
      <c r="H55" s="225"/>
      <c r="I55" s="201">
        <v>4683</v>
      </c>
      <c r="J55" s="225"/>
      <c r="K55" s="201">
        <v>10897.849999999999</v>
      </c>
      <c r="L55" s="225"/>
      <c r="M55" s="246">
        <v>14.500911607869083</v>
      </c>
      <c r="N55" s="225"/>
      <c r="O55" s="226">
        <v>15.000336330410995</v>
      </c>
      <c r="P55" s="225"/>
      <c r="Q55" s="226">
        <v>14.75062396914004</v>
      </c>
      <c r="R55" s="225"/>
      <c r="S55" s="227">
        <v>4.4966096814859879</v>
      </c>
      <c r="T55" s="227"/>
      <c r="U55" s="227"/>
      <c r="V55" s="228"/>
      <c r="W55" s="229">
        <v>795.93358257113243</v>
      </c>
      <c r="X55" s="228"/>
      <c r="Y55" s="226">
        <v>66.935209681485986</v>
      </c>
      <c r="Z55" s="231">
        <v>11693.783582571132</v>
      </c>
      <c r="AB55" s="232">
        <v>905.41661951909452</v>
      </c>
      <c r="AC55" s="233">
        <v>6337.9163366336616</v>
      </c>
    </row>
    <row r="56" spans="1:30" s="198" customFormat="1" ht="12" customHeight="1">
      <c r="A56" s="224" t="s">
        <v>222</v>
      </c>
      <c r="B56" s="224" t="s">
        <v>223</v>
      </c>
      <c r="C56" s="225">
        <v>91.839300000000009</v>
      </c>
      <c r="D56" s="225"/>
      <c r="E56" s="225">
        <v>93.657899999999998</v>
      </c>
      <c r="F56" s="225"/>
      <c r="G56" s="201">
        <v>2571.5200000000004</v>
      </c>
      <c r="H56" s="225"/>
      <c r="I56" s="201">
        <v>1873.1999999999998</v>
      </c>
      <c r="J56" s="225"/>
      <c r="K56" s="201">
        <v>4444.72</v>
      </c>
      <c r="L56" s="225"/>
      <c r="M56" s="246">
        <v>4.0000304880372566</v>
      </c>
      <c r="N56" s="225"/>
      <c r="O56" s="226">
        <v>4.0000896881095986</v>
      </c>
      <c r="P56" s="225"/>
      <c r="Q56" s="226">
        <v>4.0000600880734272</v>
      </c>
      <c r="R56" s="225"/>
      <c r="S56" s="227">
        <v>6.7449145222289815</v>
      </c>
      <c r="T56" s="227"/>
      <c r="U56" s="227"/>
      <c r="V56" s="228"/>
      <c r="W56" s="229">
        <v>323.76076053401999</v>
      </c>
      <c r="X56" s="228"/>
      <c r="Y56" s="226">
        <v>100.40281452222898</v>
      </c>
      <c r="Z56" s="231">
        <v>4768.4807605340202</v>
      </c>
      <c r="AB56" s="232">
        <v>374.63445544554457</v>
      </c>
      <c r="AC56" s="233">
        <v>2622.4411881188121</v>
      </c>
      <c r="AD56" s="226"/>
    </row>
    <row r="57" spans="1:30" s="198" customFormat="1" ht="12" customHeight="1">
      <c r="A57" s="224" t="s">
        <v>224</v>
      </c>
      <c r="B57" s="224" t="s">
        <v>225</v>
      </c>
      <c r="C57" s="225">
        <v>153.06550000000001</v>
      </c>
      <c r="D57" s="225"/>
      <c r="E57" s="225">
        <v>156.09649999999999</v>
      </c>
      <c r="F57" s="225"/>
      <c r="G57" s="201">
        <v>1071.4899999999998</v>
      </c>
      <c r="H57" s="225"/>
      <c r="I57" s="201">
        <v>780.5</v>
      </c>
      <c r="J57" s="225"/>
      <c r="K57" s="201">
        <v>1851.9899999999998</v>
      </c>
      <c r="L57" s="225"/>
      <c r="M57" s="246">
        <v>1.0000293991787825</v>
      </c>
      <c r="N57" s="225"/>
      <c r="O57" s="226">
        <v>1.0000224220273997</v>
      </c>
      <c r="P57" s="225"/>
      <c r="Q57" s="226">
        <v>1.0000259106030911</v>
      </c>
      <c r="R57" s="225"/>
      <c r="S57" s="227">
        <v>11.241524203714969</v>
      </c>
      <c r="T57" s="227"/>
      <c r="U57" s="227"/>
      <c r="V57" s="228"/>
      <c r="W57" s="229">
        <v>134.901785740641</v>
      </c>
      <c r="X57" s="228"/>
      <c r="Y57" s="226">
        <v>167.33802420371495</v>
      </c>
      <c r="Z57" s="231">
        <v>1986.8917857406409</v>
      </c>
      <c r="AB57" s="232">
        <v>156.10108910891083</v>
      </c>
      <c r="AC57" s="233">
        <v>1092.7076237623758</v>
      </c>
    </row>
    <row r="58" spans="1:30" s="198" customFormat="1" ht="12" customHeight="1">
      <c r="A58" s="224" t="s">
        <v>226</v>
      </c>
      <c r="B58" s="224" t="s">
        <v>227</v>
      </c>
      <c r="C58" s="225">
        <v>30.613100000000003</v>
      </c>
      <c r="D58" s="225"/>
      <c r="E58" s="225">
        <v>31.2193</v>
      </c>
      <c r="F58" s="225"/>
      <c r="G58" s="201">
        <v>949977.90500000003</v>
      </c>
      <c r="H58" s="225"/>
      <c r="I58" s="201">
        <v>684705.70499999996</v>
      </c>
      <c r="J58" s="225"/>
      <c r="K58" s="201">
        <v>1634683.6099999999</v>
      </c>
      <c r="L58" s="225"/>
      <c r="M58" s="246">
        <v>4433.1063918947866</v>
      </c>
      <c r="N58" s="225"/>
      <c r="O58" s="226">
        <v>4386.4257366436786</v>
      </c>
      <c r="P58" s="225"/>
      <c r="Q58" s="226">
        <v>4409.7660642692326</v>
      </c>
      <c r="R58" s="225"/>
      <c r="S58" s="227">
        <v>2.248304840742994</v>
      </c>
      <c r="T58" s="227"/>
      <c r="U58" s="227"/>
      <c r="V58" s="228"/>
      <c r="W58" s="229">
        <v>118973.98066608836</v>
      </c>
      <c r="X58" s="228"/>
      <c r="Y58" s="226">
        <v>33.467604840742993</v>
      </c>
      <c r="Z58" s="231">
        <v>1753657.5906660883</v>
      </c>
      <c r="AB58" s="232">
        <v>138398.47838048093</v>
      </c>
      <c r="AC58" s="233">
        <v>968789.34866336652</v>
      </c>
    </row>
    <row r="59" spans="1:30" s="198" customFormat="1" ht="12" customHeight="1">
      <c r="A59" s="224" t="s">
        <v>228</v>
      </c>
      <c r="B59" s="224" t="s">
        <v>229</v>
      </c>
      <c r="C59" s="225">
        <v>61.226200000000006</v>
      </c>
      <c r="D59" s="225"/>
      <c r="E59" s="225">
        <v>62.438600000000001</v>
      </c>
      <c r="F59" s="225"/>
      <c r="G59" s="201">
        <v>42707.9</v>
      </c>
      <c r="H59" s="225"/>
      <c r="I59" s="201">
        <v>29846.36</v>
      </c>
      <c r="J59" s="225"/>
      <c r="K59" s="201">
        <v>72554.260000000009</v>
      </c>
      <c r="L59" s="225"/>
      <c r="M59" s="246">
        <v>99.648983138404319</v>
      </c>
      <c r="N59" s="225"/>
      <c r="O59" s="226">
        <v>95.602271671690261</v>
      </c>
      <c r="P59" s="225"/>
      <c r="Q59" s="226">
        <v>97.625627405047283</v>
      </c>
      <c r="R59" s="225"/>
      <c r="S59" s="227">
        <v>4.4966096814859879</v>
      </c>
      <c r="T59" s="227"/>
      <c r="U59" s="227"/>
      <c r="V59" s="228"/>
      <c r="W59" s="229">
        <v>5267.812096208153</v>
      </c>
      <c r="X59" s="228"/>
      <c r="Y59" s="226">
        <v>66.935209681485986</v>
      </c>
      <c r="Z59" s="231">
        <v>77822.072096208169</v>
      </c>
      <c r="AB59" s="232">
        <v>6221.9429985855722</v>
      </c>
      <c r="AC59" s="233">
        <v>43553.600990099003</v>
      </c>
    </row>
    <row r="60" spans="1:30" s="198" customFormat="1" ht="12" customHeight="1">
      <c r="A60" s="224" t="s">
        <v>230</v>
      </c>
      <c r="B60" s="224" t="s">
        <v>231</v>
      </c>
      <c r="C60" s="225">
        <v>91.839300000000009</v>
      </c>
      <c r="D60" s="225"/>
      <c r="E60" s="225">
        <v>93.657899999999998</v>
      </c>
      <c r="F60" s="225"/>
      <c r="G60" s="201">
        <v>2571.5200000000004</v>
      </c>
      <c r="H60" s="225"/>
      <c r="I60" s="201">
        <v>1873.1999999999998</v>
      </c>
      <c r="J60" s="225"/>
      <c r="K60" s="201">
        <v>4444.72</v>
      </c>
      <c r="L60" s="225"/>
      <c r="M60" s="246">
        <v>4.0000304880372566</v>
      </c>
      <c r="N60" s="225"/>
      <c r="O60" s="226">
        <v>4.0000896881095986</v>
      </c>
      <c r="P60" s="225"/>
      <c r="Q60" s="226">
        <v>4.0000600880734272</v>
      </c>
      <c r="R60" s="225"/>
      <c r="S60" s="227">
        <v>6.7449145222289815</v>
      </c>
      <c r="T60" s="227"/>
      <c r="U60" s="227"/>
      <c r="V60" s="228"/>
      <c r="W60" s="229">
        <v>323.76076053401999</v>
      </c>
      <c r="X60" s="228"/>
      <c r="Y60" s="226">
        <v>100.40281452222898</v>
      </c>
      <c r="Z60" s="231">
        <v>4768.4807605340202</v>
      </c>
      <c r="AB60" s="232">
        <v>374.63445544554457</v>
      </c>
      <c r="AC60" s="233">
        <v>2622.4411881188121</v>
      </c>
    </row>
    <row r="61" spans="1:30" s="198" customFormat="1" ht="12" customHeight="1">
      <c r="A61" s="224" t="s">
        <v>232</v>
      </c>
      <c r="B61" s="224" t="s">
        <v>233</v>
      </c>
      <c r="C61" s="225">
        <v>153.06550000000001</v>
      </c>
      <c r="D61" s="225"/>
      <c r="E61" s="225">
        <v>156.09649999999999</v>
      </c>
      <c r="F61" s="225"/>
      <c r="G61" s="201">
        <v>3214.47</v>
      </c>
      <c r="H61" s="225"/>
      <c r="I61" s="201">
        <v>2341.5</v>
      </c>
      <c r="J61" s="225"/>
      <c r="K61" s="201">
        <v>5555.9699999999993</v>
      </c>
      <c r="L61" s="225"/>
      <c r="M61" s="246">
        <v>3.0000881975363485</v>
      </c>
      <c r="N61" s="225"/>
      <c r="O61" s="226">
        <v>3.0000672660821994</v>
      </c>
      <c r="P61" s="225"/>
      <c r="Q61" s="226">
        <v>3.0000777318092737</v>
      </c>
      <c r="R61" s="225"/>
      <c r="S61" s="227">
        <v>11.241524203714969</v>
      </c>
      <c r="T61" s="227"/>
      <c r="U61" s="227"/>
      <c r="V61" s="228"/>
      <c r="W61" s="229">
        <v>404.70535722192312</v>
      </c>
      <c r="X61" s="228"/>
      <c r="Y61" s="226">
        <v>167.33802420371495</v>
      </c>
      <c r="Z61" s="231">
        <v>5960.6753572219222</v>
      </c>
      <c r="AB61" s="232">
        <v>468.30326732673262</v>
      </c>
      <c r="AC61" s="233">
        <v>3278.1228712871284</v>
      </c>
    </row>
    <row r="62" spans="1:30" s="198" customFormat="1" ht="12" customHeight="1">
      <c r="A62" s="224" t="s">
        <v>234</v>
      </c>
      <c r="B62" s="224" t="s">
        <v>235</v>
      </c>
      <c r="C62" s="225">
        <v>15.341900000000001</v>
      </c>
      <c r="D62" s="225"/>
      <c r="E62" s="225">
        <v>15.6457</v>
      </c>
      <c r="F62" s="225"/>
      <c r="G62" s="201">
        <v>5691.1399999999994</v>
      </c>
      <c r="H62" s="225"/>
      <c r="I62" s="201">
        <v>3989.9800000000005</v>
      </c>
      <c r="J62" s="225"/>
      <c r="K62" s="201">
        <v>9681.119999999999</v>
      </c>
      <c r="L62" s="225"/>
      <c r="M62" s="246">
        <v>52.993436275819803</v>
      </c>
      <c r="N62" s="225"/>
      <c r="O62" s="226">
        <v>51.004173670721038</v>
      </c>
      <c r="P62" s="225"/>
      <c r="Q62" s="226">
        <v>51.998804973270424</v>
      </c>
      <c r="R62" s="225"/>
      <c r="S62" s="227">
        <v>1.1267486153377129</v>
      </c>
      <c r="T62" s="227"/>
      <c r="U62" s="227"/>
      <c r="V62" s="228"/>
      <c r="W62" s="229">
        <v>703.07497803417868</v>
      </c>
      <c r="X62" s="228"/>
      <c r="Y62" s="226">
        <v>16.772448615337712</v>
      </c>
      <c r="Z62" s="231">
        <v>10384.194978034178</v>
      </c>
      <c r="AB62" s="232">
        <v>829.11940594059388</v>
      </c>
      <c r="AC62" s="233">
        <v>5803.8358415841576</v>
      </c>
    </row>
    <row r="63" spans="1:30" s="198" customFormat="1" ht="12" customHeight="1">
      <c r="A63" s="224" t="s">
        <v>236</v>
      </c>
      <c r="B63" s="224" t="s">
        <v>237</v>
      </c>
      <c r="C63" s="225">
        <v>53.735300000000002</v>
      </c>
      <c r="D63" s="225"/>
      <c r="E63" s="225">
        <v>54.8611</v>
      </c>
      <c r="F63" s="225"/>
      <c r="G63" s="201">
        <v>171162.08</v>
      </c>
      <c r="H63" s="225"/>
      <c r="I63" s="201">
        <v>124740.65</v>
      </c>
      <c r="J63" s="225"/>
      <c r="K63" s="201">
        <v>295902.73</v>
      </c>
      <c r="L63" s="225"/>
      <c r="M63" s="246">
        <v>455.04027546669903</v>
      </c>
      <c r="N63" s="225"/>
      <c r="O63" s="226">
        <v>454.75081615206398</v>
      </c>
      <c r="P63" s="225"/>
      <c r="Q63" s="226">
        <v>454.89554580938147</v>
      </c>
      <c r="R63" s="225"/>
      <c r="S63" s="227">
        <v>3.9509046230532223</v>
      </c>
      <c r="T63" s="227"/>
      <c r="U63" s="227"/>
      <c r="V63" s="228"/>
      <c r="W63" s="229">
        <v>21566.986979335248</v>
      </c>
      <c r="X63" s="228"/>
      <c r="Y63" s="226">
        <v>58.81200462305322</v>
      </c>
      <c r="Z63" s="231">
        <v>317469.71697933524</v>
      </c>
      <c r="AB63" s="232">
        <v>24964.010056406121</v>
      </c>
      <c r="AC63" s="233">
        <v>174748.07039484286</v>
      </c>
    </row>
    <row r="64" spans="1:30" s="198" customFormat="1" ht="12" customHeight="1">
      <c r="A64" s="224" t="s">
        <v>238</v>
      </c>
      <c r="B64" s="224" t="s">
        <v>239</v>
      </c>
      <c r="C64" s="225">
        <v>107.4706</v>
      </c>
      <c r="D64" s="225"/>
      <c r="E64" s="225">
        <v>109.7222</v>
      </c>
      <c r="F64" s="225"/>
      <c r="G64" s="201">
        <v>69506.23</v>
      </c>
      <c r="H64" s="225"/>
      <c r="I64" s="201">
        <v>51324</v>
      </c>
      <c r="J64" s="225"/>
      <c r="K64" s="201">
        <v>120830.23</v>
      </c>
      <c r="L64" s="225"/>
      <c r="M64" s="246">
        <v>92.392351290226614</v>
      </c>
      <c r="N64" s="225"/>
      <c r="O64" s="226">
        <v>93.552626542304097</v>
      </c>
      <c r="P64" s="225"/>
      <c r="Q64" s="226">
        <v>92.972488916265348</v>
      </c>
      <c r="R64" s="225"/>
      <c r="S64" s="227">
        <v>7.9018092461064446</v>
      </c>
      <c r="T64" s="227"/>
      <c r="U64" s="227"/>
      <c r="V64" s="228"/>
      <c r="W64" s="229">
        <v>8815.8104706248942</v>
      </c>
      <c r="X64" s="228"/>
      <c r="Y64" s="226">
        <v>117.62400924610644</v>
      </c>
      <c r="Z64" s="231">
        <v>129646.0404706249</v>
      </c>
      <c r="AB64" s="232">
        <v>10137.492046736503</v>
      </c>
      <c r="AC64" s="233">
        <v>70962.444327155521</v>
      </c>
    </row>
    <row r="65" spans="1:29" s="198" customFormat="1" ht="12" customHeight="1">
      <c r="A65" s="224" t="s">
        <v>240</v>
      </c>
      <c r="B65" s="224" t="s">
        <v>241</v>
      </c>
      <c r="C65" s="225">
        <v>161.20590000000001</v>
      </c>
      <c r="D65" s="225"/>
      <c r="E65" s="225">
        <v>164.58329999999998</v>
      </c>
      <c r="F65" s="225"/>
      <c r="G65" s="201">
        <v>19183.990000000002</v>
      </c>
      <c r="H65" s="225"/>
      <c r="I65" s="201">
        <v>14757.369999999999</v>
      </c>
      <c r="J65" s="225"/>
      <c r="K65" s="201">
        <v>33941.360000000001</v>
      </c>
      <c r="L65" s="225"/>
      <c r="M65" s="246">
        <v>17.000432366309173</v>
      </c>
      <c r="N65" s="225"/>
      <c r="O65" s="226">
        <v>17.93301021428055</v>
      </c>
      <c r="P65" s="225"/>
      <c r="Q65" s="226">
        <v>17.466721290294863</v>
      </c>
      <c r="R65" s="225"/>
      <c r="S65" s="227">
        <v>11.852713869159665</v>
      </c>
      <c r="T65" s="227"/>
      <c r="U65" s="227"/>
      <c r="V65" s="228"/>
      <c r="W65" s="229">
        <v>2484.336596234692</v>
      </c>
      <c r="X65" s="228"/>
      <c r="Y65" s="226">
        <v>176.43601386915964</v>
      </c>
      <c r="Z65" s="231">
        <v>36425.696596234695</v>
      </c>
      <c r="AB65" s="232">
        <v>2797.9872602739724</v>
      </c>
      <c r="AC65" s="233">
        <v>19585.910821917809</v>
      </c>
    </row>
    <row r="66" spans="1:29" s="198" customFormat="1" ht="12" customHeight="1">
      <c r="A66" s="224" t="s">
        <v>242</v>
      </c>
      <c r="B66" s="224" t="s">
        <v>243</v>
      </c>
      <c r="C66" s="225">
        <v>268.67650000000003</v>
      </c>
      <c r="D66" s="225"/>
      <c r="E66" s="225">
        <v>274.30549999999999</v>
      </c>
      <c r="F66" s="225"/>
      <c r="G66" s="201">
        <v>16819.37</v>
      </c>
      <c r="H66" s="225"/>
      <c r="I66" s="201">
        <v>12343.5</v>
      </c>
      <c r="J66" s="225"/>
      <c r="K66" s="201">
        <v>29162.87</v>
      </c>
      <c r="L66" s="225"/>
      <c r="M66" s="246">
        <v>8.9429747032477422</v>
      </c>
      <c r="N66" s="225"/>
      <c r="O66" s="226">
        <v>8.9998195442672486</v>
      </c>
      <c r="P66" s="225"/>
      <c r="Q66" s="226">
        <v>8.9713971237574945</v>
      </c>
      <c r="R66" s="225"/>
      <c r="S66" s="227">
        <v>19.75452311526611</v>
      </c>
      <c r="T66" s="227"/>
      <c r="U66" s="227"/>
      <c r="V66" s="228"/>
      <c r="W66" s="229">
        <v>2126.7080622899921</v>
      </c>
      <c r="X66" s="228"/>
      <c r="Y66" s="226">
        <v>294.06002311526612</v>
      </c>
      <c r="Z66" s="231">
        <v>31289.578062289991</v>
      </c>
      <c r="AB66" s="232">
        <v>2453.1071474617233</v>
      </c>
      <c r="AC66" s="233">
        <v>17171.750032232063</v>
      </c>
    </row>
    <row r="67" spans="1:29" s="198" customFormat="1" ht="12" customHeight="1">
      <c r="A67" s="224" t="s">
        <v>244</v>
      </c>
      <c r="B67" s="224" t="s">
        <v>245</v>
      </c>
      <c r="C67" s="225">
        <v>70.968699999999998</v>
      </c>
      <c r="D67" s="225"/>
      <c r="E67" s="225">
        <v>72.397599999999997</v>
      </c>
      <c r="F67" s="225"/>
      <c r="G67" s="201">
        <v>104037.03</v>
      </c>
      <c r="H67" s="225"/>
      <c r="I67" s="201">
        <v>74877.75</v>
      </c>
      <c r="J67" s="225"/>
      <c r="K67" s="201">
        <v>178914.78</v>
      </c>
      <c r="L67" s="225"/>
      <c r="M67" s="246">
        <v>209.42236305783899</v>
      </c>
      <c r="N67" s="225"/>
      <c r="O67" s="226">
        <v>206.85147021448225</v>
      </c>
      <c r="P67" s="225"/>
      <c r="Q67" s="226">
        <v>208.13691663616061</v>
      </c>
      <c r="R67" s="225"/>
      <c r="S67" s="227">
        <v>5.2138220439976219</v>
      </c>
      <c r="T67" s="227"/>
      <c r="U67" s="227"/>
      <c r="V67" s="228"/>
      <c r="W67" s="229">
        <v>13022.266129527714</v>
      </c>
      <c r="X67" s="228"/>
      <c r="Y67" s="226">
        <v>77.611422043997621</v>
      </c>
      <c r="Z67" s="231">
        <v>191937.04612952771</v>
      </c>
      <c r="AB67" s="232">
        <v>15161.676471716204</v>
      </c>
      <c r="AC67" s="233">
        <v>106131.73530201343</v>
      </c>
    </row>
    <row r="68" spans="1:29" s="198" customFormat="1" ht="12" customHeight="1">
      <c r="A68" s="224" t="s">
        <v>246</v>
      </c>
      <c r="B68" s="224" t="s">
        <v>247</v>
      </c>
      <c r="C68" s="225">
        <v>141.9374</v>
      </c>
      <c r="D68" s="225"/>
      <c r="E68" s="225">
        <v>144.79519999999999</v>
      </c>
      <c r="F68" s="225"/>
      <c r="G68" s="201">
        <v>81952.62999999999</v>
      </c>
      <c r="H68" s="225"/>
      <c r="I68" s="201">
        <v>60233.9</v>
      </c>
      <c r="J68" s="225"/>
      <c r="K68" s="201">
        <v>142186.53</v>
      </c>
      <c r="L68" s="225"/>
      <c r="M68" s="246">
        <v>82.483676405433457</v>
      </c>
      <c r="N68" s="225"/>
      <c r="O68" s="226">
        <v>83.198752444832436</v>
      </c>
      <c r="P68" s="225"/>
      <c r="Q68" s="226">
        <v>82.841214425132947</v>
      </c>
      <c r="R68" s="225"/>
      <c r="S68" s="227">
        <v>10.427644087995244</v>
      </c>
      <c r="T68" s="227"/>
      <c r="U68" s="227"/>
      <c r="V68" s="228"/>
      <c r="W68" s="229">
        <v>10366.064398111006</v>
      </c>
      <c r="X68" s="228"/>
      <c r="Y68" s="226">
        <v>155.22284408799524</v>
      </c>
      <c r="Z68" s="231">
        <v>152552.59439811102</v>
      </c>
      <c r="AB68" s="232">
        <v>11943.240421860019</v>
      </c>
      <c r="AC68" s="233">
        <v>83602.682953020136</v>
      </c>
    </row>
    <row r="69" spans="1:29" s="198" customFormat="1" ht="12" customHeight="1">
      <c r="A69" s="224" t="s">
        <v>248</v>
      </c>
      <c r="B69" s="224" t="s">
        <v>249</v>
      </c>
      <c r="C69" s="225">
        <v>212.90609999999998</v>
      </c>
      <c r="D69" s="225"/>
      <c r="E69" s="225">
        <v>217.19279999999998</v>
      </c>
      <c r="F69" s="225"/>
      <c r="G69" s="201">
        <v>42404.58</v>
      </c>
      <c r="H69" s="225"/>
      <c r="I69" s="201">
        <v>31429.649999999998</v>
      </c>
      <c r="J69" s="225"/>
      <c r="K69" s="201">
        <v>73834.23</v>
      </c>
      <c r="L69" s="225"/>
      <c r="M69" s="246">
        <v>28.452905496165414</v>
      </c>
      <c r="N69" s="225"/>
      <c r="O69" s="226">
        <v>28.941705249897787</v>
      </c>
      <c r="P69" s="225"/>
      <c r="Q69" s="226">
        <v>28.6973053730316</v>
      </c>
      <c r="R69" s="225"/>
      <c r="S69" s="227">
        <v>15.641466131992866</v>
      </c>
      <c r="T69" s="227"/>
      <c r="U69" s="227"/>
      <c r="V69" s="228"/>
      <c r="W69" s="229">
        <v>5386.4151608607681</v>
      </c>
      <c r="X69" s="228"/>
      <c r="Y69" s="226">
        <v>232.83426613199285</v>
      </c>
      <c r="Z69" s="231">
        <v>79220.64516086076</v>
      </c>
      <c r="AB69" s="232">
        <v>6179.7662128475549</v>
      </c>
      <c r="AC69" s="233">
        <v>43258.363489932883</v>
      </c>
    </row>
    <row r="70" spans="1:29" s="198" customFormat="1" ht="12" customHeight="1">
      <c r="A70" s="224" t="s">
        <v>569</v>
      </c>
      <c r="B70" s="224" t="s">
        <v>570</v>
      </c>
      <c r="C70" s="225">
        <v>283.87479999999999</v>
      </c>
      <c r="D70" s="225"/>
      <c r="E70" s="225">
        <v>289.59039999999999</v>
      </c>
      <c r="F70" s="225"/>
      <c r="G70" s="201">
        <v>1986.8799999999997</v>
      </c>
      <c r="H70" s="225"/>
      <c r="I70" s="201">
        <v>579.20000000000005</v>
      </c>
      <c r="J70" s="225"/>
      <c r="K70" s="201">
        <v>2566.08</v>
      </c>
      <c r="L70" s="225"/>
      <c r="M70" s="246">
        <v>0.999877410745864</v>
      </c>
      <c r="N70" s="225"/>
      <c r="O70" s="226">
        <v>0.40001326010806992</v>
      </c>
      <c r="P70" s="225"/>
      <c r="Q70" s="226">
        <v>0.69994533542696691</v>
      </c>
      <c r="R70" s="225"/>
      <c r="S70" s="227">
        <v>20.855288175990488</v>
      </c>
      <c r="T70" s="227"/>
      <c r="U70" s="227"/>
      <c r="V70" s="228"/>
      <c r="W70" s="229">
        <v>175.17074013323662</v>
      </c>
      <c r="X70" s="228"/>
      <c r="Y70" s="226">
        <v>310.44568817599048</v>
      </c>
      <c r="Z70" s="231">
        <v>2741.2507401332364</v>
      </c>
      <c r="AB70" s="232">
        <v>289.55489932885905</v>
      </c>
      <c r="AC70" s="233">
        <v>2026.8842953020135</v>
      </c>
    </row>
    <row r="71" spans="1:29" s="198" customFormat="1" ht="12" customHeight="1">
      <c r="A71" s="224" t="s">
        <v>250</v>
      </c>
      <c r="B71" s="224" t="s">
        <v>251</v>
      </c>
      <c r="C71" s="225">
        <v>354.84350000000001</v>
      </c>
      <c r="D71" s="225"/>
      <c r="E71" s="225">
        <v>361.988</v>
      </c>
      <c r="F71" s="225"/>
      <c r="G71" s="201">
        <v>52161.48</v>
      </c>
      <c r="H71" s="225"/>
      <c r="I71" s="201">
        <v>38010</v>
      </c>
      <c r="J71" s="225"/>
      <c r="K71" s="201">
        <v>90171.48000000001</v>
      </c>
      <c r="L71" s="225"/>
      <c r="M71" s="246">
        <v>20.999792866432667</v>
      </c>
      <c r="N71" s="225"/>
      <c r="O71" s="226">
        <v>21.000696155673669</v>
      </c>
      <c r="P71" s="225"/>
      <c r="Q71" s="226">
        <v>21.000244511053168</v>
      </c>
      <c r="R71" s="225"/>
      <c r="S71" s="227">
        <v>26.069110219988112</v>
      </c>
      <c r="T71" s="227"/>
      <c r="U71" s="227"/>
      <c r="V71" s="228"/>
      <c r="W71" s="229">
        <v>6569.4922656641447</v>
      </c>
      <c r="X71" s="228"/>
      <c r="Y71" s="226">
        <v>388.05711021998809</v>
      </c>
      <c r="Z71" s="231">
        <v>96740.972265664153</v>
      </c>
      <c r="AB71" s="232">
        <v>7601.673020134228</v>
      </c>
      <c r="AC71" s="233">
        <v>53211.711140939595</v>
      </c>
    </row>
    <row r="72" spans="1:29" s="198" customFormat="1" ht="12" customHeight="1">
      <c r="A72" s="224" t="s">
        <v>252</v>
      </c>
      <c r="B72" s="224" t="s">
        <v>253</v>
      </c>
      <c r="C72" s="225">
        <v>96.472400000000007</v>
      </c>
      <c r="D72" s="225"/>
      <c r="E72" s="225">
        <v>98.464199999999991</v>
      </c>
      <c r="F72" s="225"/>
      <c r="G72" s="201">
        <v>158982.57999999999</v>
      </c>
      <c r="H72" s="225"/>
      <c r="I72" s="201">
        <v>121271.41999999998</v>
      </c>
      <c r="J72" s="225"/>
      <c r="K72" s="201">
        <v>280254</v>
      </c>
      <c r="L72" s="225"/>
      <c r="M72" s="246">
        <v>235.4227441512509</v>
      </c>
      <c r="N72" s="225"/>
      <c r="O72" s="226">
        <v>246.32591337765399</v>
      </c>
      <c r="P72" s="225"/>
      <c r="Q72" s="226">
        <v>240.87432876445246</v>
      </c>
      <c r="R72" s="225"/>
      <c r="S72" s="227">
        <v>7.0910474450063354</v>
      </c>
      <c r="T72" s="227"/>
      <c r="U72" s="227"/>
      <c r="V72" s="228"/>
      <c r="W72" s="229">
        <v>20496.615522633438</v>
      </c>
      <c r="X72" s="228"/>
      <c r="Y72" s="226">
        <v>105.55524744500633</v>
      </c>
      <c r="Z72" s="231">
        <v>300750.61552263342</v>
      </c>
      <c r="AB72" s="232">
        <v>23180.712164657598</v>
      </c>
      <c r="AC72" s="233">
        <v>162264.98515260319</v>
      </c>
    </row>
    <row r="73" spans="1:29" s="198" customFormat="1" ht="12" customHeight="1">
      <c r="A73" s="224" t="s">
        <v>254</v>
      </c>
      <c r="B73" s="224" t="s">
        <v>255</v>
      </c>
      <c r="C73" s="225">
        <v>192.94480000000001</v>
      </c>
      <c r="D73" s="225"/>
      <c r="E73" s="225">
        <v>196.92839999999998</v>
      </c>
      <c r="F73" s="225"/>
      <c r="G73" s="201">
        <v>202177.03000000003</v>
      </c>
      <c r="H73" s="225"/>
      <c r="I73" s="201">
        <v>143424.35999999999</v>
      </c>
      <c r="J73" s="225"/>
      <c r="K73" s="201">
        <v>345601.39</v>
      </c>
      <c r="L73" s="225"/>
      <c r="M73" s="246">
        <v>149.69272484743232</v>
      </c>
      <c r="N73" s="225"/>
      <c r="O73" s="226">
        <v>145.66142821451857</v>
      </c>
      <c r="P73" s="225"/>
      <c r="Q73" s="226">
        <v>147.67707653097546</v>
      </c>
      <c r="R73" s="225"/>
      <c r="S73" s="227">
        <v>14.182094890012671</v>
      </c>
      <c r="T73" s="227"/>
      <c r="U73" s="227"/>
      <c r="V73" s="228"/>
      <c r="W73" s="229">
        <v>25132.443749303486</v>
      </c>
      <c r="X73" s="228"/>
      <c r="Y73" s="226">
        <v>211.11049489001266</v>
      </c>
      <c r="Z73" s="231">
        <v>370733.83374930348</v>
      </c>
      <c r="AB73" s="232">
        <v>29478.748795845087</v>
      </c>
      <c r="AC73" s="233">
        <v>206351.24157091562</v>
      </c>
    </row>
    <row r="74" spans="1:29" s="198" customFormat="1" ht="12" customHeight="1">
      <c r="A74" s="224" t="s">
        <v>256</v>
      </c>
      <c r="B74" s="224" t="s">
        <v>257</v>
      </c>
      <c r="C74" s="225">
        <v>289.41720000000004</v>
      </c>
      <c r="D74" s="225"/>
      <c r="E74" s="225">
        <v>295.39260000000002</v>
      </c>
      <c r="F74" s="225"/>
      <c r="G74" s="201">
        <v>73956.680000000008</v>
      </c>
      <c r="H74" s="225"/>
      <c r="I74" s="201">
        <v>54486.929999999993</v>
      </c>
      <c r="J74" s="225"/>
      <c r="K74" s="201">
        <v>128443.61</v>
      </c>
      <c r="L74" s="225"/>
      <c r="M74" s="246">
        <v>36.505224983173079</v>
      </c>
      <c r="N74" s="225"/>
      <c r="O74" s="226">
        <v>36.891194972385897</v>
      </c>
      <c r="P74" s="225"/>
      <c r="Q74" s="226">
        <v>36.698209977779484</v>
      </c>
      <c r="R74" s="225"/>
      <c r="S74" s="227">
        <v>21.273142335019006</v>
      </c>
      <c r="T74" s="227"/>
      <c r="U74" s="227"/>
      <c r="V74" s="228"/>
      <c r="W74" s="229">
        <v>9368.2349315726115</v>
      </c>
      <c r="X74" s="228"/>
      <c r="Y74" s="226">
        <v>316.66574233501905</v>
      </c>
      <c r="Z74" s="231">
        <v>137811.84493157262</v>
      </c>
      <c r="AB74" s="232">
        <v>10783.373321364452</v>
      </c>
      <c r="AC74" s="233">
        <v>75483.613249551156</v>
      </c>
    </row>
    <row r="75" spans="1:29" s="198" customFormat="1" ht="12" customHeight="1">
      <c r="A75" s="224" t="s">
        <v>258</v>
      </c>
      <c r="B75" s="224" t="s">
        <v>259</v>
      </c>
      <c r="C75" s="225">
        <v>385.88960000000003</v>
      </c>
      <c r="D75" s="225"/>
      <c r="E75" s="225">
        <v>393.85679999999996</v>
      </c>
      <c r="F75" s="225"/>
      <c r="G75" s="201">
        <v>15700.900000000001</v>
      </c>
      <c r="H75" s="225"/>
      <c r="I75" s="201">
        <v>11815.2</v>
      </c>
      <c r="J75" s="225"/>
      <c r="K75" s="201">
        <v>27516.100000000002</v>
      </c>
      <c r="L75" s="225"/>
      <c r="M75" s="246">
        <v>5.8125062564156025</v>
      </c>
      <c r="N75" s="225"/>
      <c r="O75" s="226">
        <v>5.9997440694181243</v>
      </c>
      <c r="P75" s="225"/>
      <c r="Q75" s="226">
        <v>5.9061251629168634</v>
      </c>
      <c r="R75" s="225"/>
      <c r="S75" s="227">
        <v>28.364189780025342</v>
      </c>
      <c r="T75" s="227"/>
      <c r="U75" s="227"/>
      <c r="V75" s="228"/>
      <c r="W75" s="229">
        <v>2010.2694598266839</v>
      </c>
      <c r="X75" s="228"/>
      <c r="Y75" s="226">
        <v>422.22098978002532</v>
      </c>
      <c r="Z75" s="231">
        <v>29526.369459826685</v>
      </c>
      <c r="AB75" s="232">
        <v>2289.2951141318285</v>
      </c>
      <c r="AC75" s="233">
        <v>16025.0657989228</v>
      </c>
    </row>
    <row r="76" spans="1:29" s="198" customFormat="1" ht="12" customHeight="1">
      <c r="A76" s="224" t="s">
        <v>260</v>
      </c>
      <c r="B76" s="224" t="s">
        <v>261</v>
      </c>
      <c r="C76" s="225">
        <v>482.36200000000002</v>
      </c>
      <c r="D76" s="225"/>
      <c r="E76" s="225">
        <v>492.32099999999997</v>
      </c>
      <c r="F76" s="225"/>
      <c r="G76" s="201">
        <v>92256.19</v>
      </c>
      <c r="H76" s="225"/>
      <c r="I76" s="201">
        <v>64762.07</v>
      </c>
      <c r="J76" s="225"/>
      <c r="K76" s="201">
        <v>157018.26</v>
      </c>
      <c r="L76" s="225"/>
      <c r="M76" s="246">
        <v>27.32274871214091</v>
      </c>
      <c r="N76" s="225"/>
      <c r="O76" s="226">
        <v>26.308879775593567</v>
      </c>
      <c r="P76" s="225"/>
      <c r="Q76" s="226">
        <v>26.815814243867237</v>
      </c>
      <c r="R76" s="225"/>
      <c r="S76" s="227">
        <v>35.455237225031674</v>
      </c>
      <c r="T76" s="227"/>
      <c r="U76" s="227"/>
      <c r="V76" s="228"/>
      <c r="W76" s="229">
        <v>11409.132664784356</v>
      </c>
      <c r="X76" s="228"/>
      <c r="Y76" s="226">
        <v>527.77623722503165</v>
      </c>
      <c r="Z76" s="231">
        <v>168427.39266478436</v>
      </c>
      <c r="AB76" s="232">
        <v>13451.562968709924</v>
      </c>
      <c r="AC76" s="233">
        <v>94160.940780969468</v>
      </c>
    </row>
    <row r="77" spans="1:29" s="198" customFormat="1" ht="12" customHeight="1">
      <c r="A77" s="224" t="s">
        <v>262</v>
      </c>
      <c r="B77" s="224" t="s">
        <v>263</v>
      </c>
      <c r="C77" s="225">
        <v>130.6361</v>
      </c>
      <c r="D77" s="225"/>
      <c r="E77" s="225">
        <v>132.93100000000001</v>
      </c>
      <c r="F77" s="225"/>
      <c r="G77" s="201">
        <v>27198.739999999998</v>
      </c>
      <c r="H77" s="225"/>
      <c r="I77" s="201">
        <v>17319.080000000002</v>
      </c>
      <c r="J77" s="225"/>
      <c r="K77" s="201">
        <v>44517.82</v>
      </c>
      <c r="L77" s="225"/>
      <c r="M77" s="246">
        <v>29.743189560269219</v>
      </c>
      <c r="N77" s="225"/>
      <c r="O77" s="226">
        <v>26.05724774507075</v>
      </c>
      <c r="P77" s="225"/>
      <c r="Q77" s="226">
        <v>27.900218652669984</v>
      </c>
      <c r="R77" s="225"/>
      <c r="S77" s="227">
        <v>9.5732258822205161</v>
      </c>
      <c r="T77" s="227"/>
      <c r="U77" s="227"/>
      <c r="V77" s="228"/>
      <c r="W77" s="229">
        <v>3205.1411439042231</v>
      </c>
      <c r="X77" s="228"/>
      <c r="Y77" s="226">
        <v>142.50422588222054</v>
      </c>
      <c r="Z77" s="231">
        <v>47722.96114390422</v>
      </c>
      <c r="AB77" s="232">
        <v>3953.7919314361479</v>
      </c>
      <c r="AC77" s="233">
        <v>27676.543520053034</v>
      </c>
    </row>
    <row r="78" spans="1:29" s="198" customFormat="1" ht="12" customHeight="1">
      <c r="A78" s="224" t="s">
        <v>264</v>
      </c>
      <c r="B78" s="224" t="s">
        <v>265</v>
      </c>
      <c r="C78" s="225">
        <v>261.2722</v>
      </c>
      <c r="D78" s="225"/>
      <c r="E78" s="225">
        <v>265.86200000000002</v>
      </c>
      <c r="F78" s="225"/>
      <c r="G78" s="201">
        <v>1828.8899999999999</v>
      </c>
      <c r="H78" s="225"/>
      <c r="I78" s="201">
        <v>1324.71</v>
      </c>
      <c r="J78" s="225"/>
      <c r="K78" s="201">
        <v>3153.6</v>
      </c>
      <c r="L78" s="225"/>
      <c r="M78" s="246">
        <v>0.99999157966289554</v>
      </c>
      <c r="N78" s="225"/>
      <c r="O78" s="226">
        <v>0.99653955811661687</v>
      </c>
      <c r="P78" s="225"/>
      <c r="Q78" s="226">
        <v>0.99826556888975615</v>
      </c>
      <c r="R78" s="225"/>
      <c r="S78" s="227">
        <v>19.146451764441032</v>
      </c>
      <c r="T78" s="227"/>
      <c r="U78" s="227"/>
      <c r="V78" s="228"/>
      <c r="W78" s="229">
        <v>229.35892275420002</v>
      </c>
      <c r="X78" s="228"/>
      <c r="Y78" s="226">
        <v>285.00845176444108</v>
      </c>
      <c r="Z78" s="231">
        <v>3382.9589227542001</v>
      </c>
      <c r="AB78" s="232">
        <v>265.85976135233676</v>
      </c>
      <c r="AC78" s="233">
        <v>1861.0183294663573</v>
      </c>
    </row>
    <row r="79" spans="1:29" s="198" customFormat="1" ht="12" customHeight="1">
      <c r="A79" s="224" t="s">
        <v>266</v>
      </c>
      <c r="B79" s="224" t="s">
        <v>267</v>
      </c>
      <c r="C79" s="225">
        <v>391.9083</v>
      </c>
      <c r="D79" s="225"/>
      <c r="E79" s="225">
        <v>398.79300000000001</v>
      </c>
      <c r="F79" s="225"/>
      <c r="G79" s="201">
        <v>5486.74</v>
      </c>
      <c r="H79" s="225"/>
      <c r="I79" s="201">
        <v>3919.1000000000004</v>
      </c>
      <c r="J79" s="225"/>
      <c r="K79" s="201">
        <v>9405.84</v>
      </c>
      <c r="L79" s="225"/>
      <c r="M79" s="246">
        <v>2.0000086754988349</v>
      </c>
      <c r="N79" s="225"/>
      <c r="O79" s="226">
        <v>1.9654808384299625</v>
      </c>
      <c r="P79" s="225"/>
      <c r="Q79" s="226">
        <v>1.9827447569643986</v>
      </c>
      <c r="R79" s="225"/>
      <c r="S79" s="227">
        <v>28.719677646661545</v>
      </c>
      <c r="T79" s="227"/>
      <c r="U79" s="227"/>
      <c r="V79" s="228"/>
      <c r="W79" s="229">
        <v>683.32548330750978</v>
      </c>
      <c r="X79" s="228"/>
      <c r="Y79" s="226">
        <v>427.51267764666153</v>
      </c>
      <c r="Z79" s="231">
        <v>10089.16548330751</v>
      </c>
      <c r="AB79" s="232">
        <v>797.58945972820686</v>
      </c>
      <c r="AC79" s="233">
        <v>5583.1262180974481</v>
      </c>
    </row>
    <row r="80" spans="1:29" s="198" customFormat="1" ht="12" customHeight="1">
      <c r="A80" s="224" t="s">
        <v>268</v>
      </c>
      <c r="B80" s="224" t="s">
        <v>269</v>
      </c>
      <c r="C80" s="225">
        <v>184.458</v>
      </c>
      <c r="D80" s="225"/>
      <c r="E80" s="225">
        <v>188.44160000000002</v>
      </c>
      <c r="F80" s="225"/>
      <c r="G80" s="201">
        <v>1938.3000000000002</v>
      </c>
      <c r="H80" s="225"/>
      <c r="I80" s="201">
        <v>2986.75</v>
      </c>
      <c r="J80" s="225"/>
      <c r="K80" s="201">
        <v>4925.05</v>
      </c>
      <c r="L80" s="225"/>
      <c r="M80" s="246">
        <v>1.5011547344110856</v>
      </c>
      <c r="N80" s="225"/>
      <c r="O80" s="226">
        <v>3.1699476124167911</v>
      </c>
      <c r="P80" s="225"/>
      <c r="Q80" s="226">
        <v>2.3355511734139385</v>
      </c>
      <c r="R80" s="225"/>
      <c r="S80" s="227">
        <v>13.570905224567976</v>
      </c>
      <c r="T80" s="227"/>
      <c r="U80" s="227"/>
      <c r="V80" s="228"/>
      <c r="W80" s="229">
        <v>380.34652345834905</v>
      </c>
      <c r="X80" s="228"/>
      <c r="Y80" s="226">
        <v>202.012505224568</v>
      </c>
      <c r="Z80" s="231">
        <v>5305.3965234583493</v>
      </c>
      <c r="AB80" s="232">
        <v>282.88000000000005</v>
      </c>
      <c r="AC80" s="233">
        <v>1980.1600000000003</v>
      </c>
    </row>
    <row r="81" spans="1:29" s="198" customFormat="1" ht="12" customHeight="1">
      <c r="A81" s="224" t="s">
        <v>270</v>
      </c>
      <c r="B81" s="224" t="s">
        <v>271</v>
      </c>
      <c r="C81" s="225">
        <v>9.77</v>
      </c>
      <c r="D81" s="225"/>
      <c r="E81" s="225">
        <v>9.91</v>
      </c>
      <c r="F81" s="225"/>
      <c r="G81" s="201">
        <v>68.39</v>
      </c>
      <c r="H81" s="225"/>
      <c r="I81" s="201">
        <v>19.82</v>
      </c>
      <c r="J81" s="225"/>
      <c r="K81" s="201">
        <v>88.210000000000008</v>
      </c>
      <c r="L81" s="225"/>
      <c r="M81" s="246">
        <v>1</v>
      </c>
      <c r="N81" s="225"/>
      <c r="O81" s="226">
        <v>0.39999999999999997</v>
      </c>
      <c r="P81" s="225"/>
      <c r="Q81" s="226">
        <v>0.7</v>
      </c>
      <c r="R81" s="225"/>
      <c r="S81" s="227">
        <v>0.71368355381969073</v>
      </c>
      <c r="T81" s="227"/>
      <c r="U81" s="227"/>
      <c r="V81" s="228"/>
      <c r="W81" s="229">
        <v>5.9949418520854021</v>
      </c>
      <c r="X81" s="228"/>
      <c r="Y81" s="226">
        <v>10.62368355381969</v>
      </c>
      <c r="Z81" s="231">
        <v>94.204941852085412</v>
      </c>
      <c r="AB81" s="232">
        <v>9.91</v>
      </c>
      <c r="AC81" s="233">
        <v>69.37</v>
      </c>
    </row>
    <row r="82" spans="1:29" s="198" customFormat="1" ht="12" customHeight="1">
      <c r="A82" s="224" t="s">
        <v>272</v>
      </c>
      <c r="B82" s="224" t="s">
        <v>273</v>
      </c>
      <c r="C82" s="225">
        <v>9.77</v>
      </c>
      <c r="D82" s="225"/>
      <c r="E82" s="225">
        <v>9.91</v>
      </c>
      <c r="F82" s="225"/>
      <c r="G82" s="201">
        <v>3898.23</v>
      </c>
      <c r="H82" s="225"/>
      <c r="I82" s="201">
        <v>2606.1899999999996</v>
      </c>
      <c r="J82" s="225"/>
      <c r="K82" s="201">
        <v>6504.42</v>
      </c>
      <c r="L82" s="225"/>
      <c r="M82" s="246">
        <v>57</v>
      </c>
      <c r="N82" s="225"/>
      <c r="O82" s="226">
        <v>52.597174571140258</v>
      </c>
      <c r="P82" s="225"/>
      <c r="Q82" s="226">
        <v>54.798587285570129</v>
      </c>
      <c r="R82" s="225"/>
      <c r="S82" s="227">
        <v>0.71368355381969073</v>
      </c>
      <c r="T82" s="227"/>
      <c r="U82" s="227"/>
      <c r="V82" s="228"/>
      <c r="W82" s="229">
        <v>469.30620621917058</v>
      </c>
      <c r="X82" s="228"/>
      <c r="Y82" s="226">
        <v>10.62368355381969</v>
      </c>
      <c r="Z82" s="231">
        <v>6973.7262062191703</v>
      </c>
      <c r="AB82" s="232">
        <v>564.87</v>
      </c>
      <c r="AC82" s="233">
        <v>3954.09</v>
      </c>
    </row>
    <row r="83" spans="1:29" s="198" customFormat="1" ht="12" customHeight="1">
      <c r="A83" s="224" t="s">
        <v>274</v>
      </c>
      <c r="B83" s="224" t="s">
        <v>275</v>
      </c>
      <c r="C83" s="225">
        <v>17.96</v>
      </c>
      <c r="D83" s="225"/>
      <c r="E83" s="225">
        <v>18.22</v>
      </c>
      <c r="F83" s="225"/>
      <c r="G83" s="201">
        <v>855.67</v>
      </c>
      <c r="H83" s="225"/>
      <c r="I83" s="201">
        <v>291.26</v>
      </c>
      <c r="J83" s="225"/>
      <c r="K83" s="201">
        <v>1146.9299999999998</v>
      </c>
      <c r="L83" s="225"/>
      <c r="M83" s="246">
        <v>6.8061565383391658</v>
      </c>
      <c r="N83" s="225"/>
      <c r="O83" s="226">
        <v>3.1971459934138311</v>
      </c>
      <c r="P83" s="225"/>
      <c r="Q83" s="226">
        <v>5.0016512658764984</v>
      </c>
      <c r="R83" s="225"/>
      <c r="S83" s="227">
        <v>1.3121407013718227</v>
      </c>
      <c r="T83" s="227"/>
      <c r="U83" s="227"/>
      <c r="V83" s="228"/>
      <c r="W83" s="229">
        <v>78.754442400293442</v>
      </c>
      <c r="X83" s="228"/>
      <c r="Y83" s="226">
        <v>19.532140701371823</v>
      </c>
      <c r="Z83" s="231">
        <v>1225.6844424002934</v>
      </c>
      <c r="AB83" s="232">
        <v>124.0081721285396</v>
      </c>
      <c r="AC83" s="233">
        <v>868.05720489977716</v>
      </c>
    </row>
    <row r="84" spans="1:29" s="198" customFormat="1" ht="12" customHeight="1">
      <c r="A84" s="224" t="s">
        <v>276</v>
      </c>
      <c r="B84" s="224" t="s">
        <v>277</v>
      </c>
      <c r="C84" s="225">
        <v>23.34</v>
      </c>
      <c r="D84" s="225"/>
      <c r="E84" s="225">
        <v>23.67</v>
      </c>
      <c r="F84" s="225"/>
      <c r="G84" s="201">
        <v>0</v>
      </c>
      <c r="H84" s="225"/>
      <c r="I84" s="201">
        <v>165.69</v>
      </c>
      <c r="J84" s="225"/>
      <c r="K84" s="201">
        <v>165.69</v>
      </c>
      <c r="L84" s="225"/>
      <c r="M84" s="246">
        <v>0</v>
      </c>
      <c r="N84" s="225"/>
      <c r="O84" s="226">
        <v>1.4</v>
      </c>
      <c r="P84" s="225"/>
      <c r="Q84" s="226">
        <v>0.7</v>
      </c>
      <c r="R84" s="225"/>
      <c r="S84" s="227">
        <v>1.7046306477206943</v>
      </c>
      <c r="T84" s="227"/>
      <c r="U84" s="227"/>
      <c r="V84" s="228"/>
      <c r="W84" s="229">
        <v>14.318897440853831</v>
      </c>
      <c r="X84" s="228"/>
      <c r="Y84" s="226">
        <v>25.374630647720696</v>
      </c>
      <c r="Z84" s="231">
        <v>180.00889744085384</v>
      </c>
      <c r="AB84" s="232">
        <v>0</v>
      </c>
      <c r="AC84" s="233">
        <v>0</v>
      </c>
    </row>
    <row r="85" spans="1:29" s="198" customFormat="1" ht="12" customHeight="1">
      <c r="A85" s="224" t="s">
        <v>278</v>
      </c>
      <c r="B85" s="224" t="s">
        <v>279</v>
      </c>
      <c r="C85" s="225">
        <v>27.79</v>
      </c>
      <c r="D85" s="225"/>
      <c r="E85" s="225">
        <v>28.25</v>
      </c>
      <c r="F85" s="225"/>
      <c r="G85" s="201">
        <v>9137.4000000000015</v>
      </c>
      <c r="H85" s="225"/>
      <c r="I85" s="201">
        <v>4146.7299999999996</v>
      </c>
      <c r="J85" s="225"/>
      <c r="K85" s="201">
        <v>13284.130000000001</v>
      </c>
      <c r="L85" s="225"/>
      <c r="M85" s="246">
        <v>46.971675320002063</v>
      </c>
      <c r="N85" s="225"/>
      <c r="O85" s="226">
        <v>29.357380530973447</v>
      </c>
      <c r="P85" s="225"/>
      <c r="Q85" s="226">
        <v>38.164527925487754</v>
      </c>
      <c r="R85" s="225"/>
      <c r="S85" s="227">
        <v>2.0344662356615806</v>
      </c>
      <c r="T85" s="227"/>
      <c r="U85" s="227"/>
      <c r="V85" s="228"/>
      <c r="W85" s="229">
        <v>931.73332157241998</v>
      </c>
      <c r="X85" s="228"/>
      <c r="Y85" s="226">
        <v>30.284466235661579</v>
      </c>
      <c r="Z85" s="231">
        <v>14215.86332157242</v>
      </c>
      <c r="AB85" s="232">
        <v>1326.9498277900582</v>
      </c>
      <c r="AC85" s="233">
        <v>9288.648794530407</v>
      </c>
    </row>
    <row r="86" spans="1:29" s="198" customFormat="1" ht="12" customHeight="1">
      <c r="A86" s="224" t="s">
        <v>280</v>
      </c>
      <c r="B86" s="224" t="s">
        <v>281</v>
      </c>
      <c r="C86" s="225">
        <v>6.0186999999999999</v>
      </c>
      <c r="D86" s="225"/>
      <c r="E86" s="225">
        <v>6.1052999999999997</v>
      </c>
      <c r="F86" s="225"/>
      <c r="G86" s="201">
        <v>75955.850000000006</v>
      </c>
      <c r="H86" s="225"/>
      <c r="I86" s="201">
        <v>55011.68</v>
      </c>
      <c r="J86" s="225"/>
      <c r="K86" s="201">
        <v>130967.53</v>
      </c>
      <c r="L86" s="225"/>
      <c r="M86" s="246">
        <v>1802.8537249382284</v>
      </c>
      <c r="N86" s="225"/>
      <c r="O86" s="226">
        <v>1802.0958839041489</v>
      </c>
      <c r="P86" s="225"/>
      <c r="Q86" s="226">
        <v>1802.4748044211888</v>
      </c>
      <c r="R86" s="225"/>
      <c r="S86" s="227">
        <v>0.43968236136582817</v>
      </c>
      <c r="T86" s="227"/>
      <c r="U86" s="227"/>
      <c r="V86" s="228"/>
      <c r="W86" s="229">
        <v>9510.1965397238109</v>
      </c>
      <c r="X86" s="228"/>
      <c r="Y86" s="226">
        <v>6.544982361365828</v>
      </c>
      <c r="Z86" s="231">
        <v>140477.72653972381</v>
      </c>
      <c r="AB86" s="232">
        <v>11006.962846865366</v>
      </c>
      <c r="AC86" s="233">
        <v>77048.739928057563</v>
      </c>
    </row>
    <row r="87" spans="1:29" s="198" customFormat="1" ht="12" customHeight="1">
      <c r="A87" s="224" t="s">
        <v>282</v>
      </c>
      <c r="B87" s="224" t="s">
        <v>283</v>
      </c>
      <c r="C87" s="225">
        <v>12.0374</v>
      </c>
      <c r="D87" s="225"/>
      <c r="E87" s="225">
        <v>12.210599999999999</v>
      </c>
      <c r="F87" s="225"/>
      <c r="G87" s="201">
        <v>4951.45</v>
      </c>
      <c r="H87" s="225"/>
      <c r="I87" s="201">
        <v>3458.2600000000007</v>
      </c>
      <c r="J87" s="225"/>
      <c r="K87" s="201">
        <v>8409.7100000000009</v>
      </c>
      <c r="L87" s="225"/>
      <c r="M87" s="246">
        <v>58.762689617359236</v>
      </c>
      <c r="N87" s="225"/>
      <c r="O87" s="226">
        <v>56.643571978444974</v>
      </c>
      <c r="P87" s="225"/>
      <c r="Q87" s="226">
        <v>57.703130797902105</v>
      </c>
      <c r="R87" s="225"/>
      <c r="S87" s="227">
        <v>0.87936472273165633</v>
      </c>
      <c r="T87" s="227"/>
      <c r="U87" s="227"/>
      <c r="V87" s="228"/>
      <c r="W87" s="229">
        <v>608.90517137814822</v>
      </c>
      <c r="X87" s="228"/>
      <c r="Y87" s="226">
        <v>13.089964722731656</v>
      </c>
      <c r="Z87" s="231">
        <v>9018.6151713781492</v>
      </c>
      <c r="AB87" s="232">
        <v>717.52769784172665</v>
      </c>
      <c r="AC87" s="233">
        <v>5022.6938848920863</v>
      </c>
    </row>
    <row r="88" spans="1:29" s="198" customFormat="1" ht="12" customHeight="1">
      <c r="A88" s="224" t="s">
        <v>284</v>
      </c>
      <c r="B88" s="224" t="s">
        <v>285</v>
      </c>
      <c r="C88" s="225">
        <v>18.056100000000001</v>
      </c>
      <c r="D88" s="225"/>
      <c r="E88" s="225">
        <v>18.315899999999999</v>
      </c>
      <c r="F88" s="225"/>
      <c r="G88" s="201">
        <v>632.09999999999991</v>
      </c>
      <c r="H88" s="225"/>
      <c r="I88" s="201">
        <v>458.25</v>
      </c>
      <c r="J88" s="225"/>
      <c r="K88" s="201">
        <v>1090.3499999999999</v>
      </c>
      <c r="L88" s="225"/>
      <c r="M88" s="246">
        <v>5.0010799674348272</v>
      </c>
      <c r="N88" s="225"/>
      <c r="O88" s="226">
        <v>5.0038491147036188</v>
      </c>
      <c r="P88" s="225"/>
      <c r="Q88" s="226">
        <v>5.002464541069223</v>
      </c>
      <c r="R88" s="225"/>
      <c r="S88" s="227">
        <v>1.3190470840974846</v>
      </c>
      <c r="T88" s="227"/>
      <c r="U88" s="227"/>
      <c r="V88" s="228"/>
      <c r="W88" s="229">
        <v>79.181835194381037</v>
      </c>
      <c r="X88" s="228"/>
      <c r="Y88" s="226">
        <v>19.634947084097483</v>
      </c>
      <c r="Z88" s="231">
        <v>1169.5318351943808</v>
      </c>
      <c r="AB88" s="232">
        <v>91.599280575539552</v>
      </c>
      <c r="AC88" s="233">
        <v>641.19496402877689</v>
      </c>
    </row>
    <row r="89" spans="1:29" s="198" customFormat="1" ht="12" customHeight="1">
      <c r="A89" s="224" t="s">
        <v>286</v>
      </c>
      <c r="B89" s="224" t="s">
        <v>287</v>
      </c>
      <c r="C89" s="225">
        <v>24.0748</v>
      </c>
      <c r="D89" s="225"/>
      <c r="E89" s="225">
        <v>24.421199999999999</v>
      </c>
      <c r="F89" s="225"/>
      <c r="G89" s="201">
        <v>168.48999999999998</v>
      </c>
      <c r="H89" s="225"/>
      <c r="I89" s="201">
        <v>122.2</v>
      </c>
      <c r="J89" s="225"/>
      <c r="K89" s="201">
        <v>290.69</v>
      </c>
      <c r="L89" s="225"/>
      <c r="M89" s="246">
        <v>0.99980062139664694</v>
      </c>
      <c r="N89" s="225"/>
      <c r="O89" s="226">
        <v>1.0007698229407238</v>
      </c>
      <c r="P89" s="225"/>
      <c r="Q89" s="226">
        <v>1.0002852221686853</v>
      </c>
      <c r="R89" s="225"/>
      <c r="S89" s="227">
        <v>1.7587294454633127</v>
      </c>
      <c r="T89" s="227"/>
      <c r="U89" s="227"/>
      <c r="V89" s="228"/>
      <c r="W89" s="229">
        <v>21.11077288907854</v>
      </c>
      <c r="X89" s="228"/>
      <c r="Y89" s="226">
        <v>26.179929445463312</v>
      </c>
      <c r="Z89" s="231">
        <v>311.80077288907853</v>
      </c>
      <c r="AB89" s="232">
        <v>24.416330935251793</v>
      </c>
      <c r="AC89" s="233">
        <v>170.91431654676256</v>
      </c>
    </row>
    <row r="90" spans="1:29" s="198" customFormat="1" ht="12" customHeight="1">
      <c r="A90" s="224" t="s">
        <v>288</v>
      </c>
      <c r="B90" s="224" t="s">
        <v>289</v>
      </c>
      <c r="C90" s="225">
        <v>30.093499999999999</v>
      </c>
      <c r="D90" s="225"/>
      <c r="E90" s="225">
        <v>30.526499999999999</v>
      </c>
      <c r="F90" s="225"/>
      <c r="G90" s="201">
        <v>210.63</v>
      </c>
      <c r="H90" s="225"/>
      <c r="I90" s="201">
        <v>152.75</v>
      </c>
      <c r="J90" s="225"/>
      <c r="K90" s="201">
        <v>363.38</v>
      </c>
      <c r="L90" s="225"/>
      <c r="M90" s="246">
        <v>0.99988369581471082</v>
      </c>
      <c r="N90" s="225"/>
      <c r="O90" s="226">
        <v>1.0007698229407238</v>
      </c>
      <c r="P90" s="225"/>
      <c r="Q90" s="226">
        <v>1.0003267593777174</v>
      </c>
      <c r="R90" s="225"/>
      <c r="S90" s="227">
        <v>2.1984118068291409</v>
      </c>
      <c r="T90" s="227"/>
      <c r="U90" s="227"/>
      <c r="V90" s="228"/>
      <c r="W90" s="229">
        <v>26.389561902037283</v>
      </c>
      <c r="X90" s="228"/>
      <c r="Y90" s="226">
        <v>32.724911806829141</v>
      </c>
      <c r="Z90" s="231">
        <v>389.76956190203725</v>
      </c>
      <c r="AB90" s="232">
        <v>30.52294964028777</v>
      </c>
      <c r="AC90" s="233">
        <v>213.66064748201438</v>
      </c>
    </row>
    <row r="91" spans="1:29" s="198" customFormat="1" ht="12" customHeight="1">
      <c r="A91" s="224" t="s">
        <v>290</v>
      </c>
      <c r="B91" s="224" t="s">
        <v>291</v>
      </c>
      <c r="C91" s="225">
        <v>10.4786</v>
      </c>
      <c r="D91" s="225"/>
      <c r="E91" s="225">
        <v>10.608500000000001</v>
      </c>
      <c r="F91" s="225"/>
      <c r="G91" s="201">
        <v>2528.3000000000002</v>
      </c>
      <c r="H91" s="225"/>
      <c r="I91" s="201">
        <v>1758.61</v>
      </c>
      <c r="J91" s="225"/>
      <c r="K91" s="201">
        <v>4286.91</v>
      </c>
      <c r="L91" s="225"/>
      <c r="M91" s="246">
        <v>34.468890337040662</v>
      </c>
      <c r="N91" s="225"/>
      <c r="O91" s="226">
        <v>33.154734411085443</v>
      </c>
      <c r="P91" s="225"/>
      <c r="Q91" s="226">
        <v>33.811812374063052</v>
      </c>
      <c r="R91" s="225"/>
      <c r="S91" s="227">
        <v>0.76398708180587183</v>
      </c>
      <c r="T91" s="227"/>
      <c r="U91" s="227"/>
      <c r="V91" s="228"/>
      <c r="W91" s="229">
        <v>309.98145439473717</v>
      </c>
      <c r="X91" s="228"/>
      <c r="Y91" s="226">
        <v>11.372487081805874</v>
      </c>
      <c r="Z91" s="231">
        <v>4596.8914543947367</v>
      </c>
      <c r="AB91" s="232">
        <v>365.66322314049592</v>
      </c>
      <c r="AC91" s="233">
        <v>2559.6425619834713</v>
      </c>
    </row>
    <row r="92" spans="1:29" s="198" customFormat="1" ht="12" customHeight="1">
      <c r="A92" s="224" t="s">
        <v>292</v>
      </c>
      <c r="B92" s="224" t="s">
        <v>293</v>
      </c>
      <c r="C92" s="225">
        <v>11.1281</v>
      </c>
      <c r="D92" s="225"/>
      <c r="E92" s="225">
        <v>11.258000000000001</v>
      </c>
      <c r="F92" s="225"/>
      <c r="G92" s="201">
        <v>4159.8399999999992</v>
      </c>
      <c r="H92" s="225"/>
      <c r="I92" s="201">
        <v>3208.93</v>
      </c>
      <c r="J92" s="225"/>
      <c r="K92" s="201">
        <v>7368.7699999999986</v>
      </c>
      <c r="L92" s="225"/>
      <c r="M92" s="246">
        <v>53.402005476483588</v>
      </c>
      <c r="N92" s="225"/>
      <c r="O92" s="226">
        <v>57.007106057914363</v>
      </c>
      <c r="P92" s="225"/>
      <c r="Q92" s="226">
        <v>55.204555767198976</v>
      </c>
      <c r="R92" s="225"/>
      <c r="S92" s="227">
        <v>0.81076180110010876</v>
      </c>
      <c r="T92" s="227"/>
      <c r="U92" s="227"/>
      <c r="V92" s="228"/>
      <c r="W92" s="229">
        <v>537.09294075294758</v>
      </c>
      <c r="X92" s="228"/>
      <c r="Y92" s="226">
        <v>12.068761801100109</v>
      </c>
      <c r="Z92" s="231">
        <v>7905.8629407529461</v>
      </c>
      <c r="AB92" s="232">
        <v>601.19977765425233</v>
      </c>
      <c r="AC92" s="233">
        <v>4208.3984435797665</v>
      </c>
    </row>
    <row r="93" spans="1:29" s="198" customFormat="1" ht="12" customHeight="1">
      <c r="A93" s="224" t="s">
        <v>294</v>
      </c>
      <c r="B93" s="224" t="s">
        <v>295</v>
      </c>
      <c r="C93" s="225">
        <v>13.509600000000001</v>
      </c>
      <c r="D93" s="225"/>
      <c r="E93" s="225">
        <v>13.6828</v>
      </c>
      <c r="F93" s="225"/>
      <c r="G93" s="201">
        <v>8670.09</v>
      </c>
      <c r="H93" s="225"/>
      <c r="I93" s="201">
        <v>6417.92</v>
      </c>
      <c r="J93" s="225"/>
      <c r="K93" s="201">
        <v>15088.01</v>
      </c>
      <c r="L93" s="225"/>
      <c r="M93" s="246">
        <v>91.681788188716581</v>
      </c>
      <c r="N93" s="225"/>
      <c r="O93" s="226">
        <v>93.810038880930804</v>
      </c>
      <c r="P93" s="225"/>
      <c r="Q93" s="226">
        <v>92.7459135348237</v>
      </c>
      <c r="R93" s="225"/>
      <c r="S93" s="227">
        <v>0.98538741979859368</v>
      </c>
      <c r="T93" s="227"/>
      <c r="U93" s="227"/>
      <c r="V93" s="228"/>
      <c r="W93" s="229">
        <v>1096.6878772193209</v>
      </c>
      <c r="X93" s="228"/>
      <c r="Y93" s="226">
        <v>14.668187419798594</v>
      </c>
      <c r="Z93" s="231">
        <v>16184.697877219322</v>
      </c>
      <c r="AB93" s="232">
        <v>1254.4635714285712</v>
      </c>
      <c r="AC93" s="233">
        <v>8781.244999999999</v>
      </c>
    </row>
    <row r="94" spans="1:29" s="198" customFormat="1" ht="12" customHeight="1">
      <c r="A94" s="224" t="s">
        <v>296</v>
      </c>
      <c r="B94" s="224" t="s">
        <v>297</v>
      </c>
      <c r="C94" s="225">
        <v>10.3</v>
      </c>
      <c r="D94" s="225"/>
      <c r="E94" s="225">
        <v>10.44</v>
      </c>
      <c r="F94" s="225"/>
      <c r="G94" s="201">
        <v>1308.0999999999997</v>
      </c>
      <c r="H94" s="225"/>
      <c r="I94" s="201">
        <v>814.46</v>
      </c>
      <c r="J94" s="225"/>
      <c r="K94" s="201">
        <v>2122.5599999999995</v>
      </c>
      <c r="L94" s="225"/>
      <c r="M94" s="246">
        <v>18.142857142857139</v>
      </c>
      <c r="N94" s="225"/>
      <c r="O94" s="226">
        <v>15.602681992337166</v>
      </c>
      <c r="P94" s="225"/>
      <c r="Q94" s="226">
        <v>16.872769567597153</v>
      </c>
      <c r="R94" s="225"/>
      <c r="S94" s="227">
        <v>0.75185230089581945</v>
      </c>
      <c r="T94" s="227"/>
      <c r="U94" s="227"/>
      <c r="V94" s="228"/>
      <c r="W94" s="229">
        <v>152.22996746259457</v>
      </c>
      <c r="X94" s="228"/>
      <c r="Y94" s="226">
        <v>11.191852300895819</v>
      </c>
      <c r="Z94" s="231">
        <v>2274.7899674625942</v>
      </c>
      <c r="AB94" s="232">
        <v>189.41142857142853</v>
      </c>
      <c r="AC94" s="233">
        <v>1325.8799999999997</v>
      </c>
    </row>
    <row r="95" spans="1:29" s="198" customFormat="1" ht="12" customHeight="1">
      <c r="A95" s="224" t="s">
        <v>298</v>
      </c>
      <c r="B95" s="224" t="s">
        <v>299</v>
      </c>
      <c r="C95" s="225">
        <v>16.62</v>
      </c>
      <c r="D95" s="225"/>
      <c r="E95" s="225">
        <v>16.88</v>
      </c>
      <c r="F95" s="225"/>
      <c r="G95" s="201">
        <v>515.22</v>
      </c>
      <c r="H95" s="225"/>
      <c r="I95" s="201">
        <v>556.78</v>
      </c>
      <c r="J95" s="225"/>
      <c r="K95" s="201">
        <v>1072</v>
      </c>
      <c r="L95" s="225"/>
      <c r="M95" s="246">
        <v>4.4285714285714288</v>
      </c>
      <c r="N95" s="225"/>
      <c r="O95" s="226">
        <v>6.5969194312796207</v>
      </c>
      <c r="P95" s="225"/>
      <c r="Q95" s="226">
        <v>5.5127454299255252</v>
      </c>
      <c r="R95" s="225"/>
      <c r="S95" s="227">
        <v>1.2156385861227426</v>
      </c>
      <c r="T95" s="227"/>
      <c r="U95" s="227"/>
      <c r="V95" s="228"/>
      <c r="W95" s="229">
        <v>80.418072721071312</v>
      </c>
      <c r="X95" s="228"/>
      <c r="Y95" s="226">
        <v>18.095638586122742</v>
      </c>
      <c r="Z95" s="231">
        <v>1152.4180727210712</v>
      </c>
      <c r="AB95" s="232">
        <v>74.754285714285714</v>
      </c>
      <c r="AC95" s="233">
        <v>523.28</v>
      </c>
    </row>
    <row r="96" spans="1:29" s="198" customFormat="1" ht="12" customHeight="1">
      <c r="A96" s="224" t="s">
        <v>300</v>
      </c>
      <c r="B96" s="224" t="s">
        <v>301</v>
      </c>
      <c r="C96" s="225">
        <v>20.010000000000002</v>
      </c>
      <c r="D96" s="225"/>
      <c r="E96" s="225">
        <v>20.34</v>
      </c>
      <c r="F96" s="225"/>
      <c r="G96" s="201">
        <v>780.38999999999987</v>
      </c>
      <c r="H96" s="225"/>
      <c r="I96" s="201">
        <v>447.47999999999996</v>
      </c>
      <c r="J96" s="225"/>
      <c r="K96" s="201">
        <v>1227.8699999999999</v>
      </c>
      <c r="L96" s="225"/>
      <c r="M96" s="246">
        <v>5.5714285714285694</v>
      </c>
      <c r="N96" s="225"/>
      <c r="O96" s="226">
        <v>4.3999999999999995</v>
      </c>
      <c r="P96" s="225"/>
      <c r="Q96" s="226">
        <v>4.985714285714284</v>
      </c>
      <c r="R96" s="225"/>
      <c r="S96" s="227">
        <v>1.4648156896763378</v>
      </c>
      <c r="T96" s="227"/>
      <c r="U96" s="227"/>
      <c r="V96" s="228"/>
      <c r="W96" s="229">
        <v>87.637830119492861</v>
      </c>
      <c r="X96" s="228"/>
      <c r="Y96" s="226">
        <v>21.804815689676339</v>
      </c>
      <c r="Z96" s="231">
        <v>1315.5078301194928</v>
      </c>
      <c r="AB96" s="232">
        <v>113.3228571428571</v>
      </c>
      <c r="AC96" s="233">
        <v>793.25999999999976</v>
      </c>
    </row>
    <row r="97" spans="1:16384" s="198" customFormat="1" ht="12" customHeight="1">
      <c r="A97" s="224" t="s">
        <v>302</v>
      </c>
      <c r="B97" s="224" t="s">
        <v>303</v>
      </c>
      <c r="C97" s="225">
        <v>27.29</v>
      </c>
      <c r="D97" s="225"/>
      <c r="E97" s="225">
        <v>27.75</v>
      </c>
      <c r="F97" s="225"/>
      <c r="G97" s="201">
        <v>1309.9199999999998</v>
      </c>
      <c r="H97" s="225"/>
      <c r="I97" s="201">
        <v>1387.5</v>
      </c>
      <c r="J97" s="225"/>
      <c r="K97" s="201">
        <v>2697.42</v>
      </c>
      <c r="L97" s="225"/>
      <c r="M97" s="246">
        <v>6.8571428571428568</v>
      </c>
      <c r="N97" s="225"/>
      <c r="O97" s="226">
        <v>10</v>
      </c>
      <c r="P97" s="225"/>
      <c r="Q97" s="226">
        <v>8.4285714285714288</v>
      </c>
      <c r="R97" s="225"/>
      <c r="S97" s="227">
        <v>1.9984579837029683</v>
      </c>
      <c r="T97" s="227"/>
      <c r="U97" s="227"/>
      <c r="V97" s="228"/>
      <c r="W97" s="229">
        <v>202.12975035167165</v>
      </c>
      <c r="X97" s="228"/>
      <c r="Y97" s="226">
        <v>29.74845798370297</v>
      </c>
      <c r="Z97" s="231">
        <v>2899.5497503516717</v>
      </c>
      <c r="AB97" s="232">
        <v>190.28571428571428</v>
      </c>
      <c r="AC97" s="233">
        <v>1332</v>
      </c>
    </row>
    <row r="98" spans="1:16384" s="198" customFormat="1" ht="12" customHeight="1">
      <c r="A98" s="224" t="s">
        <v>304</v>
      </c>
      <c r="B98" s="224" t="s">
        <v>305</v>
      </c>
      <c r="C98" s="225">
        <v>7.1</v>
      </c>
      <c r="D98" s="225"/>
      <c r="E98" s="225">
        <v>7.17</v>
      </c>
      <c r="F98" s="225"/>
      <c r="G98" s="201">
        <v>27832.299999999996</v>
      </c>
      <c r="H98" s="225"/>
      <c r="I98" s="201">
        <v>45498.86</v>
      </c>
      <c r="J98" s="225"/>
      <c r="K98" s="201">
        <v>73331.16</v>
      </c>
      <c r="L98" s="225"/>
      <c r="M98" s="246">
        <v>560.00603621730374</v>
      </c>
      <c r="N98" s="225"/>
      <c r="O98" s="226">
        <v>1269.1453277545329</v>
      </c>
      <c r="P98" s="225"/>
      <c r="Q98" s="226">
        <v>914.57568198591832</v>
      </c>
      <c r="R98" s="225"/>
      <c r="S98" s="227">
        <v>0.5163583330864967</v>
      </c>
      <c r="T98" s="227"/>
      <c r="U98" s="227"/>
      <c r="V98" s="228"/>
      <c r="W98" s="229">
        <v>5666.9852955803362</v>
      </c>
      <c r="X98" s="228"/>
      <c r="Y98" s="226">
        <v>7.6863583330864964</v>
      </c>
      <c r="Z98" s="231">
        <v>78998.14529558034</v>
      </c>
      <c r="AB98" s="232">
        <v>4015.2432796780677</v>
      </c>
      <c r="AC98" s="233">
        <v>28106.702957746475</v>
      </c>
    </row>
    <row r="99" spans="1:16384" s="198" customFormat="1" ht="12" customHeight="1">
      <c r="A99" s="224" t="s">
        <v>306</v>
      </c>
      <c r="B99" s="224" t="s">
        <v>307</v>
      </c>
      <c r="C99" s="225">
        <v>6.38</v>
      </c>
      <c r="D99" s="225"/>
      <c r="E99" s="225">
        <v>6.45</v>
      </c>
      <c r="F99" s="225"/>
      <c r="G99" s="201">
        <v>1716.22</v>
      </c>
      <c r="H99" s="225"/>
      <c r="I99" s="201">
        <v>1712.5</v>
      </c>
      <c r="J99" s="225"/>
      <c r="K99" s="201">
        <v>3428.7200000000003</v>
      </c>
      <c r="L99" s="225"/>
      <c r="M99" s="246">
        <v>38.428571428571431</v>
      </c>
      <c r="N99" s="225"/>
      <c r="O99" s="226">
        <v>53.100775193798448</v>
      </c>
      <c r="P99" s="225"/>
      <c r="Q99" s="226">
        <v>45.764673311184936</v>
      </c>
      <c r="R99" s="225"/>
      <c r="S99" s="227">
        <v>0.46450645026609533</v>
      </c>
      <c r="T99" s="227"/>
      <c r="U99" s="227"/>
      <c r="V99" s="228"/>
      <c r="W99" s="229">
        <v>255.09583136839234</v>
      </c>
      <c r="X99" s="228"/>
      <c r="Y99" s="226">
        <v>6.9145064502660958</v>
      </c>
      <c r="Z99" s="231">
        <v>3683.8158313683925</v>
      </c>
      <c r="AB99" s="232">
        <v>247.86428571428573</v>
      </c>
      <c r="AC99" s="233">
        <v>1735.0500000000002</v>
      </c>
    </row>
    <row r="100" spans="1:16384" s="198" customFormat="1" ht="12" customHeight="1">
      <c r="A100" s="224" t="s">
        <v>308</v>
      </c>
      <c r="B100" s="224" t="s">
        <v>309</v>
      </c>
      <c r="C100" s="225">
        <v>2.2000000000000002</v>
      </c>
      <c r="D100" s="225"/>
      <c r="E100" s="225">
        <v>2.15</v>
      </c>
      <c r="F100" s="225"/>
      <c r="G100" s="201">
        <v>2469.9</v>
      </c>
      <c r="H100" s="225"/>
      <c r="I100" s="201">
        <v>3895.18</v>
      </c>
      <c r="J100" s="225"/>
      <c r="K100" s="201">
        <v>6365.08</v>
      </c>
      <c r="L100" s="225"/>
      <c r="M100" s="246">
        <v>160.38311688311688</v>
      </c>
      <c r="N100" s="225"/>
      <c r="O100" s="226">
        <v>362.34232558139536</v>
      </c>
      <c r="P100" s="225"/>
      <c r="Q100" s="226">
        <v>261.36272123225615</v>
      </c>
      <c r="R100" s="225"/>
      <c r="S100" s="227">
        <v>0.15483548342203177</v>
      </c>
      <c r="T100" s="227"/>
      <c r="U100" s="227"/>
      <c r="V100" s="228"/>
      <c r="W100" s="229">
        <v>485.61867948592931</v>
      </c>
      <c r="X100" s="228"/>
      <c r="Y100" s="226">
        <v>2.3048354834220315</v>
      </c>
      <c r="Z100" s="231">
        <v>6850.6986794859295</v>
      </c>
      <c r="AB100" s="232">
        <v>344.82370129870128</v>
      </c>
      <c r="AC100" s="233">
        <v>2413.7659090909092</v>
      </c>
    </row>
    <row r="101" spans="1:16384" s="198" customFormat="1" ht="12" customHeight="1">
      <c r="A101" s="224" t="s">
        <v>310</v>
      </c>
      <c r="B101" s="224" t="s">
        <v>311</v>
      </c>
      <c r="C101" s="225">
        <v>1.76</v>
      </c>
      <c r="D101" s="225"/>
      <c r="E101" s="225">
        <v>1.78</v>
      </c>
      <c r="F101" s="225"/>
      <c r="G101" s="201">
        <v>667.04</v>
      </c>
      <c r="H101" s="225"/>
      <c r="I101" s="201">
        <v>927.38</v>
      </c>
      <c r="J101" s="225"/>
      <c r="K101" s="201">
        <v>1594.42</v>
      </c>
      <c r="L101" s="225"/>
      <c r="M101" s="246">
        <v>54.142857142857139</v>
      </c>
      <c r="N101" s="225"/>
      <c r="O101" s="226">
        <v>104.2</v>
      </c>
      <c r="P101" s="225"/>
      <c r="Q101" s="226">
        <v>79.171428571428578</v>
      </c>
      <c r="R101" s="225"/>
      <c r="S101" s="227">
        <v>0.12818937697265886</v>
      </c>
      <c r="T101" s="227"/>
      <c r="U101" s="227"/>
      <c r="V101" s="228"/>
      <c r="W101" s="229">
        <v>121.78723323128152</v>
      </c>
      <c r="X101" s="228"/>
      <c r="Y101" s="226">
        <v>1.908189376972659</v>
      </c>
      <c r="Z101" s="231">
        <v>1716.2072332312816</v>
      </c>
      <c r="AB101" s="232">
        <v>96.374285714285705</v>
      </c>
      <c r="AC101" s="233">
        <v>674.61999999999989</v>
      </c>
    </row>
    <row r="102" spans="1:16384" s="198" customFormat="1" ht="12" customHeight="1">
      <c r="A102" s="224" t="s">
        <v>312</v>
      </c>
      <c r="B102" s="224" t="s">
        <v>313</v>
      </c>
      <c r="C102" s="225">
        <v>30.89</v>
      </c>
      <c r="D102" s="225"/>
      <c r="E102" s="225">
        <v>32.82</v>
      </c>
      <c r="F102" s="225"/>
      <c r="G102" s="201">
        <v>38.44</v>
      </c>
      <c r="H102" s="225"/>
      <c r="I102" s="201">
        <v>89.35</v>
      </c>
      <c r="J102" s="225"/>
      <c r="K102" s="201">
        <v>127.78999999999999</v>
      </c>
      <c r="L102" s="225"/>
      <c r="M102" s="246">
        <v>0.17777366692873328</v>
      </c>
      <c r="N102" s="225"/>
      <c r="O102" s="226">
        <v>0.54448507007921987</v>
      </c>
      <c r="P102" s="225"/>
      <c r="Q102" s="226">
        <v>0.36112936850397659</v>
      </c>
      <c r="R102" s="225"/>
      <c r="S102" s="227">
        <v>2.3635816585632945</v>
      </c>
      <c r="T102" s="227"/>
      <c r="U102" s="227"/>
      <c r="V102" s="228"/>
      <c r="W102" s="229">
        <v>10.24270502117453</v>
      </c>
      <c r="X102" s="228"/>
      <c r="Y102" s="226">
        <v>35.183581658563298</v>
      </c>
      <c r="Z102" s="231">
        <v>138.03270502117454</v>
      </c>
      <c r="AB102" s="232">
        <v>5.8345317486010266</v>
      </c>
      <c r="AC102" s="233">
        <v>40.84172224020719</v>
      </c>
    </row>
    <row r="103" spans="1:16384" s="198" customFormat="1" ht="12" customHeight="1">
      <c r="A103" s="224" t="s">
        <v>314</v>
      </c>
      <c r="B103" s="224" t="s">
        <v>315</v>
      </c>
      <c r="C103" s="225">
        <v>9.9700000000000006</v>
      </c>
      <c r="D103" s="225"/>
      <c r="E103" s="225">
        <v>10.18</v>
      </c>
      <c r="F103" s="225"/>
      <c r="G103" s="201">
        <v>336808.46500000003</v>
      </c>
      <c r="H103" s="225"/>
      <c r="I103" s="201">
        <v>243209.21499999997</v>
      </c>
      <c r="J103" s="225"/>
      <c r="K103" s="201">
        <v>580017.67999999993</v>
      </c>
      <c r="L103" s="225"/>
      <c r="M103" s="246">
        <v>4826.0275827482446</v>
      </c>
      <c r="N103" s="225"/>
      <c r="O103" s="226">
        <v>4778.1771119842824</v>
      </c>
      <c r="P103" s="225"/>
      <c r="Q103" s="226">
        <v>4802.1023473662635</v>
      </c>
      <c r="R103" s="225"/>
      <c r="S103" s="227">
        <v>0.73312800987734117</v>
      </c>
      <c r="T103" s="227"/>
      <c r="U103" s="227"/>
      <c r="V103" s="228"/>
      <c r="W103" s="229">
        <v>42246.668845823246</v>
      </c>
      <c r="X103" s="228"/>
      <c r="Y103" s="226">
        <v>10.91312800987734</v>
      </c>
      <c r="Z103" s="231">
        <v>622264.3488458232</v>
      </c>
      <c r="AB103" s="232">
        <v>49128.960792377125</v>
      </c>
      <c r="AC103" s="233">
        <v>343902.72554663988</v>
      </c>
    </row>
    <row r="104" spans="1:16384" s="198" customFormat="1" ht="12" customHeight="1">
      <c r="A104" s="224" t="s">
        <v>316</v>
      </c>
      <c r="B104" s="224" t="s">
        <v>317</v>
      </c>
      <c r="C104" s="225">
        <v>12.07</v>
      </c>
      <c r="D104" s="225"/>
      <c r="E104" s="225">
        <v>12.32</v>
      </c>
      <c r="F104" s="225"/>
      <c r="G104" s="201">
        <v>48459.3</v>
      </c>
      <c r="H104" s="225"/>
      <c r="I104" s="201">
        <v>35446.699999999997</v>
      </c>
      <c r="J104" s="225"/>
      <c r="K104" s="201">
        <v>83906</v>
      </c>
      <c r="L104" s="225"/>
      <c r="M104" s="246">
        <v>573.55071606107242</v>
      </c>
      <c r="N104" s="225"/>
      <c r="O104" s="226">
        <v>575.43344155844147</v>
      </c>
      <c r="P104" s="225"/>
      <c r="Q104" s="226">
        <v>574.492078809757</v>
      </c>
      <c r="R104" s="225"/>
      <c r="S104" s="227">
        <v>0.88724332826020069</v>
      </c>
      <c r="T104" s="227"/>
      <c r="U104" s="227"/>
      <c r="V104" s="228"/>
      <c r="W104" s="229">
        <v>6116.5711687474841</v>
      </c>
      <c r="X104" s="228"/>
      <c r="Y104" s="226">
        <v>13.207243328260201</v>
      </c>
      <c r="Z104" s="231">
        <v>90022.571168747483</v>
      </c>
      <c r="AB104" s="232">
        <v>7066.1448218724126</v>
      </c>
      <c r="AC104" s="233">
        <v>49463.01375310689</v>
      </c>
    </row>
    <row r="105" spans="1:16384" s="198" customFormat="1" ht="12" customHeight="1">
      <c r="A105" s="224" t="s">
        <v>318</v>
      </c>
      <c r="B105" s="224" t="s">
        <v>319</v>
      </c>
      <c r="C105" s="225">
        <v>14.68</v>
      </c>
      <c r="D105" s="225"/>
      <c r="E105" s="225">
        <v>14.99</v>
      </c>
      <c r="F105" s="225"/>
      <c r="G105" s="201">
        <v>35031.82</v>
      </c>
      <c r="H105" s="225"/>
      <c r="I105" s="201">
        <v>25296.809999999998</v>
      </c>
      <c r="J105" s="225"/>
      <c r="K105" s="201">
        <v>60328.63</v>
      </c>
      <c r="L105" s="225"/>
      <c r="M105" s="246">
        <v>340.90910860256906</v>
      </c>
      <c r="N105" s="225"/>
      <c r="O105" s="226">
        <v>337.51581054036018</v>
      </c>
      <c r="P105" s="225"/>
      <c r="Q105" s="226">
        <v>339.21245957146459</v>
      </c>
      <c r="R105" s="225"/>
      <c r="S105" s="227">
        <v>1.0795273937191889</v>
      </c>
      <c r="T105" s="227"/>
      <c r="U105" s="227"/>
      <c r="V105" s="228"/>
      <c r="W105" s="229">
        <v>4394.2697087791075</v>
      </c>
      <c r="X105" s="228"/>
      <c r="Y105" s="226">
        <v>16.069527393719188</v>
      </c>
      <c r="Z105" s="231">
        <v>64722.899708779107</v>
      </c>
      <c r="AB105" s="232">
        <v>5110.2275379525099</v>
      </c>
      <c r="AC105" s="233">
        <v>35771.59276566757</v>
      </c>
    </row>
    <row r="106" spans="1:16384" s="198" customFormat="1" ht="12" customHeight="1">
      <c r="A106" s="224" t="s">
        <v>320</v>
      </c>
      <c r="B106" s="224" t="s">
        <v>321</v>
      </c>
      <c r="C106" s="225">
        <v>17.010000000000002</v>
      </c>
      <c r="D106" s="225"/>
      <c r="E106" s="225">
        <v>17.37</v>
      </c>
      <c r="F106" s="225"/>
      <c r="G106" s="201">
        <v>53877.37</v>
      </c>
      <c r="H106" s="225"/>
      <c r="I106" s="201">
        <v>40062.339999999997</v>
      </c>
      <c r="J106" s="225"/>
      <c r="K106" s="201">
        <v>93939.709999999992</v>
      </c>
      <c r="L106" s="225"/>
      <c r="M106" s="246">
        <v>452.4848408499202</v>
      </c>
      <c r="N106" s="225"/>
      <c r="O106" s="226">
        <v>461.28198042602179</v>
      </c>
      <c r="P106" s="225"/>
      <c r="Q106" s="226">
        <v>456.883410637971</v>
      </c>
      <c r="R106" s="225"/>
      <c r="S106" s="227">
        <v>1.2509266730421824</v>
      </c>
      <c r="T106" s="227"/>
      <c r="U106" s="227"/>
      <c r="V106" s="228"/>
      <c r="W106" s="229">
        <v>6858.3317380502676</v>
      </c>
      <c r="X106" s="228"/>
      <c r="Y106" s="226">
        <v>18.620926673042185</v>
      </c>
      <c r="Z106" s="231">
        <v>100798.04173805026</v>
      </c>
      <c r="AB106" s="232">
        <v>7859.6616855631146</v>
      </c>
      <c r="AC106" s="233">
        <v>55017.631798941802</v>
      </c>
    </row>
    <row r="107" spans="1:16384" s="198" customFormat="1" ht="12" customHeight="1">
      <c r="A107" s="224" t="s">
        <v>322</v>
      </c>
      <c r="B107" s="224" t="s">
        <v>323</v>
      </c>
      <c r="C107" s="225">
        <v>22.69</v>
      </c>
      <c r="D107" s="225"/>
      <c r="E107" s="225">
        <v>23.17</v>
      </c>
      <c r="F107" s="225"/>
      <c r="G107" s="201">
        <v>2858.94</v>
      </c>
      <c r="H107" s="225"/>
      <c r="I107" s="201">
        <v>2143.29</v>
      </c>
      <c r="J107" s="225"/>
      <c r="K107" s="201">
        <v>5002.2299999999996</v>
      </c>
      <c r="L107" s="225"/>
      <c r="M107" s="246">
        <v>18</v>
      </c>
      <c r="N107" s="225"/>
      <c r="O107" s="226">
        <v>18.50056107034959</v>
      </c>
      <c r="P107" s="225"/>
      <c r="Q107" s="226">
        <v>18.250280535174795</v>
      </c>
      <c r="R107" s="225"/>
      <c r="S107" s="227">
        <v>1.668622395762082</v>
      </c>
      <c r="T107" s="227"/>
      <c r="U107" s="227"/>
      <c r="V107" s="228"/>
      <c r="W107" s="229">
        <v>365.43392195920154</v>
      </c>
      <c r="X107" s="228"/>
      <c r="Y107" s="226">
        <v>24.838622395762084</v>
      </c>
      <c r="Z107" s="231">
        <v>5367.6639219592007</v>
      </c>
      <c r="AB107" s="232">
        <v>417.06000000000006</v>
      </c>
      <c r="AC107" s="233">
        <v>2919.4200000000005</v>
      </c>
    </row>
    <row r="108" spans="1:16384" s="198" customFormat="1" ht="12" customHeight="1">
      <c r="A108" s="224" t="s">
        <v>324</v>
      </c>
      <c r="B108" s="224" t="s">
        <v>325</v>
      </c>
      <c r="C108" s="225">
        <v>0.37</v>
      </c>
      <c r="D108" s="225"/>
      <c r="E108" s="225">
        <v>0.38</v>
      </c>
      <c r="F108" s="225"/>
      <c r="G108" s="201">
        <v>3048.33</v>
      </c>
      <c r="H108" s="225"/>
      <c r="I108" s="201">
        <v>1916.83</v>
      </c>
      <c r="J108" s="225"/>
      <c r="K108" s="201">
        <v>4965.16</v>
      </c>
      <c r="L108" s="225"/>
      <c r="M108" s="246">
        <v>1176.9613899613898</v>
      </c>
      <c r="N108" s="225"/>
      <c r="O108" s="226">
        <v>1008.857894736842</v>
      </c>
      <c r="P108" s="225"/>
      <c r="Q108" s="226">
        <v>1092.909642349116</v>
      </c>
      <c r="R108" s="225"/>
      <c r="S108" s="227">
        <v>2.7366271488545153E-2</v>
      </c>
      <c r="T108" s="227"/>
      <c r="U108" s="227"/>
      <c r="V108" s="228"/>
      <c r="W108" s="229">
        <v>358.9063438196963</v>
      </c>
      <c r="X108" s="228"/>
      <c r="Y108" s="226">
        <v>0.40736627148854515</v>
      </c>
      <c r="Z108" s="231">
        <v>5324.0663438196962</v>
      </c>
      <c r="AB108" s="232">
        <v>447.24532818532816</v>
      </c>
      <c r="AC108" s="233">
        <v>3130.7172972972971</v>
      </c>
    </row>
    <row r="109" spans="1:16384" s="198" customFormat="1" ht="12" customHeight="1">
      <c r="A109" s="224" t="s">
        <v>326</v>
      </c>
      <c r="B109" s="224" t="s">
        <v>327</v>
      </c>
      <c r="C109" s="225">
        <v>0.55000000000000004</v>
      </c>
      <c r="D109" s="225"/>
      <c r="E109" s="225">
        <v>0.56999999999999995</v>
      </c>
      <c r="F109" s="225"/>
      <c r="G109" s="201">
        <v>58.85</v>
      </c>
      <c r="H109" s="225"/>
      <c r="I109" s="201">
        <v>91.77000000000001</v>
      </c>
      <c r="J109" s="225"/>
      <c r="K109" s="201">
        <v>150.62</v>
      </c>
      <c r="L109" s="225"/>
      <c r="M109" s="246">
        <v>15.285714285714283</v>
      </c>
      <c r="N109" s="225"/>
      <c r="O109" s="226">
        <v>32.20000000000001</v>
      </c>
      <c r="P109" s="225"/>
      <c r="Q109" s="226">
        <v>23.742857142857147</v>
      </c>
      <c r="R109" s="225"/>
      <c r="S109" s="227">
        <v>4.1049407232817726E-2</v>
      </c>
      <c r="T109" s="227"/>
      <c r="U109" s="227"/>
      <c r="V109" s="228"/>
      <c r="W109" s="229">
        <v>11.695562540733098</v>
      </c>
      <c r="X109" s="228"/>
      <c r="Y109" s="226">
        <v>0.61104940723281764</v>
      </c>
      <c r="Z109" s="231">
        <v>162.31556254073311</v>
      </c>
      <c r="AB109" s="232">
        <v>8.7128571428571409</v>
      </c>
      <c r="AC109" s="233">
        <v>60.989999999999988</v>
      </c>
    </row>
    <row r="110" spans="1:16384" s="198" customFormat="1" ht="12" customHeight="1">
      <c r="A110" s="224" t="s">
        <v>328</v>
      </c>
      <c r="B110" s="224" t="s">
        <v>329</v>
      </c>
      <c r="C110" s="225">
        <v>0.63</v>
      </c>
      <c r="D110" s="225"/>
      <c r="E110" s="225">
        <v>0.64</v>
      </c>
      <c r="F110" s="225"/>
      <c r="G110" s="201">
        <v>0</v>
      </c>
      <c r="H110" s="225"/>
      <c r="I110" s="201">
        <v>16</v>
      </c>
      <c r="J110" s="225"/>
      <c r="K110" s="201">
        <v>16</v>
      </c>
      <c r="L110" s="225"/>
      <c r="M110" s="246">
        <v>0</v>
      </c>
      <c r="N110" s="225"/>
      <c r="O110" s="226">
        <v>5</v>
      </c>
      <c r="P110" s="225"/>
      <c r="Q110" s="226">
        <v>2.5</v>
      </c>
      <c r="R110" s="225"/>
      <c r="S110" s="227">
        <v>4.6090562507023418E-2</v>
      </c>
      <c r="T110" s="227"/>
      <c r="U110" s="227"/>
      <c r="V110" s="228"/>
      <c r="W110" s="229">
        <v>1.3827168752107026</v>
      </c>
      <c r="X110" s="228"/>
      <c r="Y110" s="226">
        <v>0.68609056250702338</v>
      </c>
      <c r="Z110" s="231">
        <v>17.382716875210704</v>
      </c>
      <c r="AB110" s="232">
        <v>0</v>
      </c>
      <c r="AC110" s="233">
        <v>0</v>
      </c>
    </row>
    <row r="111" spans="1:16384" s="198" customFormat="1" ht="12" customHeight="1">
      <c r="A111" s="224" t="s">
        <v>330</v>
      </c>
      <c r="B111" s="224" t="s">
        <v>331</v>
      </c>
      <c r="C111" s="225">
        <v>0.92</v>
      </c>
      <c r="D111" s="225"/>
      <c r="E111" s="225">
        <v>0.94</v>
      </c>
      <c r="F111" s="225"/>
      <c r="G111" s="201">
        <v>824.31999999999994</v>
      </c>
      <c r="H111" s="225"/>
      <c r="I111" s="201">
        <v>229.35999999999999</v>
      </c>
      <c r="J111" s="225"/>
      <c r="K111" s="201">
        <v>1053.6799999999998</v>
      </c>
      <c r="L111" s="225"/>
      <c r="M111" s="246">
        <v>127.99999999999999</v>
      </c>
      <c r="N111" s="225"/>
      <c r="O111" s="226">
        <v>48.800000000000004</v>
      </c>
      <c r="P111" s="225"/>
      <c r="Q111" s="226">
        <v>88.399999999999991</v>
      </c>
      <c r="R111" s="225"/>
      <c r="S111" s="227">
        <v>6.7695513682190636E-2</v>
      </c>
      <c r="T111" s="227"/>
      <c r="U111" s="227"/>
      <c r="V111" s="228"/>
      <c r="W111" s="229">
        <v>71.811400914067832</v>
      </c>
      <c r="X111" s="228"/>
      <c r="Y111" s="226">
        <v>1.0076955136821906</v>
      </c>
      <c r="Z111" s="231">
        <v>1125.4914009140678</v>
      </c>
      <c r="AB111" s="232">
        <v>120.31999999999998</v>
      </c>
      <c r="AC111" s="233">
        <v>842.2399999999999</v>
      </c>
    </row>
    <row r="112" spans="1:16384" s="198" customFormat="1" ht="12" customHeight="1">
      <c r="A112" s="224" t="s">
        <v>571</v>
      </c>
      <c r="B112" s="224" t="s">
        <v>572</v>
      </c>
      <c r="C112" s="225">
        <v>3.5073000000000003</v>
      </c>
      <c r="D112" s="225"/>
      <c r="E112" s="225">
        <v>3.5073000000000003</v>
      </c>
      <c r="F112" s="258"/>
      <c r="G112" s="201">
        <v>428.22</v>
      </c>
      <c r="H112" s="258"/>
      <c r="I112" s="201">
        <v>311.51</v>
      </c>
      <c r="J112" s="258"/>
      <c r="K112" s="201">
        <v>739.73</v>
      </c>
      <c r="L112" s="258"/>
      <c r="M112" s="246">
        <v>17.441988342681181</v>
      </c>
      <c r="N112" s="225"/>
      <c r="O112" s="226">
        <v>17.763521797394006</v>
      </c>
      <c r="P112" s="225"/>
      <c r="Q112" s="226">
        <v>17.602755070037595</v>
      </c>
      <c r="R112" s="258"/>
      <c r="S112" s="227">
        <v>0.25258348418888005</v>
      </c>
      <c r="T112" s="259"/>
      <c r="U112" s="259"/>
      <c r="V112" s="260"/>
      <c r="W112" s="229">
        <v>53.35398248296282</v>
      </c>
      <c r="X112" s="261"/>
      <c r="Y112" s="226">
        <v>3.7598834841888804</v>
      </c>
      <c r="Z112" s="231">
        <v>793.08398248296282</v>
      </c>
      <c r="AA112" s="262"/>
      <c r="AB112" s="232">
        <v>61.174285714285716</v>
      </c>
      <c r="AC112" s="233">
        <v>428.22</v>
      </c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2"/>
      <c r="CC112" s="262"/>
      <c r="CD112" s="262"/>
      <c r="CE112" s="262"/>
      <c r="CF112" s="262"/>
      <c r="CG112" s="262"/>
      <c r="CH112" s="262"/>
      <c r="CI112" s="262"/>
      <c r="CJ112" s="262"/>
      <c r="CK112" s="262"/>
      <c r="CL112" s="262"/>
      <c r="CM112" s="262"/>
      <c r="CN112" s="262"/>
      <c r="CO112" s="262"/>
      <c r="CP112" s="262"/>
      <c r="CQ112" s="262"/>
      <c r="CR112" s="262"/>
      <c r="CS112" s="262"/>
      <c r="CT112" s="262"/>
      <c r="CU112" s="262"/>
      <c r="CV112" s="262"/>
      <c r="CW112" s="262"/>
      <c r="CX112" s="262"/>
      <c r="CY112" s="262"/>
      <c r="CZ112" s="262"/>
      <c r="DA112" s="262"/>
      <c r="DB112" s="262"/>
      <c r="DC112" s="262"/>
      <c r="DD112" s="262"/>
      <c r="DE112" s="262"/>
      <c r="DF112" s="262"/>
      <c r="DG112" s="262"/>
      <c r="DH112" s="262"/>
      <c r="DI112" s="262"/>
      <c r="DJ112" s="262"/>
      <c r="DK112" s="262"/>
      <c r="DL112" s="262"/>
      <c r="DM112" s="262"/>
      <c r="DN112" s="262"/>
      <c r="DO112" s="262"/>
      <c r="DP112" s="262"/>
      <c r="DQ112" s="262"/>
      <c r="DR112" s="262"/>
      <c r="DS112" s="262"/>
      <c r="DT112" s="262"/>
      <c r="DU112" s="262"/>
      <c r="DV112" s="262"/>
      <c r="DW112" s="262"/>
      <c r="DX112" s="262"/>
      <c r="DY112" s="262"/>
      <c r="DZ112" s="262"/>
      <c r="EA112" s="262"/>
      <c r="EB112" s="262"/>
      <c r="EC112" s="262"/>
      <c r="ED112" s="262"/>
      <c r="EE112" s="262"/>
      <c r="EF112" s="262"/>
      <c r="EG112" s="262"/>
      <c r="EH112" s="262"/>
      <c r="EI112" s="262"/>
      <c r="EJ112" s="262"/>
      <c r="EK112" s="262"/>
      <c r="EL112" s="262"/>
      <c r="EM112" s="262"/>
      <c r="EN112" s="262"/>
      <c r="EO112" s="262"/>
      <c r="EP112" s="262"/>
      <c r="EQ112" s="262"/>
      <c r="ER112" s="262"/>
      <c r="ES112" s="262"/>
      <c r="ET112" s="262"/>
      <c r="EU112" s="262"/>
      <c r="EV112" s="262"/>
      <c r="EW112" s="262"/>
      <c r="EX112" s="262"/>
      <c r="EY112" s="262"/>
      <c r="EZ112" s="262"/>
      <c r="FA112" s="262"/>
      <c r="FB112" s="262"/>
      <c r="FC112" s="262"/>
      <c r="FD112" s="262"/>
      <c r="FE112" s="262"/>
      <c r="FF112" s="262"/>
      <c r="FG112" s="262"/>
      <c r="FH112" s="262"/>
      <c r="FI112" s="262"/>
      <c r="FJ112" s="262"/>
      <c r="FK112" s="262"/>
      <c r="FL112" s="262"/>
      <c r="FM112" s="262"/>
      <c r="FN112" s="262"/>
      <c r="FO112" s="262"/>
      <c r="FP112" s="262"/>
      <c r="FQ112" s="262"/>
      <c r="FR112" s="262"/>
      <c r="FS112" s="262"/>
      <c r="FT112" s="262"/>
      <c r="FU112" s="262"/>
      <c r="FV112" s="262"/>
      <c r="FW112" s="262"/>
      <c r="FX112" s="262"/>
      <c r="FY112" s="262"/>
      <c r="FZ112" s="262"/>
      <c r="GA112" s="262"/>
      <c r="GB112" s="262"/>
      <c r="GC112" s="262"/>
      <c r="GD112" s="262"/>
      <c r="GE112" s="262"/>
      <c r="GF112" s="262"/>
      <c r="GG112" s="262"/>
      <c r="GH112" s="262"/>
      <c r="GI112" s="262"/>
      <c r="GJ112" s="262"/>
      <c r="GK112" s="262"/>
      <c r="GL112" s="262"/>
      <c r="GM112" s="262"/>
      <c r="GN112" s="262"/>
      <c r="GO112" s="262"/>
      <c r="GP112" s="262"/>
      <c r="GQ112" s="262"/>
      <c r="GR112" s="262"/>
      <c r="GS112" s="262"/>
      <c r="GT112" s="262"/>
      <c r="GU112" s="262"/>
      <c r="GV112" s="262"/>
      <c r="GW112" s="262"/>
      <c r="GX112" s="262"/>
      <c r="GY112" s="262"/>
      <c r="GZ112" s="262"/>
      <c r="HA112" s="262"/>
      <c r="HB112" s="262"/>
      <c r="HC112" s="262"/>
      <c r="HD112" s="262"/>
      <c r="HE112" s="262"/>
      <c r="HF112" s="262"/>
      <c r="HG112" s="262"/>
      <c r="HH112" s="262"/>
      <c r="HI112" s="262"/>
      <c r="HJ112" s="262"/>
      <c r="HK112" s="262"/>
      <c r="HL112" s="262"/>
      <c r="HM112" s="262"/>
      <c r="HN112" s="262"/>
      <c r="HO112" s="262"/>
      <c r="HP112" s="262"/>
      <c r="HQ112" s="262"/>
      <c r="HR112" s="262"/>
      <c r="HS112" s="262"/>
      <c r="HT112" s="262"/>
      <c r="HU112" s="262"/>
      <c r="HV112" s="262"/>
      <c r="HW112" s="262"/>
      <c r="HX112" s="262"/>
      <c r="HY112" s="262"/>
      <c r="HZ112" s="262"/>
      <c r="IA112" s="262"/>
      <c r="IB112" s="262"/>
      <c r="IC112" s="262"/>
      <c r="ID112" s="262"/>
      <c r="IE112" s="262"/>
      <c r="IF112" s="262"/>
      <c r="IG112" s="262"/>
      <c r="IH112" s="262"/>
      <c r="II112" s="262"/>
      <c r="IJ112" s="262"/>
      <c r="IK112" s="262"/>
      <c r="IL112" s="262"/>
      <c r="IM112" s="262"/>
      <c r="IN112" s="262"/>
      <c r="IO112" s="262"/>
      <c r="IP112" s="262"/>
      <c r="IQ112" s="262"/>
      <c r="IR112" s="262"/>
      <c r="IS112" s="262"/>
      <c r="IT112" s="262"/>
      <c r="IU112" s="262"/>
      <c r="IV112" s="262"/>
      <c r="IW112" s="262"/>
      <c r="IX112" s="262"/>
      <c r="IY112" s="262"/>
      <c r="IZ112" s="262"/>
      <c r="JA112" s="262"/>
      <c r="JB112" s="262"/>
      <c r="JC112" s="262"/>
      <c r="JD112" s="262"/>
      <c r="JE112" s="262"/>
      <c r="JF112" s="262"/>
      <c r="JG112" s="262"/>
      <c r="JH112" s="262"/>
      <c r="JI112" s="262"/>
      <c r="JJ112" s="262"/>
      <c r="JK112" s="262"/>
      <c r="JL112" s="262"/>
      <c r="JM112" s="262"/>
      <c r="JN112" s="262"/>
      <c r="JO112" s="262"/>
      <c r="JP112" s="262"/>
      <c r="JQ112" s="262"/>
      <c r="JR112" s="262"/>
      <c r="JS112" s="262"/>
      <c r="JT112" s="262"/>
      <c r="JU112" s="262"/>
      <c r="JV112" s="262"/>
      <c r="JW112" s="262"/>
      <c r="JX112" s="262"/>
      <c r="JY112" s="262"/>
      <c r="JZ112" s="262"/>
      <c r="KA112" s="262"/>
      <c r="KB112" s="262"/>
      <c r="KC112" s="262"/>
      <c r="KD112" s="262"/>
      <c r="KE112" s="262"/>
      <c r="KF112" s="262"/>
      <c r="KG112" s="262"/>
      <c r="KH112" s="262"/>
      <c r="KI112" s="262"/>
      <c r="KJ112" s="262"/>
      <c r="KK112" s="262"/>
      <c r="KL112" s="262"/>
      <c r="KM112" s="262"/>
      <c r="KN112" s="262"/>
      <c r="KO112" s="262"/>
      <c r="KP112" s="262"/>
      <c r="KQ112" s="262"/>
      <c r="KR112" s="262"/>
      <c r="KS112" s="262"/>
      <c r="KT112" s="262"/>
      <c r="KU112" s="262"/>
      <c r="KV112" s="262"/>
      <c r="KW112" s="262"/>
      <c r="KX112" s="262"/>
      <c r="KY112" s="262"/>
      <c r="KZ112" s="262"/>
      <c r="LA112" s="262"/>
      <c r="LB112" s="262"/>
      <c r="LC112" s="262"/>
      <c r="LD112" s="262"/>
      <c r="LE112" s="262"/>
      <c r="LF112" s="262"/>
      <c r="LG112" s="262"/>
      <c r="LH112" s="262"/>
      <c r="LI112" s="262"/>
      <c r="LJ112" s="262"/>
      <c r="LK112" s="262"/>
      <c r="LL112" s="262"/>
      <c r="LM112" s="262"/>
      <c r="LN112" s="262"/>
      <c r="LO112" s="262"/>
      <c r="LP112" s="262"/>
      <c r="LQ112" s="262"/>
      <c r="LR112" s="262"/>
      <c r="LS112" s="262"/>
      <c r="LT112" s="262"/>
      <c r="LU112" s="262"/>
      <c r="LV112" s="262"/>
      <c r="LW112" s="262"/>
      <c r="LX112" s="262"/>
      <c r="LY112" s="262"/>
      <c r="LZ112" s="262"/>
      <c r="MA112" s="262"/>
      <c r="MB112" s="262"/>
      <c r="MC112" s="262"/>
      <c r="MD112" s="262"/>
      <c r="ME112" s="262"/>
      <c r="MF112" s="262"/>
      <c r="MG112" s="262"/>
      <c r="MH112" s="262"/>
      <c r="MI112" s="262"/>
      <c r="MJ112" s="262"/>
      <c r="MK112" s="262"/>
      <c r="ML112" s="262"/>
      <c r="MM112" s="262"/>
      <c r="MN112" s="262"/>
      <c r="MO112" s="262"/>
      <c r="MP112" s="262"/>
      <c r="MQ112" s="262"/>
      <c r="MR112" s="262"/>
      <c r="MS112" s="262"/>
      <c r="MT112" s="262"/>
      <c r="MU112" s="262"/>
      <c r="MV112" s="262"/>
      <c r="MW112" s="262"/>
      <c r="MX112" s="262"/>
      <c r="MY112" s="262"/>
      <c r="MZ112" s="262"/>
      <c r="NA112" s="262"/>
      <c r="NB112" s="262"/>
      <c r="NC112" s="262"/>
      <c r="ND112" s="262"/>
      <c r="NE112" s="262"/>
      <c r="NF112" s="262"/>
      <c r="NG112" s="262"/>
      <c r="NH112" s="262"/>
      <c r="NI112" s="262"/>
      <c r="NJ112" s="262"/>
      <c r="NK112" s="262"/>
      <c r="NL112" s="262"/>
      <c r="NM112" s="262"/>
      <c r="NN112" s="262"/>
      <c r="NO112" s="262"/>
      <c r="NP112" s="262"/>
      <c r="NQ112" s="262"/>
      <c r="NR112" s="262"/>
      <c r="NS112" s="262"/>
      <c r="NT112" s="262"/>
      <c r="NU112" s="262"/>
      <c r="NV112" s="262"/>
      <c r="NW112" s="262"/>
      <c r="NX112" s="262"/>
      <c r="NY112" s="262"/>
      <c r="NZ112" s="262"/>
      <c r="OA112" s="262"/>
      <c r="OB112" s="262"/>
      <c r="OC112" s="262"/>
      <c r="OD112" s="262"/>
      <c r="OE112" s="262"/>
      <c r="OF112" s="262"/>
      <c r="OG112" s="262"/>
      <c r="OH112" s="262"/>
      <c r="OI112" s="262"/>
      <c r="OJ112" s="262"/>
      <c r="OK112" s="262"/>
      <c r="OL112" s="262"/>
      <c r="OM112" s="262"/>
      <c r="ON112" s="262"/>
      <c r="OO112" s="262"/>
      <c r="OP112" s="262"/>
      <c r="OQ112" s="262"/>
      <c r="OR112" s="262"/>
      <c r="OS112" s="262"/>
      <c r="OT112" s="262"/>
      <c r="OU112" s="262"/>
      <c r="OV112" s="262"/>
      <c r="OW112" s="262"/>
      <c r="OX112" s="262"/>
      <c r="OY112" s="262"/>
      <c r="OZ112" s="262"/>
      <c r="PA112" s="262"/>
      <c r="PB112" s="262"/>
      <c r="PC112" s="262"/>
      <c r="PD112" s="262"/>
      <c r="PE112" s="262"/>
      <c r="PF112" s="262"/>
      <c r="PG112" s="262"/>
      <c r="PH112" s="262"/>
      <c r="PI112" s="262"/>
      <c r="PJ112" s="262"/>
      <c r="PK112" s="262"/>
      <c r="PL112" s="262"/>
      <c r="PM112" s="262"/>
      <c r="PN112" s="262"/>
      <c r="PO112" s="262"/>
      <c r="PP112" s="262"/>
      <c r="PQ112" s="262"/>
      <c r="PR112" s="262"/>
      <c r="PS112" s="262"/>
      <c r="PT112" s="262"/>
      <c r="PU112" s="262"/>
      <c r="PV112" s="262"/>
      <c r="PW112" s="262"/>
      <c r="PX112" s="262"/>
      <c r="PY112" s="262"/>
      <c r="PZ112" s="262"/>
      <c r="QA112" s="262"/>
      <c r="QB112" s="262"/>
      <c r="QC112" s="262"/>
      <c r="QD112" s="262"/>
      <c r="QE112" s="262"/>
      <c r="QF112" s="262"/>
      <c r="QG112" s="262"/>
      <c r="QH112" s="262"/>
      <c r="QI112" s="262"/>
      <c r="QJ112" s="262"/>
      <c r="QK112" s="262"/>
      <c r="QL112" s="262"/>
      <c r="QM112" s="262"/>
      <c r="QN112" s="262"/>
      <c r="QO112" s="262"/>
      <c r="QP112" s="262"/>
      <c r="QQ112" s="262"/>
      <c r="QR112" s="262"/>
      <c r="QS112" s="262"/>
      <c r="QT112" s="262"/>
      <c r="QU112" s="262"/>
      <c r="QV112" s="262"/>
      <c r="QW112" s="262"/>
      <c r="QX112" s="262"/>
      <c r="QY112" s="262"/>
      <c r="QZ112" s="262"/>
      <c r="RA112" s="262"/>
      <c r="RB112" s="262"/>
      <c r="RC112" s="262"/>
      <c r="RD112" s="262"/>
      <c r="RE112" s="262"/>
      <c r="RF112" s="262"/>
      <c r="RG112" s="262"/>
      <c r="RH112" s="262"/>
      <c r="RI112" s="262"/>
      <c r="RJ112" s="262"/>
      <c r="RK112" s="262"/>
      <c r="RL112" s="262"/>
      <c r="RM112" s="262"/>
      <c r="RN112" s="262"/>
      <c r="RO112" s="262"/>
      <c r="RP112" s="262"/>
      <c r="RQ112" s="262"/>
      <c r="RR112" s="262"/>
      <c r="RS112" s="262"/>
      <c r="RT112" s="262"/>
      <c r="RU112" s="262"/>
      <c r="RV112" s="262"/>
      <c r="RW112" s="262"/>
      <c r="RX112" s="262"/>
      <c r="RY112" s="262"/>
      <c r="RZ112" s="262"/>
      <c r="SA112" s="262"/>
      <c r="SB112" s="262"/>
      <c r="SC112" s="262"/>
      <c r="SD112" s="262"/>
      <c r="SE112" s="262"/>
      <c r="SF112" s="262"/>
      <c r="SG112" s="262"/>
      <c r="SH112" s="262"/>
      <c r="SI112" s="262"/>
      <c r="SJ112" s="262"/>
      <c r="SK112" s="262"/>
      <c r="SL112" s="262"/>
      <c r="SM112" s="262"/>
      <c r="SN112" s="262"/>
      <c r="SO112" s="262"/>
      <c r="SP112" s="262"/>
      <c r="SQ112" s="262"/>
      <c r="SR112" s="262"/>
      <c r="SS112" s="262"/>
      <c r="ST112" s="262"/>
      <c r="SU112" s="262"/>
      <c r="SV112" s="262"/>
      <c r="SW112" s="262"/>
      <c r="SX112" s="262"/>
      <c r="SY112" s="262"/>
      <c r="SZ112" s="262"/>
      <c r="TA112" s="262"/>
      <c r="TB112" s="262"/>
      <c r="TC112" s="262"/>
      <c r="TD112" s="262"/>
      <c r="TE112" s="262"/>
      <c r="TF112" s="262"/>
      <c r="TG112" s="262"/>
      <c r="TH112" s="262"/>
      <c r="TI112" s="262"/>
      <c r="TJ112" s="262"/>
      <c r="TK112" s="262"/>
      <c r="TL112" s="262"/>
      <c r="TM112" s="262"/>
      <c r="TN112" s="262"/>
      <c r="TO112" s="262"/>
      <c r="TP112" s="262"/>
      <c r="TQ112" s="262"/>
      <c r="TR112" s="262"/>
      <c r="TS112" s="262"/>
      <c r="TT112" s="262"/>
      <c r="TU112" s="262"/>
      <c r="TV112" s="262"/>
      <c r="TW112" s="262"/>
      <c r="TX112" s="262"/>
      <c r="TY112" s="262"/>
      <c r="TZ112" s="262"/>
      <c r="UA112" s="262"/>
      <c r="UB112" s="262"/>
      <c r="UC112" s="262"/>
      <c r="UD112" s="262"/>
      <c r="UE112" s="262"/>
      <c r="UF112" s="262"/>
      <c r="UG112" s="262"/>
      <c r="UH112" s="262"/>
      <c r="UI112" s="262"/>
      <c r="UJ112" s="262"/>
      <c r="UK112" s="262"/>
      <c r="UL112" s="262"/>
      <c r="UM112" s="262"/>
      <c r="UN112" s="262"/>
      <c r="UO112" s="262"/>
      <c r="UP112" s="262"/>
      <c r="UQ112" s="262"/>
      <c r="UR112" s="262"/>
      <c r="US112" s="262"/>
      <c r="UT112" s="262"/>
      <c r="UU112" s="262"/>
      <c r="UV112" s="262"/>
      <c r="UW112" s="262"/>
      <c r="UX112" s="262"/>
      <c r="UY112" s="262"/>
      <c r="UZ112" s="262"/>
      <c r="VA112" s="262"/>
      <c r="VB112" s="262"/>
      <c r="VC112" s="262"/>
      <c r="VD112" s="262"/>
      <c r="VE112" s="262"/>
      <c r="VF112" s="262"/>
      <c r="VG112" s="262"/>
      <c r="VH112" s="262"/>
      <c r="VI112" s="262"/>
      <c r="VJ112" s="262"/>
      <c r="VK112" s="262"/>
      <c r="VL112" s="262"/>
      <c r="VM112" s="262"/>
      <c r="VN112" s="262"/>
      <c r="VO112" s="262"/>
      <c r="VP112" s="262"/>
      <c r="VQ112" s="262"/>
      <c r="VR112" s="262"/>
      <c r="VS112" s="262"/>
      <c r="VT112" s="262"/>
      <c r="VU112" s="262"/>
      <c r="VV112" s="262"/>
      <c r="VW112" s="262"/>
      <c r="VX112" s="262"/>
      <c r="VY112" s="262"/>
      <c r="VZ112" s="262"/>
      <c r="WA112" s="262"/>
      <c r="WB112" s="262"/>
      <c r="WC112" s="262"/>
      <c r="WD112" s="262"/>
      <c r="WE112" s="262"/>
      <c r="WF112" s="262"/>
      <c r="WG112" s="262"/>
      <c r="WH112" s="262"/>
      <c r="WI112" s="262"/>
      <c r="WJ112" s="262"/>
      <c r="WK112" s="262"/>
      <c r="WL112" s="262"/>
      <c r="WM112" s="262"/>
      <c r="WN112" s="262"/>
      <c r="WO112" s="262"/>
      <c r="WP112" s="262"/>
      <c r="WQ112" s="262"/>
      <c r="WR112" s="262"/>
      <c r="WS112" s="262"/>
      <c r="WT112" s="262"/>
      <c r="WU112" s="262"/>
      <c r="WV112" s="262"/>
      <c r="WW112" s="262"/>
      <c r="WX112" s="262"/>
      <c r="WY112" s="262"/>
      <c r="WZ112" s="262"/>
      <c r="XA112" s="262"/>
      <c r="XB112" s="262"/>
      <c r="XC112" s="262"/>
      <c r="XD112" s="262"/>
      <c r="XE112" s="262"/>
      <c r="XF112" s="262"/>
      <c r="XG112" s="262"/>
      <c r="XH112" s="262"/>
      <c r="XI112" s="262"/>
      <c r="XJ112" s="262"/>
      <c r="XK112" s="262"/>
      <c r="XL112" s="262"/>
      <c r="XM112" s="262"/>
      <c r="XN112" s="262"/>
      <c r="XO112" s="262"/>
      <c r="XP112" s="262"/>
      <c r="XQ112" s="262"/>
      <c r="XR112" s="262"/>
      <c r="XS112" s="262"/>
      <c r="XT112" s="262"/>
      <c r="XU112" s="262"/>
      <c r="XV112" s="262"/>
      <c r="XW112" s="262"/>
      <c r="XX112" s="262"/>
      <c r="XY112" s="262"/>
      <c r="XZ112" s="262"/>
      <c r="YA112" s="262"/>
      <c r="YB112" s="262"/>
      <c r="YC112" s="262"/>
      <c r="YD112" s="262"/>
      <c r="YE112" s="262"/>
      <c r="YF112" s="262"/>
      <c r="YG112" s="262"/>
      <c r="YH112" s="262"/>
      <c r="YI112" s="262"/>
      <c r="YJ112" s="262"/>
      <c r="YK112" s="262"/>
      <c r="YL112" s="262"/>
      <c r="YM112" s="262"/>
      <c r="YN112" s="262"/>
      <c r="YO112" s="262"/>
      <c r="YP112" s="262"/>
      <c r="YQ112" s="262"/>
      <c r="YR112" s="262"/>
      <c r="YS112" s="262"/>
      <c r="YT112" s="262"/>
      <c r="YU112" s="262"/>
      <c r="YV112" s="262"/>
      <c r="YW112" s="262"/>
      <c r="YX112" s="262"/>
      <c r="YY112" s="262"/>
      <c r="YZ112" s="262"/>
      <c r="ZA112" s="262"/>
      <c r="ZB112" s="262"/>
      <c r="ZC112" s="262"/>
      <c r="ZD112" s="262"/>
      <c r="ZE112" s="262"/>
      <c r="ZF112" s="262"/>
      <c r="ZG112" s="262"/>
      <c r="ZH112" s="262"/>
      <c r="ZI112" s="262"/>
      <c r="ZJ112" s="262"/>
      <c r="ZK112" s="262"/>
      <c r="ZL112" s="262"/>
      <c r="ZM112" s="262"/>
      <c r="ZN112" s="262"/>
      <c r="ZO112" s="262"/>
      <c r="ZP112" s="262"/>
      <c r="ZQ112" s="262"/>
      <c r="ZR112" s="262"/>
      <c r="ZS112" s="262"/>
      <c r="ZT112" s="262"/>
      <c r="ZU112" s="262"/>
      <c r="ZV112" s="262"/>
      <c r="ZW112" s="262"/>
      <c r="ZX112" s="262"/>
      <c r="ZY112" s="262"/>
      <c r="ZZ112" s="262"/>
      <c r="AAA112" s="262"/>
      <c r="AAB112" s="262"/>
      <c r="AAC112" s="262"/>
      <c r="AAD112" s="262"/>
      <c r="AAE112" s="262"/>
      <c r="AAF112" s="262"/>
      <c r="AAG112" s="262"/>
      <c r="AAH112" s="262"/>
      <c r="AAI112" s="262"/>
      <c r="AAJ112" s="262"/>
      <c r="AAK112" s="262"/>
      <c r="AAL112" s="262"/>
      <c r="AAM112" s="262"/>
      <c r="AAN112" s="262"/>
      <c r="AAO112" s="262"/>
      <c r="AAP112" s="262"/>
      <c r="AAQ112" s="262"/>
      <c r="AAR112" s="262"/>
      <c r="AAS112" s="262"/>
      <c r="AAT112" s="262"/>
      <c r="AAU112" s="262"/>
      <c r="AAV112" s="262"/>
      <c r="AAW112" s="262"/>
      <c r="AAX112" s="262"/>
      <c r="AAY112" s="262"/>
      <c r="AAZ112" s="262"/>
      <c r="ABA112" s="262"/>
      <c r="ABB112" s="262"/>
      <c r="ABC112" s="262"/>
      <c r="ABD112" s="262"/>
      <c r="ABE112" s="262"/>
      <c r="ABF112" s="262"/>
      <c r="ABG112" s="262"/>
      <c r="ABH112" s="262"/>
      <c r="ABI112" s="262"/>
      <c r="ABJ112" s="262"/>
      <c r="ABK112" s="262"/>
      <c r="ABL112" s="262"/>
      <c r="ABM112" s="262"/>
      <c r="ABN112" s="262"/>
      <c r="ABO112" s="262"/>
      <c r="ABP112" s="262"/>
      <c r="ABQ112" s="262"/>
      <c r="ABR112" s="262"/>
      <c r="ABS112" s="262"/>
      <c r="ABT112" s="262"/>
      <c r="ABU112" s="262"/>
      <c r="ABV112" s="262"/>
      <c r="ABW112" s="262"/>
      <c r="ABX112" s="262"/>
      <c r="ABY112" s="262"/>
      <c r="ABZ112" s="262"/>
      <c r="ACA112" s="262"/>
      <c r="ACB112" s="262"/>
      <c r="ACC112" s="262"/>
      <c r="ACD112" s="262"/>
      <c r="ACE112" s="262"/>
      <c r="ACF112" s="262"/>
      <c r="ACG112" s="262"/>
      <c r="ACH112" s="262"/>
      <c r="ACI112" s="262"/>
      <c r="ACJ112" s="262"/>
      <c r="ACK112" s="262"/>
      <c r="ACL112" s="262"/>
      <c r="ACM112" s="262"/>
      <c r="ACN112" s="262"/>
      <c r="ACO112" s="262"/>
      <c r="ACP112" s="262"/>
      <c r="ACQ112" s="262"/>
      <c r="ACR112" s="262"/>
      <c r="ACS112" s="262"/>
      <c r="ACT112" s="262"/>
      <c r="ACU112" s="262"/>
      <c r="ACV112" s="262"/>
      <c r="ACW112" s="262"/>
      <c r="ACX112" s="262"/>
      <c r="ACY112" s="262"/>
      <c r="ACZ112" s="262"/>
      <c r="ADA112" s="262"/>
      <c r="ADB112" s="262"/>
      <c r="ADC112" s="262"/>
      <c r="ADD112" s="262"/>
      <c r="ADE112" s="262"/>
      <c r="ADF112" s="262"/>
      <c r="ADG112" s="262"/>
      <c r="ADH112" s="262"/>
      <c r="ADI112" s="262"/>
      <c r="ADJ112" s="262"/>
      <c r="ADK112" s="262"/>
      <c r="ADL112" s="262"/>
      <c r="ADM112" s="262"/>
      <c r="ADN112" s="262"/>
      <c r="ADO112" s="262"/>
      <c r="ADP112" s="262"/>
      <c r="ADQ112" s="262"/>
      <c r="ADR112" s="262"/>
      <c r="ADS112" s="262"/>
      <c r="ADT112" s="262"/>
      <c r="ADU112" s="262"/>
      <c r="ADV112" s="262"/>
      <c r="ADW112" s="262"/>
      <c r="ADX112" s="262"/>
      <c r="ADY112" s="262"/>
      <c r="ADZ112" s="262"/>
      <c r="AEA112" s="262"/>
      <c r="AEB112" s="262"/>
      <c r="AEC112" s="262"/>
      <c r="AED112" s="262"/>
      <c r="AEE112" s="262"/>
      <c r="AEF112" s="262"/>
      <c r="AEG112" s="262"/>
      <c r="AEH112" s="262"/>
      <c r="AEI112" s="262"/>
      <c r="AEJ112" s="262"/>
      <c r="AEK112" s="262"/>
      <c r="AEL112" s="262"/>
      <c r="AEM112" s="262"/>
      <c r="AEN112" s="262"/>
      <c r="AEO112" s="262"/>
      <c r="AEP112" s="262"/>
      <c r="AEQ112" s="262"/>
      <c r="AER112" s="262"/>
      <c r="AES112" s="262"/>
      <c r="AET112" s="262"/>
      <c r="AEU112" s="262"/>
      <c r="AEV112" s="262"/>
      <c r="AEW112" s="262"/>
      <c r="AEX112" s="262"/>
      <c r="AEY112" s="262"/>
      <c r="AEZ112" s="262"/>
      <c r="AFA112" s="262"/>
      <c r="AFB112" s="262"/>
      <c r="AFC112" s="262"/>
      <c r="AFD112" s="262"/>
      <c r="AFE112" s="262"/>
      <c r="AFF112" s="262"/>
      <c r="AFG112" s="262"/>
      <c r="AFH112" s="262"/>
      <c r="AFI112" s="262"/>
      <c r="AFJ112" s="262"/>
      <c r="AFK112" s="262"/>
      <c r="AFL112" s="262"/>
      <c r="AFM112" s="262"/>
      <c r="AFN112" s="262"/>
      <c r="AFO112" s="262"/>
      <c r="AFP112" s="262"/>
      <c r="AFQ112" s="262"/>
      <c r="AFR112" s="262"/>
      <c r="AFS112" s="262"/>
      <c r="AFT112" s="262"/>
      <c r="AFU112" s="262"/>
      <c r="AFV112" s="262"/>
      <c r="AFW112" s="262"/>
      <c r="AFX112" s="262"/>
      <c r="AFY112" s="262"/>
      <c r="AFZ112" s="262"/>
      <c r="AGA112" s="262"/>
      <c r="AGB112" s="262"/>
      <c r="AGC112" s="262"/>
      <c r="AGD112" s="262"/>
      <c r="AGE112" s="262"/>
      <c r="AGF112" s="262"/>
      <c r="AGG112" s="262"/>
      <c r="AGH112" s="262"/>
      <c r="AGI112" s="262"/>
      <c r="AGJ112" s="262"/>
      <c r="AGK112" s="262"/>
      <c r="AGL112" s="262"/>
      <c r="AGM112" s="262"/>
      <c r="AGN112" s="262"/>
      <c r="AGO112" s="262"/>
      <c r="AGP112" s="262"/>
      <c r="AGQ112" s="262"/>
      <c r="AGR112" s="262"/>
      <c r="AGS112" s="262"/>
      <c r="AGT112" s="262"/>
      <c r="AGU112" s="262"/>
      <c r="AGV112" s="262"/>
      <c r="AGW112" s="262"/>
      <c r="AGX112" s="262"/>
      <c r="AGY112" s="262"/>
      <c r="AGZ112" s="262"/>
      <c r="AHA112" s="262"/>
      <c r="AHB112" s="262"/>
      <c r="AHC112" s="262"/>
      <c r="AHD112" s="262"/>
      <c r="AHE112" s="262"/>
      <c r="AHF112" s="262"/>
      <c r="AHG112" s="262"/>
      <c r="AHH112" s="262"/>
      <c r="AHI112" s="262"/>
      <c r="AHJ112" s="262"/>
      <c r="AHK112" s="262"/>
      <c r="AHL112" s="262"/>
      <c r="AHM112" s="262"/>
      <c r="AHN112" s="262"/>
      <c r="AHO112" s="262"/>
      <c r="AHP112" s="262"/>
      <c r="AHQ112" s="262"/>
      <c r="AHR112" s="262"/>
      <c r="AHS112" s="262"/>
      <c r="AHT112" s="262"/>
      <c r="AHU112" s="262"/>
      <c r="AHV112" s="262"/>
      <c r="AHW112" s="262"/>
      <c r="AHX112" s="262"/>
      <c r="AHY112" s="262"/>
      <c r="AHZ112" s="262"/>
      <c r="AIA112" s="262"/>
      <c r="AIB112" s="262"/>
      <c r="AIC112" s="262"/>
      <c r="AID112" s="262"/>
      <c r="AIE112" s="262"/>
      <c r="AIF112" s="262"/>
      <c r="AIG112" s="262"/>
      <c r="AIH112" s="262"/>
      <c r="AII112" s="262"/>
      <c r="AIJ112" s="262"/>
      <c r="AIK112" s="262"/>
      <c r="AIL112" s="262"/>
      <c r="AIM112" s="262"/>
      <c r="AIN112" s="262"/>
      <c r="AIO112" s="262"/>
      <c r="AIP112" s="262"/>
      <c r="AIQ112" s="262"/>
      <c r="AIR112" s="262"/>
      <c r="AIS112" s="262"/>
      <c r="AIT112" s="262"/>
      <c r="AIU112" s="262"/>
      <c r="AIV112" s="262"/>
      <c r="AIW112" s="262"/>
      <c r="AIX112" s="262"/>
      <c r="AIY112" s="262"/>
      <c r="AIZ112" s="262"/>
      <c r="AJA112" s="262"/>
      <c r="AJB112" s="262"/>
      <c r="AJC112" s="262"/>
      <c r="AJD112" s="262"/>
      <c r="AJE112" s="262"/>
      <c r="AJF112" s="262"/>
      <c r="AJG112" s="262"/>
      <c r="AJH112" s="262"/>
      <c r="AJI112" s="262"/>
      <c r="AJJ112" s="262"/>
      <c r="AJK112" s="262"/>
      <c r="AJL112" s="262"/>
      <c r="AJM112" s="262"/>
      <c r="AJN112" s="262"/>
      <c r="AJO112" s="262"/>
      <c r="AJP112" s="262"/>
      <c r="AJQ112" s="262"/>
      <c r="AJR112" s="262"/>
      <c r="AJS112" s="262"/>
      <c r="AJT112" s="262"/>
      <c r="AJU112" s="262"/>
      <c r="AJV112" s="262"/>
      <c r="AJW112" s="262"/>
      <c r="AJX112" s="262"/>
      <c r="AJY112" s="262"/>
      <c r="AJZ112" s="262"/>
      <c r="AKA112" s="262"/>
      <c r="AKB112" s="262"/>
      <c r="AKC112" s="262"/>
      <c r="AKD112" s="262"/>
      <c r="AKE112" s="262"/>
      <c r="AKF112" s="262"/>
      <c r="AKG112" s="262"/>
      <c r="AKH112" s="262"/>
      <c r="AKI112" s="262"/>
      <c r="AKJ112" s="262"/>
      <c r="AKK112" s="262"/>
      <c r="AKL112" s="262"/>
      <c r="AKM112" s="262"/>
      <c r="AKN112" s="262"/>
      <c r="AKO112" s="262"/>
      <c r="AKP112" s="262"/>
      <c r="AKQ112" s="262"/>
      <c r="AKR112" s="262"/>
      <c r="AKS112" s="262"/>
      <c r="AKT112" s="262"/>
      <c r="AKU112" s="262"/>
      <c r="AKV112" s="262"/>
      <c r="AKW112" s="262"/>
      <c r="AKX112" s="262"/>
      <c r="AKY112" s="262"/>
      <c r="AKZ112" s="262"/>
      <c r="ALA112" s="262"/>
      <c r="ALB112" s="262"/>
      <c r="ALC112" s="262"/>
      <c r="ALD112" s="262"/>
      <c r="ALE112" s="262"/>
      <c r="ALF112" s="262"/>
      <c r="ALG112" s="262"/>
      <c r="ALH112" s="262"/>
      <c r="ALI112" s="262"/>
      <c r="ALJ112" s="262"/>
      <c r="ALK112" s="262"/>
      <c r="ALL112" s="262"/>
      <c r="ALM112" s="262"/>
      <c r="ALN112" s="262"/>
      <c r="ALO112" s="262"/>
      <c r="ALP112" s="262"/>
      <c r="ALQ112" s="262"/>
      <c r="ALR112" s="262"/>
      <c r="ALS112" s="262"/>
      <c r="ALT112" s="262"/>
      <c r="ALU112" s="262"/>
      <c r="ALV112" s="262"/>
      <c r="ALW112" s="262"/>
      <c r="ALX112" s="262"/>
      <c r="ALY112" s="262"/>
      <c r="ALZ112" s="262"/>
      <c r="AMA112" s="262"/>
      <c r="AMB112" s="262"/>
      <c r="AMC112" s="262"/>
      <c r="AMD112" s="262"/>
      <c r="AME112" s="262"/>
      <c r="AMF112" s="262"/>
      <c r="AMG112" s="262"/>
      <c r="AMH112" s="262"/>
      <c r="AMI112" s="262"/>
      <c r="AMJ112" s="262"/>
      <c r="AMK112" s="262"/>
      <c r="AML112" s="262"/>
      <c r="AMM112" s="262"/>
      <c r="AMN112" s="262"/>
      <c r="AMO112" s="262"/>
      <c r="AMP112" s="262"/>
      <c r="AMQ112" s="262"/>
      <c r="AMR112" s="262"/>
      <c r="AMS112" s="262"/>
      <c r="AMT112" s="262"/>
      <c r="AMU112" s="262"/>
      <c r="AMV112" s="262"/>
      <c r="AMW112" s="262"/>
      <c r="AMX112" s="262"/>
      <c r="AMY112" s="262"/>
      <c r="AMZ112" s="262"/>
      <c r="ANA112" s="262"/>
      <c r="ANB112" s="262"/>
      <c r="ANC112" s="262"/>
      <c r="AND112" s="262"/>
      <c r="ANE112" s="262"/>
      <c r="ANF112" s="262"/>
      <c r="ANG112" s="262"/>
      <c r="ANH112" s="262"/>
      <c r="ANI112" s="262"/>
      <c r="ANJ112" s="262"/>
      <c r="ANK112" s="262"/>
      <c r="ANL112" s="262"/>
      <c r="ANM112" s="262"/>
      <c r="ANN112" s="262"/>
      <c r="ANO112" s="262"/>
      <c r="ANP112" s="262"/>
      <c r="ANQ112" s="262"/>
      <c r="ANR112" s="262"/>
      <c r="ANS112" s="262"/>
      <c r="ANT112" s="262"/>
      <c r="ANU112" s="262"/>
      <c r="ANV112" s="262"/>
      <c r="ANW112" s="262"/>
      <c r="ANX112" s="262"/>
      <c r="ANY112" s="262"/>
      <c r="ANZ112" s="262"/>
      <c r="AOA112" s="262"/>
      <c r="AOB112" s="262"/>
      <c r="AOC112" s="262"/>
      <c r="AOD112" s="262"/>
      <c r="AOE112" s="262"/>
      <c r="AOF112" s="262"/>
      <c r="AOG112" s="262"/>
      <c r="AOH112" s="262"/>
      <c r="AOI112" s="262"/>
      <c r="AOJ112" s="262"/>
      <c r="AOK112" s="262"/>
      <c r="AOL112" s="262"/>
      <c r="AOM112" s="262"/>
      <c r="AON112" s="262"/>
      <c r="AOO112" s="262"/>
      <c r="AOP112" s="262"/>
      <c r="AOQ112" s="262"/>
      <c r="AOR112" s="262"/>
      <c r="AOS112" s="262"/>
      <c r="AOT112" s="262"/>
      <c r="AOU112" s="262"/>
      <c r="AOV112" s="262"/>
      <c r="AOW112" s="262"/>
      <c r="AOX112" s="262"/>
      <c r="AOY112" s="262"/>
      <c r="AOZ112" s="262"/>
      <c r="APA112" s="262"/>
      <c r="APB112" s="262"/>
      <c r="APC112" s="262"/>
      <c r="APD112" s="262"/>
      <c r="APE112" s="262"/>
      <c r="APF112" s="262"/>
      <c r="APG112" s="262"/>
      <c r="APH112" s="262"/>
      <c r="API112" s="262"/>
      <c r="APJ112" s="262"/>
      <c r="APK112" s="262"/>
      <c r="APL112" s="262"/>
      <c r="APM112" s="262"/>
      <c r="APN112" s="262"/>
      <c r="APO112" s="262"/>
      <c r="APP112" s="262"/>
      <c r="APQ112" s="262"/>
      <c r="APR112" s="262"/>
      <c r="APS112" s="262"/>
      <c r="APT112" s="262"/>
      <c r="APU112" s="262"/>
      <c r="APV112" s="262"/>
      <c r="APW112" s="262"/>
      <c r="APX112" s="262"/>
      <c r="APY112" s="262"/>
      <c r="APZ112" s="262"/>
      <c r="AQA112" s="262"/>
      <c r="AQB112" s="262"/>
      <c r="AQC112" s="262"/>
      <c r="AQD112" s="262"/>
      <c r="AQE112" s="262"/>
      <c r="AQF112" s="262"/>
      <c r="AQG112" s="262"/>
      <c r="AQH112" s="262"/>
      <c r="AQI112" s="262"/>
      <c r="AQJ112" s="262"/>
      <c r="AQK112" s="262"/>
      <c r="AQL112" s="262"/>
      <c r="AQM112" s="262"/>
      <c r="AQN112" s="262"/>
      <c r="AQO112" s="262"/>
      <c r="AQP112" s="262"/>
      <c r="AQQ112" s="262"/>
      <c r="AQR112" s="262"/>
      <c r="AQS112" s="262"/>
      <c r="AQT112" s="262"/>
      <c r="AQU112" s="262"/>
      <c r="AQV112" s="262"/>
      <c r="AQW112" s="262"/>
      <c r="AQX112" s="262"/>
      <c r="AQY112" s="262"/>
      <c r="AQZ112" s="262"/>
      <c r="ARA112" s="262"/>
      <c r="ARB112" s="262"/>
      <c r="ARC112" s="262"/>
      <c r="ARD112" s="262"/>
      <c r="ARE112" s="262"/>
      <c r="ARF112" s="262"/>
      <c r="ARG112" s="262"/>
      <c r="ARH112" s="262"/>
      <c r="ARI112" s="262"/>
      <c r="ARJ112" s="262"/>
      <c r="ARK112" s="262"/>
      <c r="ARL112" s="262"/>
      <c r="ARM112" s="262"/>
      <c r="ARN112" s="262"/>
      <c r="ARO112" s="262"/>
      <c r="ARP112" s="262"/>
      <c r="ARQ112" s="262"/>
      <c r="ARR112" s="262"/>
      <c r="ARS112" s="262"/>
      <c r="ART112" s="262"/>
      <c r="ARU112" s="262"/>
      <c r="ARV112" s="262"/>
      <c r="ARW112" s="262"/>
      <c r="ARX112" s="262"/>
      <c r="ARY112" s="262"/>
      <c r="ARZ112" s="262"/>
      <c r="ASA112" s="262"/>
      <c r="ASB112" s="262"/>
      <c r="ASC112" s="262"/>
      <c r="ASD112" s="262"/>
      <c r="ASE112" s="262"/>
      <c r="ASF112" s="262"/>
      <c r="ASG112" s="262"/>
      <c r="ASH112" s="262"/>
      <c r="ASI112" s="262"/>
      <c r="ASJ112" s="262"/>
      <c r="ASK112" s="262"/>
      <c r="ASL112" s="262"/>
      <c r="ASM112" s="262"/>
      <c r="ASN112" s="262"/>
      <c r="ASO112" s="262"/>
      <c r="ASP112" s="262"/>
      <c r="ASQ112" s="262"/>
      <c r="ASR112" s="262"/>
      <c r="ASS112" s="262"/>
      <c r="AST112" s="262"/>
      <c r="ASU112" s="262"/>
      <c r="ASV112" s="262"/>
      <c r="ASW112" s="262"/>
      <c r="ASX112" s="262"/>
      <c r="ASY112" s="262"/>
      <c r="ASZ112" s="262"/>
      <c r="ATA112" s="262"/>
      <c r="ATB112" s="262"/>
      <c r="ATC112" s="262"/>
      <c r="ATD112" s="262"/>
      <c r="ATE112" s="262"/>
      <c r="ATF112" s="262"/>
      <c r="ATG112" s="262"/>
      <c r="ATH112" s="262"/>
      <c r="ATI112" s="262"/>
      <c r="ATJ112" s="262"/>
      <c r="ATK112" s="262"/>
      <c r="ATL112" s="262"/>
      <c r="ATM112" s="262"/>
      <c r="ATN112" s="262"/>
      <c r="ATO112" s="262"/>
      <c r="ATP112" s="262"/>
      <c r="ATQ112" s="262"/>
      <c r="ATR112" s="262"/>
      <c r="ATS112" s="262"/>
      <c r="ATT112" s="262"/>
      <c r="ATU112" s="262"/>
      <c r="ATV112" s="262"/>
      <c r="ATW112" s="262"/>
      <c r="ATX112" s="262"/>
      <c r="ATY112" s="262"/>
      <c r="ATZ112" s="262"/>
      <c r="AUA112" s="262"/>
      <c r="AUB112" s="262"/>
      <c r="AUC112" s="262"/>
      <c r="AUD112" s="262"/>
      <c r="AUE112" s="262"/>
      <c r="AUF112" s="262"/>
      <c r="AUG112" s="262"/>
      <c r="AUH112" s="262"/>
      <c r="AUI112" s="262"/>
      <c r="AUJ112" s="262"/>
      <c r="AUK112" s="262"/>
      <c r="AUL112" s="262"/>
      <c r="AUM112" s="262"/>
      <c r="AUN112" s="262"/>
      <c r="AUO112" s="262"/>
      <c r="AUP112" s="262"/>
      <c r="AUQ112" s="262"/>
      <c r="AUR112" s="262"/>
      <c r="AUS112" s="262"/>
      <c r="AUT112" s="262"/>
      <c r="AUU112" s="262"/>
      <c r="AUV112" s="262"/>
      <c r="AUW112" s="262"/>
      <c r="AUX112" s="262"/>
      <c r="AUY112" s="262"/>
      <c r="AUZ112" s="262"/>
      <c r="AVA112" s="262"/>
      <c r="AVB112" s="262"/>
      <c r="AVC112" s="262"/>
      <c r="AVD112" s="262"/>
      <c r="AVE112" s="262"/>
      <c r="AVF112" s="262"/>
      <c r="AVG112" s="262"/>
      <c r="AVH112" s="262"/>
      <c r="AVI112" s="262"/>
      <c r="AVJ112" s="262"/>
      <c r="AVK112" s="262"/>
      <c r="AVL112" s="262"/>
      <c r="AVM112" s="262"/>
      <c r="AVN112" s="262"/>
      <c r="AVO112" s="262"/>
      <c r="AVP112" s="262"/>
      <c r="AVQ112" s="262"/>
      <c r="AVR112" s="262"/>
      <c r="AVS112" s="262"/>
      <c r="AVT112" s="262"/>
      <c r="AVU112" s="262"/>
      <c r="AVV112" s="262"/>
      <c r="AVW112" s="262"/>
      <c r="AVX112" s="262"/>
      <c r="AVY112" s="262"/>
      <c r="AVZ112" s="262"/>
      <c r="AWA112" s="262"/>
      <c r="AWB112" s="262"/>
      <c r="AWC112" s="262"/>
      <c r="AWD112" s="262"/>
      <c r="AWE112" s="262"/>
      <c r="AWF112" s="262"/>
      <c r="AWG112" s="262"/>
      <c r="AWH112" s="262"/>
      <c r="AWI112" s="262"/>
      <c r="AWJ112" s="262"/>
      <c r="AWK112" s="262"/>
      <c r="AWL112" s="262"/>
      <c r="AWM112" s="262"/>
      <c r="AWN112" s="262"/>
      <c r="AWO112" s="262"/>
      <c r="AWP112" s="262"/>
      <c r="AWQ112" s="262"/>
      <c r="AWR112" s="262"/>
      <c r="AWS112" s="262"/>
      <c r="AWT112" s="262"/>
      <c r="AWU112" s="262"/>
      <c r="AWV112" s="262"/>
      <c r="AWW112" s="262"/>
      <c r="AWX112" s="262"/>
      <c r="AWY112" s="262"/>
      <c r="AWZ112" s="262"/>
      <c r="AXA112" s="262"/>
      <c r="AXB112" s="262"/>
      <c r="AXC112" s="262"/>
      <c r="AXD112" s="262"/>
      <c r="AXE112" s="262"/>
      <c r="AXF112" s="262"/>
      <c r="AXG112" s="262"/>
      <c r="AXH112" s="262"/>
      <c r="AXI112" s="262"/>
      <c r="AXJ112" s="262"/>
      <c r="AXK112" s="262"/>
      <c r="AXL112" s="262"/>
      <c r="AXM112" s="262"/>
      <c r="AXN112" s="262"/>
      <c r="AXO112" s="262"/>
      <c r="AXP112" s="262"/>
      <c r="AXQ112" s="262"/>
      <c r="AXR112" s="262"/>
      <c r="AXS112" s="262"/>
      <c r="AXT112" s="262"/>
      <c r="AXU112" s="262"/>
      <c r="AXV112" s="262"/>
      <c r="AXW112" s="262"/>
      <c r="AXX112" s="262"/>
      <c r="AXY112" s="262"/>
      <c r="AXZ112" s="262"/>
      <c r="AYA112" s="262"/>
      <c r="AYB112" s="262"/>
      <c r="AYC112" s="262"/>
      <c r="AYD112" s="262"/>
      <c r="AYE112" s="262"/>
      <c r="AYF112" s="262"/>
      <c r="AYG112" s="262"/>
      <c r="AYH112" s="262"/>
      <c r="AYI112" s="262"/>
      <c r="AYJ112" s="262"/>
      <c r="AYK112" s="262"/>
      <c r="AYL112" s="262"/>
      <c r="AYM112" s="262"/>
      <c r="AYN112" s="262"/>
      <c r="AYO112" s="262"/>
      <c r="AYP112" s="262"/>
      <c r="AYQ112" s="262"/>
      <c r="AYR112" s="262"/>
      <c r="AYS112" s="262"/>
      <c r="AYT112" s="262"/>
      <c r="AYU112" s="262"/>
      <c r="AYV112" s="262"/>
      <c r="AYW112" s="262"/>
      <c r="AYX112" s="262"/>
      <c r="AYY112" s="262"/>
      <c r="AYZ112" s="262"/>
      <c r="AZA112" s="262"/>
      <c r="AZB112" s="262"/>
      <c r="AZC112" s="262"/>
      <c r="AZD112" s="262"/>
      <c r="AZE112" s="262"/>
      <c r="AZF112" s="262"/>
      <c r="AZG112" s="262"/>
      <c r="AZH112" s="262"/>
      <c r="AZI112" s="262"/>
      <c r="AZJ112" s="262"/>
      <c r="AZK112" s="262"/>
      <c r="AZL112" s="262"/>
      <c r="AZM112" s="262"/>
      <c r="AZN112" s="262"/>
      <c r="AZO112" s="262"/>
      <c r="AZP112" s="262"/>
      <c r="AZQ112" s="262"/>
      <c r="AZR112" s="262"/>
      <c r="AZS112" s="262"/>
      <c r="AZT112" s="262"/>
      <c r="AZU112" s="262"/>
      <c r="AZV112" s="262"/>
      <c r="AZW112" s="262"/>
      <c r="AZX112" s="262"/>
      <c r="AZY112" s="262"/>
      <c r="AZZ112" s="262"/>
      <c r="BAA112" s="262"/>
      <c r="BAB112" s="262"/>
      <c r="BAC112" s="262"/>
      <c r="BAD112" s="262"/>
      <c r="BAE112" s="262"/>
      <c r="BAF112" s="262"/>
      <c r="BAG112" s="262"/>
      <c r="BAH112" s="262"/>
      <c r="BAI112" s="262"/>
      <c r="BAJ112" s="262"/>
      <c r="BAK112" s="262"/>
      <c r="BAL112" s="262"/>
      <c r="BAM112" s="262"/>
      <c r="BAN112" s="262"/>
      <c r="BAO112" s="262"/>
      <c r="BAP112" s="262"/>
      <c r="BAQ112" s="262"/>
      <c r="BAR112" s="262"/>
      <c r="BAS112" s="262"/>
      <c r="BAT112" s="262"/>
      <c r="BAU112" s="262"/>
      <c r="BAV112" s="262"/>
      <c r="BAW112" s="262"/>
      <c r="BAX112" s="262"/>
      <c r="BAY112" s="262"/>
      <c r="BAZ112" s="262"/>
      <c r="BBA112" s="262"/>
      <c r="BBB112" s="262"/>
      <c r="BBC112" s="262"/>
      <c r="BBD112" s="262"/>
      <c r="BBE112" s="262"/>
      <c r="BBF112" s="262"/>
      <c r="BBG112" s="262"/>
      <c r="BBH112" s="262"/>
      <c r="BBI112" s="262"/>
      <c r="BBJ112" s="262"/>
      <c r="BBK112" s="262"/>
      <c r="BBL112" s="262"/>
      <c r="BBM112" s="262"/>
      <c r="BBN112" s="262"/>
      <c r="BBO112" s="262"/>
      <c r="BBP112" s="262"/>
      <c r="BBQ112" s="262"/>
      <c r="BBR112" s="262"/>
      <c r="BBS112" s="262"/>
      <c r="BBT112" s="262"/>
      <c r="BBU112" s="262"/>
      <c r="BBV112" s="262"/>
      <c r="BBW112" s="262"/>
      <c r="BBX112" s="262"/>
      <c r="BBY112" s="262"/>
      <c r="BBZ112" s="262"/>
      <c r="BCA112" s="262"/>
      <c r="BCB112" s="262"/>
      <c r="BCC112" s="262"/>
      <c r="BCD112" s="262"/>
      <c r="BCE112" s="262"/>
      <c r="BCF112" s="262"/>
      <c r="BCG112" s="262"/>
      <c r="BCH112" s="262"/>
      <c r="BCI112" s="262"/>
      <c r="BCJ112" s="262"/>
      <c r="BCK112" s="262"/>
      <c r="BCL112" s="262"/>
      <c r="BCM112" s="262"/>
      <c r="BCN112" s="262"/>
      <c r="BCO112" s="262"/>
      <c r="BCP112" s="262"/>
      <c r="BCQ112" s="262"/>
      <c r="BCR112" s="262"/>
      <c r="BCS112" s="262"/>
      <c r="BCT112" s="262"/>
      <c r="BCU112" s="262"/>
      <c r="BCV112" s="262"/>
      <c r="BCW112" s="262"/>
      <c r="BCX112" s="262"/>
      <c r="BCY112" s="262"/>
      <c r="BCZ112" s="262"/>
      <c r="BDA112" s="262"/>
      <c r="BDB112" s="262"/>
      <c r="BDC112" s="262"/>
      <c r="BDD112" s="262"/>
      <c r="BDE112" s="262"/>
      <c r="BDF112" s="262"/>
      <c r="BDG112" s="262"/>
      <c r="BDH112" s="262"/>
      <c r="BDI112" s="262"/>
      <c r="BDJ112" s="262"/>
      <c r="BDK112" s="262"/>
      <c r="BDL112" s="262"/>
      <c r="BDM112" s="262"/>
      <c r="BDN112" s="262"/>
      <c r="BDO112" s="262"/>
      <c r="BDP112" s="262"/>
      <c r="BDQ112" s="262"/>
      <c r="BDR112" s="262"/>
      <c r="BDS112" s="262"/>
      <c r="BDT112" s="262"/>
      <c r="BDU112" s="262"/>
      <c r="BDV112" s="262"/>
      <c r="BDW112" s="262"/>
      <c r="BDX112" s="262"/>
      <c r="BDY112" s="262"/>
      <c r="BDZ112" s="262"/>
      <c r="BEA112" s="262"/>
      <c r="BEB112" s="262"/>
      <c r="BEC112" s="262"/>
      <c r="BED112" s="262"/>
      <c r="BEE112" s="262"/>
      <c r="BEF112" s="262"/>
      <c r="BEG112" s="262"/>
      <c r="BEH112" s="262"/>
      <c r="BEI112" s="262"/>
      <c r="BEJ112" s="262"/>
      <c r="BEK112" s="262"/>
      <c r="BEL112" s="262"/>
      <c r="BEM112" s="262"/>
      <c r="BEN112" s="262"/>
      <c r="BEO112" s="262"/>
      <c r="BEP112" s="262"/>
      <c r="BEQ112" s="262"/>
      <c r="BER112" s="262"/>
      <c r="BES112" s="262"/>
      <c r="BET112" s="262"/>
      <c r="BEU112" s="262"/>
      <c r="BEV112" s="262"/>
      <c r="BEW112" s="262"/>
      <c r="BEX112" s="262"/>
      <c r="BEY112" s="262"/>
      <c r="BEZ112" s="262"/>
      <c r="BFA112" s="262"/>
      <c r="BFB112" s="262"/>
      <c r="BFC112" s="262"/>
      <c r="BFD112" s="262"/>
      <c r="BFE112" s="262"/>
      <c r="BFF112" s="262"/>
      <c r="BFG112" s="262"/>
      <c r="BFH112" s="262"/>
      <c r="BFI112" s="262"/>
      <c r="BFJ112" s="262"/>
      <c r="BFK112" s="262"/>
      <c r="BFL112" s="262"/>
      <c r="BFM112" s="262"/>
      <c r="BFN112" s="262"/>
      <c r="BFO112" s="262"/>
      <c r="BFP112" s="262"/>
      <c r="BFQ112" s="262"/>
      <c r="BFR112" s="262"/>
      <c r="BFS112" s="262"/>
      <c r="BFT112" s="262"/>
      <c r="BFU112" s="262"/>
      <c r="BFV112" s="262"/>
      <c r="BFW112" s="262"/>
      <c r="BFX112" s="262"/>
      <c r="BFY112" s="262"/>
      <c r="BFZ112" s="262"/>
      <c r="BGA112" s="262"/>
      <c r="BGB112" s="262"/>
      <c r="BGC112" s="262"/>
      <c r="BGD112" s="262"/>
      <c r="BGE112" s="262"/>
      <c r="BGF112" s="262"/>
      <c r="BGG112" s="262"/>
      <c r="BGH112" s="262"/>
      <c r="BGI112" s="262"/>
      <c r="BGJ112" s="262"/>
      <c r="BGK112" s="262"/>
      <c r="BGL112" s="262"/>
      <c r="BGM112" s="262"/>
      <c r="BGN112" s="262"/>
      <c r="BGO112" s="262"/>
      <c r="BGP112" s="262"/>
      <c r="BGQ112" s="262"/>
      <c r="BGR112" s="262"/>
      <c r="BGS112" s="262"/>
      <c r="BGT112" s="262"/>
      <c r="BGU112" s="262"/>
      <c r="BGV112" s="262"/>
      <c r="BGW112" s="262"/>
      <c r="BGX112" s="262"/>
      <c r="BGY112" s="262"/>
      <c r="BGZ112" s="262"/>
      <c r="BHA112" s="262"/>
      <c r="BHB112" s="262"/>
      <c r="BHC112" s="262"/>
      <c r="BHD112" s="262"/>
      <c r="BHE112" s="262"/>
      <c r="BHF112" s="262"/>
      <c r="BHG112" s="262"/>
      <c r="BHH112" s="262"/>
      <c r="BHI112" s="262"/>
      <c r="BHJ112" s="262"/>
      <c r="BHK112" s="262"/>
      <c r="BHL112" s="262"/>
      <c r="BHM112" s="262"/>
      <c r="BHN112" s="262"/>
      <c r="BHO112" s="262"/>
      <c r="BHP112" s="262"/>
      <c r="BHQ112" s="262"/>
      <c r="BHR112" s="262"/>
      <c r="BHS112" s="262"/>
      <c r="BHT112" s="262"/>
      <c r="BHU112" s="262"/>
      <c r="BHV112" s="262"/>
      <c r="BHW112" s="262"/>
      <c r="BHX112" s="262"/>
      <c r="BHY112" s="262"/>
      <c r="BHZ112" s="262"/>
      <c r="BIA112" s="262"/>
      <c r="BIB112" s="262"/>
      <c r="BIC112" s="262"/>
      <c r="BID112" s="262"/>
      <c r="BIE112" s="262"/>
      <c r="BIF112" s="262"/>
      <c r="BIG112" s="262"/>
      <c r="BIH112" s="262"/>
      <c r="BII112" s="262"/>
      <c r="BIJ112" s="262"/>
      <c r="BIK112" s="262"/>
      <c r="BIL112" s="262"/>
      <c r="BIM112" s="262"/>
      <c r="BIN112" s="262"/>
      <c r="BIO112" s="262"/>
      <c r="BIP112" s="262"/>
      <c r="BIQ112" s="262"/>
      <c r="BIR112" s="262"/>
      <c r="BIS112" s="262"/>
      <c r="BIT112" s="262"/>
      <c r="BIU112" s="262"/>
      <c r="BIV112" s="262"/>
      <c r="BIW112" s="262"/>
      <c r="BIX112" s="262"/>
      <c r="BIY112" s="262"/>
      <c r="BIZ112" s="262"/>
      <c r="BJA112" s="262"/>
      <c r="BJB112" s="262"/>
      <c r="BJC112" s="262"/>
      <c r="BJD112" s="262"/>
      <c r="BJE112" s="262"/>
      <c r="BJF112" s="262"/>
      <c r="BJG112" s="262"/>
      <c r="BJH112" s="262"/>
      <c r="BJI112" s="262"/>
      <c r="BJJ112" s="262"/>
      <c r="BJK112" s="262"/>
      <c r="BJL112" s="262"/>
      <c r="BJM112" s="262"/>
      <c r="BJN112" s="262"/>
      <c r="BJO112" s="262"/>
      <c r="BJP112" s="262"/>
      <c r="BJQ112" s="262"/>
      <c r="BJR112" s="262"/>
      <c r="BJS112" s="262"/>
      <c r="BJT112" s="262"/>
      <c r="BJU112" s="262"/>
      <c r="BJV112" s="262"/>
      <c r="BJW112" s="262"/>
      <c r="BJX112" s="262"/>
      <c r="BJY112" s="262"/>
      <c r="BJZ112" s="262"/>
      <c r="BKA112" s="262"/>
      <c r="BKB112" s="262"/>
      <c r="BKC112" s="262"/>
      <c r="BKD112" s="262"/>
      <c r="BKE112" s="262"/>
      <c r="BKF112" s="262"/>
      <c r="BKG112" s="262"/>
      <c r="BKH112" s="262"/>
      <c r="BKI112" s="262"/>
      <c r="BKJ112" s="262"/>
      <c r="BKK112" s="262"/>
      <c r="BKL112" s="262"/>
      <c r="BKM112" s="262"/>
      <c r="BKN112" s="262"/>
      <c r="BKO112" s="262"/>
      <c r="BKP112" s="262"/>
      <c r="BKQ112" s="262"/>
      <c r="BKR112" s="262"/>
      <c r="BKS112" s="262"/>
      <c r="BKT112" s="262"/>
      <c r="BKU112" s="262"/>
      <c r="BKV112" s="262"/>
      <c r="BKW112" s="262"/>
      <c r="BKX112" s="262"/>
      <c r="BKY112" s="262"/>
      <c r="BKZ112" s="262"/>
      <c r="BLA112" s="262"/>
      <c r="BLB112" s="262"/>
      <c r="BLC112" s="262"/>
      <c r="BLD112" s="262"/>
      <c r="BLE112" s="262"/>
      <c r="BLF112" s="262"/>
      <c r="BLG112" s="262"/>
      <c r="BLH112" s="262"/>
      <c r="BLI112" s="262"/>
      <c r="BLJ112" s="262"/>
      <c r="BLK112" s="262"/>
      <c r="BLL112" s="262"/>
      <c r="BLM112" s="262"/>
      <c r="BLN112" s="262"/>
      <c r="BLO112" s="262"/>
      <c r="BLP112" s="262"/>
      <c r="BLQ112" s="262"/>
      <c r="BLR112" s="262"/>
      <c r="BLS112" s="262"/>
      <c r="BLT112" s="262"/>
      <c r="BLU112" s="262"/>
      <c r="BLV112" s="262"/>
      <c r="BLW112" s="262"/>
      <c r="BLX112" s="262"/>
      <c r="BLY112" s="262"/>
      <c r="BLZ112" s="262"/>
      <c r="BMA112" s="262"/>
      <c r="BMB112" s="262"/>
      <c r="BMC112" s="262"/>
      <c r="BMD112" s="262"/>
      <c r="BME112" s="262"/>
      <c r="BMF112" s="262"/>
      <c r="BMG112" s="262"/>
      <c r="BMH112" s="262"/>
      <c r="BMI112" s="262"/>
      <c r="BMJ112" s="262"/>
      <c r="BMK112" s="262"/>
      <c r="BML112" s="262"/>
      <c r="BMM112" s="262"/>
      <c r="BMN112" s="262"/>
      <c r="BMO112" s="262"/>
      <c r="BMP112" s="262"/>
      <c r="BMQ112" s="262"/>
      <c r="BMR112" s="262"/>
      <c r="BMS112" s="262"/>
      <c r="BMT112" s="262"/>
      <c r="BMU112" s="262"/>
      <c r="BMV112" s="262"/>
      <c r="BMW112" s="262"/>
      <c r="BMX112" s="262"/>
      <c r="BMY112" s="262"/>
      <c r="BMZ112" s="262"/>
      <c r="BNA112" s="262"/>
      <c r="BNB112" s="262"/>
      <c r="BNC112" s="262"/>
      <c r="BND112" s="262"/>
      <c r="BNE112" s="262"/>
      <c r="BNF112" s="262"/>
      <c r="BNG112" s="262"/>
      <c r="BNH112" s="262"/>
      <c r="BNI112" s="262"/>
      <c r="BNJ112" s="262"/>
      <c r="BNK112" s="262"/>
      <c r="BNL112" s="262"/>
      <c r="BNM112" s="262"/>
      <c r="BNN112" s="262"/>
      <c r="BNO112" s="262"/>
      <c r="BNP112" s="262"/>
      <c r="BNQ112" s="262"/>
      <c r="BNR112" s="262"/>
      <c r="BNS112" s="262"/>
      <c r="BNT112" s="262"/>
      <c r="BNU112" s="262"/>
      <c r="BNV112" s="262"/>
      <c r="BNW112" s="262"/>
      <c r="BNX112" s="262"/>
      <c r="BNY112" s="262"/>
      <c r="BNZ112" s="262"/>
      <c r="BOA112" s="262"/>
      <c r="BOB112" s="262"/>
      <c r="BOC112" s="262"/>
      <c r="BOD112" s="262"/>
      <c r="BOE112" s="262"/>
      <c r="BOF112" s="262"/>
      <c r="BOG112" s="262"/>
      <c r="BOH112" s="262"/>
      <c r="BOI112" s="262"/>
      <c r="BOJ112" s="262"/>
      <c r="BOK112" s="262"/>
      <c r="BOL112" s="262"/>
      <c r="BOM112" s="262"/>
      <c r="BON112" s="262"/>
      <c r="BOO112" s="262"/>
      <c r="BOP112" s="262"/>
      <c r="BOQ112" s="262"/>
      <c r="BOR112" s="262"/>
      <c r="BOS112" s="262"/>
      <c r="BOT112" s="262"/>
      <c r="BOU112" s="262"/>
      <c r="BOV112" s="262"/>
      <c r="BOW112" s="262"/>
      <c r="BOX112" s="262"/>
      <c r="BOY112" s="262"/>
      <c r="BOZ112" s="262"/>
      <c r="BPA112" s="262"/>
      <c r="BPB112" s="262"/>
      <c r="BPC112" s="262"/>
      <c r="BPD112" s="262"/>
      <c r="BPE112" s="262"/>
      <c r="BPF112" s="262"/>
      <c r="BPG112" s="262"/>
      <c r="BPH112" s="262"/>
      <c r="BPI112" s="262"/>
      <c r="BPJ112" s="262"/>
      <c r="BPK112" s="262"/>
      <c r="BPL112" s="262"/>
      <c r="BPM112" s="262"/>
      <c r="BPN112" s="262"/>
      <c r="BPO112" s="262"/>
      <c r="BPP112" s="262"/>
      <c r="BPQ112" s="262"/>
      <c r="BPR112" s="262"/>
      <c r="BPS112" s="262"/>
      <c r="BPT112" s="262"/>
      <c r="BPU112" s="262"/>
      <c r="BPV112" s="262"/>
      <c r="BPW112" s="262"/>
      <c r="BPX112" s="262"/>
      <c r="BPY112" s="262"/>
      <c r="BPZ112" s="262"/>
      <c r="BQA112" s="262"/>
      <c r="BQB112" s="262"/>
      <c r="BQC112" s="262"/>
      <c r="BQD112" s="262"/>
      <c r="BQE112" s="262"/>
      <c r="BQF112" s="262"/>
      <c r="BQG112" s="262"/>
      <c r="BQH112" s="262"/>
      <c r="BQI112" s="262"/>
      <c r="BQJ112" s="262"/>
      <c r="BQK112" s="262"/>
      <c r="BQL112" s="262"/>
      <c r="BQM112" s="262"/>
      <c r="BQN112" s="262"/>
      <c r="BQO112" s="262"/>
      <c r="BQP112" s="262"/>
      <c r="BQQ112" s="262"/>
      <c r="BQR112" s="262"/>
      <c r="BQS112" s="262"/>
      <c r="BQT112" s="262"/>
      <c r="BQU112" s="262"/>
      <c r="BQV112" s="262"/>
      <c r="BQW112" s="262"/>
      <c r="BQX112" s="262"/>
      <c r="BQY112" s="262"/>
      <c r="BQZ112" s="262"/>
      <c r="BRA112" s="262"/>
      <c r="BRB112" s="262"/>
      <c r="BRC112" s="262"/>
      <c r="BRD112" s="262"/>
      <c r="BRE112" s="262"/>
      <c r="BRF112" s="262"/>
      <c r="BRG112" s="262"/>
      <c r="BRH112" s="262"/>
      <c r="BRI112" s="262"/>
      <c r="BRJ112" s="262"/>
      <c r="BRK112" s="262"/>
      <c r="BRL112" s="262"/>
      <c r="BRM112" s="262"/>
      <c r="BRN112" s="262"/>
      <c r="BRO112" s="262"/>
      <c r="BRP112" s="262"/>
      <c r="BRQ112" s="262"/>
      <c r="BRR112" s="262"/>
      <c r="BRS112" s="262"/>
      <c r="BRT112" s="262"/>
      <c r="BRU112" s="262"/>
      <c r="BRV112" s="262"/>
      <c r="BRW112" s="262"/>
      <c r="BRX112" s="262"/>
      <c r="BRY112" s="262"/>
      <c r="BRZ112" s="262"/>
      <c r="BSA112" s="262"/>
      <c r="BSB112" s="262"/>
      <c r="BSC112" s="262"/>
      <c r="BSD112" s="262"/>
      <c r="BSE112" s="262"/>
      <c r="BSF112" s="262"/>
      <c r="BSG112" s="262"/>
      <c r="BSH112" s="262"/>
      <c r="BSI112" s="262"/>
      <c r="BSJ112" s="262"/>
      <c r="BSK112" s="262"/>
      <c r="BSL112" s="262"/>
      <c r="BSM112" s="262"/>
      <c r="BSN112" s="262"/>
      <c r="BSO112" s="262"/>
      <c r="BSP112" s="262"/>
      <c r="BSQ112" s="262"/>
      <c r="BSR112" s="262"/>
      <c r="BSS112" s="262"/>
      <c r="BST112" s="262"/>
      <c r="BSU112" s="262"/>
      <c r="BSV112" s="262"/>
      <c r="BSW112" s="262"/>
      <c r="BSX112" s="262"/>
      <c r="BSY112" s="262"/>
      <c r="BSZ112" s="262"/>
      <c r="BTA112" s="262"/>
      <c r="BTB112" s="262"/>
      <c r="BTC112" s="262"/>
      <c r="BTD112" s="262"/>
      <c r="BTE112" s="262"/>
      <c r="BTF112" s="262"/>
      <c r="BTG112" s="262"/>
      <c r="BTH112" s="262"/>
      <c r="BTI112" s="262"/>
      <c r="BTJ112" s="262"/>
      <c r="BTK112" s="262"/>
      <c r="BTL112" s="262"/>
      <c r="BTM112" s="262"/>
      <c r="BTN112" s="262"/>
      <c r="BTO112" s="262"/>
      <c r="BTP112" s="262"/>
      <c r="BTQ112" s="262"/>
      <c r="BTR112" s="262"/>
      <c r="BTS112" s="262"/>
      <c r="BTT112" s="262"/>
      <c r="BTU112" s="262"/>
      <c r="BTV112" s="262"/>
      <c r="BTW112" s="262"/>
      <c r="BTX112" s="262"/>
      <c r="BTY112" s="262"/>
      <c r="BTZ112" s="262"/>
      <c r="BUA112" s="262"/>
      <c r="BUB112" s="262"/>
      <c r="BUC112" s="262"/>
      <c r="BUD112" s="262"/>
      <c r="BUE112" s="262"/>
      <c r="BUF112" s="262"/>
      <c r="BUG112" s="262"/>
      <c r="BUH112" s="262"/>
      <c r="BUI112" s="262"/>
      <c r="BUJ112" s="262"/>
      <c r="BUK112" s="262"/>
      <c r="BUL112" s="262"/>
      <c r="BUM112" s="262"/>
      <c r="BUN112" s="262"/>
      <c r="BUO112" s="262"/>
      <c r="BUP112" s="262"/>
      <c r="BUQ112" s="262"/>
      <c r="BUR112" s="262"/>
      <c r="BUS112" s="262"/>
      <c r="BUT112" s="262"/>
      <c r="BUU112" s="262"/>
      <c r="BUV112" s="262"/>
      <c r="BUW112" s="262"/>
      <c r="BUX112" s="262"/>
      <c r="BUY112" s="262"/>
      <c r="BUZ112" s="262"/>
      <c r="BVA112" s="262"/>
      <c r="BVB112" s="262"/>
      <c r="BVC112" s="262"/>
      <c r="BVD112" s="262"/>
      <c r="BVE112" s="262"/>
      <c r="BVF112" s="262"/>
      <c r="BVG112" s="262"/>
      <c r="BVH112" s="262"/>
      <c r="BVI112" s="262"/>
      <c r="BVJ112" s="262"/>
      <c r="BVK112" s="262"/>
      <c r="BVL112" s="262"/>
      <c r="BVM112" s="262"/>
      <c r="BVN112" s="262"/>
      <c r="BVO112" s="262"/>
      <c r="BVP112" s="262"/>
      <c r="BVQ112" s="262"/>
      <c r="BVR112" s="262"/>
      <c r="BVS112" s="262"/>
      <c r="BVT112" s="262"/>
      <c r="BVU112" s="262"/>
      <c r="BVV112" s="262"/>
      <c r="BVW112" s="262"/>
      <c r="BVX112" s="262"/>
      <c r="BVY112" s="262"/>
      <c r="BVZ112" s="262"/>
      <c r="BWA112" s="262"/>
      <c r="BWB112" s="262"/>
      <c r="BWC112" s="262"/>
      <c r="BWD112" s="262"/>
      <c r="BWE112" s="262"/>
      <c r="BWF112" s="262"/>
      <c r="BWG112" s="262"/>
      <c r="BWH112" s="262"/>
      <c r="BWI112" s="262"/>
      <c r="BWJ112" s="262"/>
      <c r="BWK112" s="262"/>
      <c r="BWL112" s="262"/>
      <c r="BWM112" s="262"/>
      <c r="BWN112" s="262"/>
      <c r="BWO112" s="262"/>
      <c r="BWP112" s="262"/>
      <c r="BWQ112" s="262"/>
      <c r="BWR112" s="262"/>
      <c r="BWS112" s="262"/>
      <c r="BWT112" s="262"/>
      <c r="BWU112" s="262"/>
      <c r="BWV112" s="262"/>
      <c r="BWW112" s="262"/>
      <c r="BWX112" s="262"/>
      <c r="BWY112" s="262"/>
      <c r="BWZ112" s="262"/>
      <c r="BXA112" s="262"/>
      <c r="BXB112" s="262"/>
      <c r="BXC112" s="262"/>
      <c r="BXD112" s="262"/>
      <c r="BXE112" s="262"/>
      <c r="BXF112" s="262"/>
      <c r="BXG112" s="262"/>
      <c r="BXH112" s="262"/>
      <c r="BXI112" s="262"/>
      <c r="BXJ112" s="262"/>
      <c r="BXK112" s="262"/>
      <c r="BXL112" s="262"/>
      <c r="BXM112" s="262"/>
      <c r="BXN112" s="262"/>
      <c r="BXO112" s="262"/>
      <c r="BXP112" s="262"/>
      <c r="BXQ112" s="262"/>
      <c r="BXR112" s="262"/>
      <c r="BXS112" s="262"/>
      <c r="BXT112" s="262"/>
      <c r="BXU112" s="262"/>
      <c r="BXV112" s="262"/>
      <c r="BXW112" s="262"/>
      <c r="BXX112" s="262"/>
      <c r="BXY112" s="262"/>
      <c r="BXZ112" s="262"/>
      <c r="BYA112" s="262"/>
      <c r="BYB112" s="262"/>
      <c r="BYC112" s="262"/>
      <c r="BYD112" s="262"/>
      <c r="BYE112" s="262"/>
      <c r="BYF112" s="262"/>
      <c r="BYG112" s="262"/>
      <c r="BYH112" s="262"/>
      <c r="BYI112" s="262"/>
      <c r="BYJ112" s="262"/>
      <c r="BYK112" s="262"/>
      <c r="BYL112" s="262"/>
      <c r="BYM112" s="262"/>
      <c r="BYN112" s="262"/>
      <c r="BYO112" s="262"/>
      <c r="BYP112" s="262"/>
      <c r="BYQ112" s="262"/>
      <c r="BYR112" s="262"/>
      <c r="BYS112" s="262"/>
      <c r="BYT112" s="262"/>
      <c r="BYU112" s="262"/>
      <c r="BYV112" s="262"/>
      <c r="BYW112" s="262"/>
      <c r="BYX112" s="262"/>
      <c r="BYY112" s="262"/>
      <c r="BYZ112" s="262"/>
      <c r="BZA112" s="262"/>
      <c r="BZB112" s="262"/>
      <c r="BZC112" s="262"/>
      <c r="BZD112" s="262"/>
      <c r="BZE112" s="262"/>
      <c r="BZF112" s="262"/>
      <c r="BZG112" s="262"/>
      <c r="BZH112" s="262"/>
      <c r="BZI112" s="262"/>
      <c r="BZJ112" s="262"/>
      <c r="BZK112" s="262"/>
      <c r="BZL112" s="262"/>
      <c r="BZM112" s="262"/>
      <c r="BZN112" s="262"/>
      <c r="BZO112" s="262"/>
      <c r="BZP112" s="262"/>
      <c r="BZQ112" s="262"/>
      <c r="BZR112" s="262"/>
      <c r="BZS112" s="262"/>
      <c r="BZT112" s="262"/>
      <c r="BZU112" s="262"/>
      <c r="BZV112" s="262"/>
      <c r="BZW112" s="262"/>
      <c r="BZX112" s="262"/>
      <c r="BZY112" s="262"/>
      <c r="BZZ112" s="262"/>
      <c r="CAA112" s="262"/>
      <c r="CAB112" s="262"/>
      <c r="CAC112" s="262"/>
      <c r="CAD112" s="262"/>
      <c r="CAE112" s="262"/>
      <c r="CAF112" s="262"/>
      <c r="CAG112" s="262"/>
      <c r="CAH112" s="262"/>
      <c r="CAI112" s="262"/>
      <c r="CAJ112" s="262"/>
      <c r="CAK112" s="262"/>
      <c r="CAL112" s="262"/>
      <c r="CAM112" s="262"/>
      <c r="CAN112" s="262"/>
      <c r="CAO112" s="262"/>
      <c r="CAP112" s="262"/>
      <c r="CAQ112" s="262"/>
      <c r="CAR112" s="262"/>
      <c r="CAS112" s="262"/>
      <c r="CAT112" s="262"/>
      <c r="CAU112" s="262"/>
      <c r="CAV112" s="262"/>
      <c r="CAW112" s="262"/>
      <c r="CAX112" s="262"/>
      <c r="CAY112" s="262"/>
      <c r="CAZ112" s="262"/>
      <c r="CBA112" s="262"/>
      <c r="CBB112" s="262"/>
      <c r="CBC112" s="262"/>
      <c r="CBD112" s="262"/>
      <c r="CBE112" s="262"/>
      <c r="CBF112" s="262"/>
      <c r="CBG112" s="262"/>
      <c r="CBH112" s="262"/>
      <c r="CBI112" s="262"/>
      <c r="CBJ112" s="262"/>
      <c r="CBK112" s="262"/>
      <c r="CBL112" s="262"/>
      <c r="CBM112" s="262"/>
      <c r="CBN112" s="262"/>
      <c r="CBO112" s="262"/>
      <c r="CBP112" s="262"/>
      <c r="CBQ112" s="262"/>
      <c r="CBR112" s="262"/>
      <c r="CBS112" s="262"/>
      <c r="CBT112" s="262"/>
      <c r="CBU112" s="262"/>
      <c r="CBV112" s="262"/>
      <c r="CBW112" s="262"/>
      <c r="CBX112" s="262"/>
      <c r="CBY112" s="262"/>
      <c r="CBZ112" s="262"/>
      <c r="CCA112" s="262"/>
      <c r="CCB112" s="262"/>
      <c r="CCC112" s="262"/>
      <c r="CCD112" s="262"/>
      <c r="CCE112" s="262"/>
      <c r="CCF112" s="262"/>
      <c r="CCG112" s="262"/>
      <c r="CCH112" s="262"/>
      <c r="CCI112" s="262"/>
      <c r="CCJ112" s="262"/>
      <c r="CCK112" s="262"/>
      <c r="CCL112" s="262"/>
      <c r="CCM112" s="262"/>
      <c r="CCN112" s="262"/>
      <c r="CCO112" s="262"/>
      <c r="CCP112" s="262"/>
      <c r="CCQ112" s="262"/>
      <c r="CCR112" s="262"/>
      <c r="CCS112" s="262"/>
      <c r="CCT112" s="262"/>
      <c r="CCU112" s="262"/>
      <c r="CCV112" s="262"/>
      <c r="CCW112" s="262"/>
      <c r="CCX112" s="262"/>
      <c r="CCY112" s="262"/>
      <c r="CCZ112" s="262"/>
      <c r="CDA112" s="262"/>
      <c r="CDB112" s="262"/>
      <c r="CDC112" s="262"/>
      <c r="CDD112" s="262"/>
      <c r="CDE112" s="262"/>
      <c r="CDF112" s="262"/>
      <c r="CDG112" s="262"/>
      <c r="CDH112" s="262"/>
      <c r="CDI112" s="262"/>
      <c r="CDJ112" s="262"/>
      <c r="CDK112" s="262"/>
      <c r="CDL112" s="262"/>
      <c r="CDM112" s="262"/>
      <c r="CDN112" s="262"/>
      <c r="CDO112" s="262"/>
      <c r="CDP112" s="262"/>
      <c r="CDQ112" s="262"/>
      <c r="CDR112" s="262"/>
      <c r="CDS112" s="262"/>
      <c r="CDT112" s="262"/>
      <c r="CDU112" s="262"/>
      <c r="CDV112" s="262"/>
      <c r="CDW112" s="262"/>
      <c r="CDX112" s="262"/>
      <c r="CDY112" s="262"/>
      <c r="CDZ112" s="262"/>
      <c r="CEA112" s="262"/>
      <c r="CEB112" s="262"/>
      <c r="CEC112" s="262"/>
      <c r="CED112" s="262"/>
      <c r="CEE112" s="262"/>
      <c r="CEF112" s="262"/>
      <c r="CEG112" s="262"/>
      <c r="CEH112" s="262"/>
      <c r="CEI112" s="262"/>
      <c r="CEJ112" s="262"/>
      <c r="CEK112" s="262"/>
      <c r="CEL112" s="262"/>
      <c r="CEM112" s="262"/>
      <c r="CEN112" s="262"/>
      <c r="CEO112" s="262"/>
      <c r="CEP112" s="262"/>
      <c r="CEQ112" s="262"/>
      <c r="CER112" s="262"/>
      <c r="CES112" s="262"/>
      <c r="CET112" s="262"/>
      <c r="CEU112" s="262"/>
      <c r="CEV112" s="262"/>
      <c r="CEW112" s="262"/>
      <c r="CEX112" s="262"/>
      <c r="CEY112" s="262"/>
      <c r="CEZ112" s="262"/>
      <c r="CFA112" s="262"/>
      <c r="CFB112" s="262"/>
      <c r="CFC112" s="262"/>
      <c r="CFD112" s="262"/>
      <c r="CFE112" s="262"/>
      <c r="CFF112" s="262"/>
      <c r="CFG112" s="262"/>
      <c r="CFH112" s="262"/>
      <c r="CFI112" s="262"/>
      <c r="CFJ112" s="262"/>
      <c r="CFK112" s="262"/>
      <c r="CFL112" s="262"/>
      <c r="CFM112" s="262"/>
      <c r="CFN112" s="262"/>
      <c r="CFO112" s="262"/>
      <c r="CFP112" s="262"/>
      <c r="CFQ112" s="262"/>
      <c r="CFR112" s="262"/>
      <c r="CFS112" s="262"/>
      <c r="CFT112" s="262"/>
      <c r="CFU112" s="262"/>
      <c r="CFV112" s="262"/>
      <c r="CFW112" s="262"/>
      <c r="CFX112" s="262"/>
      <c r="CFY112" s="262"/>
      <c r="CFZ112" s="262"/>
      <c r="CGA112" s="262"/>
      <c r="CGB112" s="262"/>
      <c r="CGC112" s="262"/>
      <c r="CGD112" s="262"/>
      <c r="CGE112" s="262"/>
      <c r="CGF112" s="262"/>
      <c r="CGG112" s="262"/>
      <c r="CGH112" s="262"/>
      <c r="CGI112" s="262"/>
      <c r="CGJ112" s="262"/>
      <c r="CGK112" s="262"/>
      <c r="CGL112" s="262"/>
      <c r="CGM112" s="262"/>
      <c r="CGN112" s="262"/>
      <c r="CGO112" s="262"/>
      <c r="CGP112" s="262"/>
      <c r="CGQ112" s="262"/>
      <c r="CGR112" s="262"/>
      <c r="CGS112" s="262"/>
      <c r="CGT112" s="262"/>
      <c r="CGU112" s="262"/>
      <c r="CGV112" s="262"/>
      <c r="CGW112" s="262"/>
      <c r="CGX112" s="262"/>
      <c r="CGY112" s="262"/>
      <c r="CGZ112" s="262"/>
      <c r="CHA112" s="262"/>
      <c r="CHB112" s="262"/>
      <c r="CHC112" s="262"/>
      <c r="CHD112" s="262"/>
      <c r="CHE112" s="262"/>
      <c r="CHF112" s="262"/>
      <c r="CHG112" s="262"/>
      <c r="CHH112" s="262"/>
      <c r="CHI112" s="262"/>
      <c r="CHJ112" s="262"/>
      <c r="CHK112" s="262"/>
      <c r="CHL112" s="262"/>
      <c r="CHM112" s="262"/>
      <c r="CHN112" s="262"/>
      <c r="CHO112" s="262"/>
      <c r="CHP112" s="262"/>
      <c r="CHQ112" s="262"/>
      <c r="CHR112" s="262"/>
      <c r="CHS112" s="262"/>
      <c r="CHT112" s="262"/>
      <c r="CHU112" s="262"/>
      <c r="CHV112" s="262"/>
      <c r="CHW112" s="262"/>
      <c r="CHX112" s="262"/>
      <c r="CHY112" s="262"/>
      <c r="CHZ112" s="262"/>
      <c r="CIA112" s="262"/>
      <c r="CIB112" s="262"/>
      <c r="CIC112" s="262"/>
      <c r="CID112" s="262"/>
      <c r="CIE112" s="262"/>
      <c r="CIF112" s="262"/>
      <c r="CIG112" s="262"/>
      <c r="CIH112" s="262"/>
      <c r="CII112" s="262"/>
      <c r="CIJ112" s="262"/>
      <c r="CIK112" s="262"/>
      <c r="CIL112" s="262"/>
      <c r="CIM112" s="262"/>
      <c r="CIN112" s="262"/>
      <c r="CIO112" s="262"/>
      <c r="CIP112" s="262"/>
      <c r="CIQ112" s="262"/>
      <c r="CIR112" s="262"/>
      <c r="CIS112" s="262"/>
      <c r="CIT112" s="262"/>
      <c r="CIU112" s="262"/>
      <c r="CIV112" s="262"/>
      <c r="CIW112" s="262"/>
      <c r="CIX112" s="262"/>
      <c r="CIY112" s="262"/>
      <c r="CIZ112" s="262"/>
      <c r="CJA112" s="262"/>
      <c r="CJB112" s="262"/>
      <c r="CJC112" s="262"/>
      <c r="CJD112" s="262"/>
      <c r="CJE112" s="262"/>
      <c r="CJF112" s="262"/>
      <c r="CJG112" s="262"/>
      <c r="CJH112" s="262"/>
      <c r="CJI112" s="262"/>
      <c r="CJJ112" s="262"/>
      <c r="CJK112" s="262"/>
      <c r="CJL112" s="262"/>
      <c r="CJM112" s="262"/>
      <c r="CJN112" s="262"/>
      <c r="CJO112" s="262"/>
      <c r="CJP112" s="262"/>
      <c r="CJQ112" s="262"/>
      <c r="CJR112" s="262"/>
      <c r="CJS112" s="262"/>
      <c r="CJT112" s="262"/>
      <c r="CJU112" s="262"/>
      <c r="CJV112" s="262"/>
      <c r="CJW112" s="262"/>
      <c r="CJX112" s="262"/>
      <c r="CJY112" s="262"/>
      <c r="CJZ112" s="262"/>
      <c r="CKA112" s="262"/>
      <c r="CKB112" s="262"/>
      <c r="CKC112" s="262"/>
      <c r="CKD112" s="262"/>
      <c r="CKE112" s="262"/>
      <c r="CKF112" s="262"/>
      <c r="CKG112" s="262"/>
      <c r="CKH112" s="262"/>
      <c r="CKI112" s="262"/>
      <c r="CKJ112" s="262"/>
      <c r="CKK112" s="262"/>
      <c r="CKL112" s="262"/>
      <c r="CKM112" s="262"/>
      <c r="CKN112" s="262"/>
      <c r="CKO112" s="262"/>
      <c r="CKP112" s="262"/>
      <c r="CKQ112" s="262"/>
      <c r="CKR112" s="262"/>
      <c r="CKS112" s="262"/>
      <c r="CKT112" s="262"/>
      <c r="CKU112" s="262"/>
      <c r="CKV112" s="262"/>
      <c r="CKW112" s="262"/>
      <c r="CKX112" s="262"/>
      <c r="CKY112" s="262"/>
      <c r="CKZ112" s="262"/>
      <c r="CLA112" s="262"/>
      <c r="CLB112" s="262"/>
      <c r="CLC112" s="262"/>
      <c r="CLD112" s="262"/>
      <c r="CLE112" s="262"/>
      <c r="CLF112" s="262"/>
      <c r="CLG112" s="262"/>
      <c r="CLH112" s="262"/>
      <c r="CLI112" s="262"/>
      <c r="CLJ112" s="262"/>
      <c r="CLK112" s="262"/>
      <c r="CLL112" s="262"/>
      <c r="CLM112" s="262"/>
      <c r="CLN112" s="262"/>
      <c r="CLO112" s="262"/>
      <c r="CLP112" s="262"/>
      <c r="CLQ112" s="262"/>
      <c r="CLR112" s="262"/>
      <c r="CLS112" s="262"/>
      <c r="CLT112" s="262"/>
      <c r="CLU112" s="262"/>
      <c r="CLV112" s="262"/>
      <c r="CLW112" s="262"/>
      <c r="CLX112" s="262"/>
      <c r="CLY112" s="262"/>
      <c r="CLZ112" s="262"/>
      <c r="CMA112" s="262"/>
      <c r="CMB112" s="262"/>
      <c r="CMC112" s="262"/>
      <c r="CMD112" s="262"/>
      <c r="CME112" s="262"/>
      <c r="CMF112" s="262"/>
      <c r="CMG112" s="262"/>
      <c r="CMH112" s="262"/>
      <c r="CMI112" s="262"/>
      <c r="CMJ112" s="262"/>
      <c r="CMK112" s="262"/>
      <c r="CML112" s="262"/>
      <c r="CMM112" s="262"/>
      <c r="CMN112" s="262"/>
      <c r="CMO112" s="262"/>
      <c r="CMP112" s="262"/>
      <c r="CMQ112" s="262"/>
      <c r="CMR112" s="262"/>
      <c r="CMS112" s="262"/>
      <c r="CMT112" s="262"/>
      <c r="CMU112" s="262"/>
      <c r="CMV112" s="262"/>
      <c r="CMW112" s="262"/>
      <c r="CMX112" s="262"/>
      <c r="CMY112" s="262"/>
      <c r="CMZ112" s="262"/>
      <c r="CNA112" s="262"/>
      <c r="CNB112" s="262"/>
      <c r="CNC112" s="262"/>
      <c r="CND112" s="262"/>
      <c r="CNE112" s="262"/>
      <c r="CNF112" s="262"/>
      <c r="CNG112" s="262"/>
      <c r="CNH112" s="262"/>
      <c r="CNI112" s="262"/>
      <c r="CNJ112" s="262"/>
      <c r="CNK112" s="262"/>
      <c r="CNL112" s="262"/>
      <c r="CNM112" s="262"/>
      <c r="CNN112" s="262"/>
      <c r="CNO112" s="262"/>
      <c r="CNP112" s="262"/>
      <c r="CNQ112" s="262"/>
      <c r="CNR112" s="262"/>
      <c r="CNS112" s="262"/>
      <c r="CNT112" s="262"/>
      <c r="CNU112" s="262"/>
      <c r="CNV112" s="262"/>
      <c r="CNW112" s="262"/>
      <c r="CNX112" s="262"/>
      <c r="CNY112" s="262"/>
      <c r="CNZ112" s="262"/>
      <c r="COA112" s="262"/>
      <c r="COB112" s="262"/>
      <c r="COC112" s="262"/>
      <c r="COD112" s="262"/>
      <c r="COE112" s="262"/>
      <c r="COF112" s="262"/>
      <c r="COG112" s="262"/>
      <c r="COH112" s="262"/>
      <c r="COI112" s="262"/>
      <c r="COJ112" s="262"/>
      <c r="COK112" s="262"/>
      <c r="COL112" s="262"/>
      <c r="COM112" s="262"/>
      <c r="CON112" s="262"/>
      <c r="COO112" s="262"/>
      <c r="COP112" s="262"/>
      <c r="COQ112" s="262"/>
      <c r="COR112" s="262"/>
      <c r="COS112" s="262"/>
      <c r="COT112" s="262"/>
      <c r="COU112" s="262"/>
      <c r="COV112" s="262"/>
      <c r="COW112" s="262"/>
      <c r="COX112" s="262"/>
      <c r="COY112" s="262"/>
      <c r="COZ112" s="262"/>
      <c r="CPA112" s="262"/>
      <c r="CPB112" s="262"/>
      <c r="CPC112" s="262"/>
      <c r="CPD112" s="262"/>
      <c r="CPE112" s="262"/>
      <c r="CPF112" s="262"/>
      <c r="CPG112" s="262"/>
      <c r="CPH112" s="262"/>
      <c r="CPI112" s="262"/>
      <c r="CPJ112" s="262"/>
      <c r="CPK112" s="262"/>
      <c r="CPL112" s="262"/>
      <c r="CPM112" s="262"/>
      <c r="CPN112" s="262"/>
      <c r="CPO112" s="262"/>
      <c r="CPP112" s="262"/>
      <c r="CPQ112" s="262"/>
      <c r="CPR112" s="262"/>
      <c r="CPS112" s="262"/>
      <c r="CPT112" s="262"/>
      <c r="CPU112" s="262"/>
      <c r="CPV112" s="262"/>
      <c r="CPW112" s="262"/>
      <c r="CPX112" s="262"/>
      <c r="CPY112" s="262"/>
      <c r="CPZ112" s="262"/>
      <c r="CQA112" s="262"/>
      <c r="CQB112" s="262"/>
      <c r="CQC112" s="262"/>
      <c r="CQD112" s="262"/>
      <c r="CQE112" s="262"/>
      <c r="CQF112" s="262"/>
      <c r="CQG112" s="262"/>
      <c r="CQH112" s="262"/>
      <c r="CQI112" s="262"/>
      <c r="CQJ112" s="262"/>
      <c r="CQK112" s="262"/>
      <c r="CQL112" s="262"/>
      <c r="CQM112" s="262"/>
      <c r="CQN112" s="262"/>
      <c r="CQO112" s="262"/>
      <c r="CQP112" s="262"/>
      <c r="CQQ112" s="262"/>
      <c r="CQR112" s="262"/>
      <c r="CQS112" s="262"/>
      <c r="CQT112" s="262"/>
      <c r="CQU112" s="262"/>
      <c r="CQV112" s="262"/>
      <c r="CQW112" s="262"/>
      <c r="CQX112" s="262"/>
      <c r="CQY112" s="262"/>
      <c r="CQZ112" s="262"/>
      <c r="CRA112" s="262"/>
      <c r="CRB112" s="262"/>
      <c r="CRC112" s="262"/>
      <c r="CRD112" s="262"/>
      <c r="CRE112" s="262"/>
      <c r="CRF112" s="262"/>
      <c r="CRG112" s="262"/>
      <c r="CRH112" s="262"/>
      <c r="CRI112" s="262"/>
      <c r="CRJ112" s="262"/>
      <c r="CRK112" s="262"/>
      <c r="CRL112" s="262"/>
      <c r="CRM112" s="262"/>
      <c r="CRN112" s="262"/>
      <c r="CRO112" s="262"/>
      <c r="CRP112" s="262"/>
      <c r="CRQ112" s="262"/>
      <c r="CRR112" s="262"/>
      <c r="CRS112" s="262"/>
      <c r="CRT112" s="262"/>
      <c r="CRU112" s="262"/>
      <c r="CRV112" s="262"/>
      <c r="CRW112" s="262"/>
      <c r="CRX112" s="262"/>
      <c r="CRY112" s="262"/>
      <c r="CRZ112" s="262"/>
      <c r="CSA112" s="262"/>
      <c r="CSB112" s="262"/>
      <c r="CSC112" s="262"/>
      <c r="CSD112" s="262"/>
      <c r="CSE112" s="262"/>
      <c r="CSF112" s="262"/>
      <c r="CSG112" s="262"/>
      <c r="CSH112" s="262"/>
      <c r="CSI112" s="262"/>
      <c r="CSJ112" s="262"/>
      <c r="CSK112" s="262"/>
      <c r="CSL112" s="262"/>
      <c r="CSM112" s="262"/>
      <c r="CSN112" s="262"/>
      <c r="CSO112" s="262"/>
      <c r="CSP112" s="262"/>
      <c r="CSQ112" s="262"/>
      <c r="CSR112" s="262"/>
      <c r="CSS112" s="262"/>
      <c r="CST112" s="262"/>
      <c r="CSU112" s="262"/>
      <c r="CSV112" s="262"/>
      <c r="CSW112" s="262"/>
      <c r="CSX112" s="262"/>
      <c r="CSY112" s="262"/>
      <c r="CSZ112" s="262"/>
      <c r="CTA112" s="262"/>
      <c r="CTB112" s="262"/>
      <c r="CTC112" s="262"/>
      <c r="CTD112" s="262"/>
      <c r="CTE112" s="262"/>
      <c r="CTF112" s="262"/>
      <c r="CTG112" s="262"/>
      <c r="CTH112" s="262"/>
      <c r="CTI112" s="262"/>
      <c r="CTJ112" s="262"/>
      <c r="CTK112" s="262"/>
      <c r="CTL112" s="262"/>
      <c r="CTM112" s="262"/>
      <c r="CTN112" s="262"/>
      <c r="CTO112" s="262"/>
      <c r="CTP112" s="262"/>
      <c r="CTQ112" s="262"/>
      <c r="CTR112" s="262"/>
      <c r="CTS112" s="262"/>
      <c r="CTT112" s="262"/>
      <c r="CTU112" s="262"/>
      <c r="CTV112" s="262"/>
      <c r="CTW112" s="262"/>
      <c r="CTX112" s="262"/>
      <c r="CTY112" s="262"/>
      <c r="CTZ112" s="262"/>
      <c r="CUA112" s="262"/>
      <c r="CUB112" s="262"/>
      <c r="CUC112" s="262"/>
      <c r="CUD112" s="262"/>
      <c r="CUE112" s="262"/>
      <c r="CUF112" s="262"/>
      <c r="CUG112" s="262"/>
      <c r="CUH112" s="262"/>
      <c r="CUI112" s="262"/>
      <c r="CUJ112" s="262"/>
      <c r="CUK112" s="262"/>
      <c r="CUL112" s="262"/>
      <c r="CUM112" s="262"/>
      <c r="CUN112" s="262"/>
      <c r="CUO112" s="262"/>
      <c r="CUP112" s="262"/>
      <c r="CUQ112" s="262"/>
      <c r="CUR112" s="262"/>
      <c r="CUS112" s="262"/>
      <c r="CUT112" s="262"/>
      <c r="CUU112" s="262"/>
      <c r="CUV112" s="262"/>
      <c r="CUW112" s="262"/>
      <c r="CUX112" s="262"/>
      <c r="CUY112" s="262"/>
      <c r="CUZ112" s="262"/>
      <c r="CVA112" s="262"/>
      <c r="CVB112" s="262"/>
      <c r="CVC112" s="262"/>
      <c r="CVD112" s="262"/>
      <c r="CVE112" s="262"/>
      <c r="CVF112" s="262"/>
      <c r="CVG112" s="262"/>
      <c r="CVH112" s="262"/>
      <c r="CVI112" s="262"/>
      <c r="CVJ112" s="262"/>
      <c r="CVK112" s="262"/>
      <c r="CVL112" s="262"/>
      <c r="CVM112" s="262"/>
      <c r="CVN112" s="262"/>
      <c r="CVO112" s="262"/>
      <c r="CVP112" s="262"/>
      <c r="CVQ112" s="262"/>
      <c r="CVR112" s="262"/>
      <c r="CVS112" s="262"/>
      <c r="CVT112" s="262"/>
      <c r="CVU112" s="262"/>
      <c r="CVV112" s="262"/>
      <c r="CVW112" s="262"/>
      <c r="CVX112" s="262"/>
      <c r="CVY112" s="262"/>
      <c r="CVZ112" s="262"/>
      <c r="CWA112" s="262"/>
      <c r="CWB112" s="262"/>
      <c r="CWC112" s="262"/>
      <c r="CWD112" s="262"/>
      <c r="CWE112" s="262"/>
      <c r="CWF112" s="262"/>
      <c r="CWG112" s="262"/>
      <c r="CWH112" s="262"/>
      <c r="CWI112" s="262"/>
      <c r="CWJ112" s="262"/>
      <c r="CWK112" s="262"/>
      <c r="CWL112" s="262"/>
      <c r="CWM112" s="262"/>
      <c r="CWN112" s="262"/>
      <c r="CWO112" s="262"/>
      <c r="CWP112" s="262"/>
      <c r="CWQ112" s="262"/>
      <c r="CWR112" s="262"/>
      <c r="CWS112" s="262"/>
      <c r="CWT112" s="262"/>
      <c r="CWU112" s="262"/>
      <c r="CWV112" s="262"/>
      <c r="CWW112" s="262"/>
      <c r="CWX112" s="262"/>
      <c r="CWY112" s="262"/>
      <c r="CWZ112" s="262"/>
      <c r="CXA112" s="262"/>
      <c r="CXB112" s="262"/>
      <c r="CXC112" s="262"/>
      <c r="CXD112" s="262"/>
      <c r="CXE112" s="262"/>
      <c r="CXF112" s="262"/>
      <c r="CXG112" s="262"/>
      <c r="CXH112" s="262"/>
      <c r="CXI112" s="262"/>
      <c r="CXJ112" s="262"/>
      <c r="CXK112" s="262"/>
      <c r="CXL112" s="262"/>
      <c r="CXM112" s="262"/>
      <c r="CXN112" s="262"/>
      <c r="CXO112" s="262"/>
      <c r="CXP112" s="262"/>
      <c r="CXQ112" s="262"/>
      <c r="CXR112" s="262"/>
      <c r="CXS112" s="262"/>
      <c r="CXT112" s="262"/>
      <c r="CXU112" s="262"/>
      <c r="CXV112" s="262"/>
      <c r="CXW112" s="262"/>
      <c r="CXX112" s="262"/>
      <c r="CXY112" s="262"/>
      <c r="CXZ112" s="262"/>
      <c r="CYA112" s="262"/>
      <c r="CYB112" s="262"/>
      <c r="CYC112" s="262"/>
      <c r="CYD112" s="262"/>
      <c r="CYE112" s="262"/>
      <c r="CYF112" s="262"/>
      <c r="CYG112" s="262"/>
      <c r="CYH112" s="262"/>
      <c r="CYI112" s="262"/>
      <c r="CYJ112" s="262"/>
      <c r="CYK112" s="262"/>
      <c r="CYL112" s="262"/>
      <c r="CYM112" s="262"/>
      <c r="CYN112" s="262"/>
      <c r="CYO112" s="262"/>
      <c r="CYP112" s="262"/>
      <c r="CYQ112" s="262"/>
      <c r="CYR112" s="262"/>
      <c r="CYS112" s="262"/>
      <c r="CYT112" s="262"/>
      <c r="CYU112" s="262"/>
      <c r="CYV112" s="262"/>
      <c r="CYW112" s="262"/>
      <c r="CYX112" s="262"/>
      <c r="CYY112" s="262"/>
      <c r="CYZ112" s="262"/>
      <c r="CZA112" s="262"/>
      <c r="CZB112" s="262"/>
      <c r="CZC112" s="262"/>
      <c r="CZD112" s="262"/>
      <c r="CZE112" s="262"/>
      <c r="CZF112" s="262"/>
      <c r="CZG112" s="262"/>
      <c r="CZH112" s="262"/>
      <c r="CZI112" s="262"/>
      <c r="CZJ112" s="262"/>
      <c r="CZK112" s="262"/>
      <c r="CZL112" s="262"/>
      <c r="CZM112" s="262"/>
      <c r="CZN112" s="262"/>
      <c r="CZO112" s="262"/>
      <c r="CZP112" s="262"/>
      <c r="CZQ112" s="262"/>
      <c r="CZR112" s="262"/>
      <c r="CZS112" s="262"/>
      <c r="CZT112" s="262"/>
      <c r="CZU112" s="262"/>
      <c r="CZV112" s="262"/>
      <c r="CZW112" s="262"/>
      <c r="CZX112" s="262"/>
      <c r="CZY112" s="262"/>
      <c r="CZZ112" s="262"/>
      <c r="DAA112" s="262"/>
      <c r="DAB112" s="262"/>
      <c r="DAC112" s="262"/>
      <c r="DAD112" s="262"/>
      <c r="DAE112" s="262"/>
      <c r="DAF112" s="262"/>
      <c r="DAG112" s="262"/>
      <c r="DAH112" s="262"/>
      <c r="DAI112" s="262"/>
      <c r="DAJ112" s="262"/>
      <c r="DAK112" s="262"/>
      <c r="DAL112" s="262"/>
      <c r="DAM112" s="262"/>
      <c r="DAN112" s="262"/>
      <c r="DAO112" s="262"/>
      <c r="DAP112" s="262"/>
      <c r="DAQ112" s="262"/>
      <c r="DAR112" s="262"/>
      <c r="DAS112" s="262"/>
      <c r="DAT112" s="262"/>
      <c r="DAU112" s="262"/>
      <c r="DAV112" s="262"/>
      <c r="DAW112" s="262"/>
      <c r="DAX112" s="262"/>
      <c r="DAY112" s="262"/>
      <c r="DAZ112" s="262"/>
      <c r="DBA112" s="262"/>
      <c r="DBB112" s="262"/>
      <c r="DBC112" s="262"/>
      <c r="DBD112" s="262"/>
      <c r="DBE112" s="262"/>
      <c r="DBF112" s="262"/>
      <c r="DBG112" s="262"/>
      <c r="DBH112" s="262"/>
      <c r="DBI112" s="262"/>
      <c r="DBJ112" s="262"/>
      <c r="DBK112" s="262"/>
      <c r="DBL112" s="262"/>
      <c r="DBM112" s="262"/>
      <c r="DBN112" s="262"/>
      <c r="DBO112" s="262"/>
      <c r="DBP112" s="262"/>
      <c r="DBQ112" s="262"/>
      <c r="DBR112" s="262"/>
      <c r="DBS112" s="262"/>
      <c r="DBT112" s="262"/>
      <c r="DBU112" s="262"/>
      <c r="DBV112" s="262"/>
      <c r="DBW112" s="262"/>
      <c r="DBX112" s="262"/>
      <c r="DBY112" s="262"/>
      <c r="DBZ112" s="262"/>
      <c r="DCA112" s="262"/>
      <c r="DCB112" s="262"/>
      <c r="DCC112" s="262"/>
      <c r="DCD112" s="262"/>
      <c r="DCE112" s="262"/>
      <c r="DCF112" s="262"/>
      <c r="DCG112" s="262"/>
      <c r="DCH112" s="262"/>
      <c r="DCI112" s="262"/>
      <c r="DCJ112" s="262"/>
      <c r="DCK112" s="262"/>
      <c r="DCL112" s="262"/>
      <c r="DCM112" s="262"/>
      <c r="DCN112" s="262"/>
      <c r="DCO112" s="262"/>
      <c r="DCP112" s="262"/>
      <c r="DCQ112" s="262"/>
      <c r="DCR112" s="262"/>
      <c r="DCS112" s="262"/>
      <c r="DCT112" s="262"/>
      <c r="DCU112" s="262"/>
      <c r="DCV112" s="262"/>
      <c r="DCW112" s="262"/>
      <c r="DCX112" s="262"/>
      <c r="DCY112" s="262"/>
      <c r="DCZ112" s="262"/>
      <c r="DDA112" s="262"/>
      <c r="DDB112" s="262"/>
      <c r="DDC112" s="262"/>
      <c r="DDD112" s="262"/>
      <c r="DDE112" s="262"/>
      <c r="DDF112" s="262"/>
      <c r="DDG112" s="262"/>
      <c r="DDH112" s="262"/>
      <c r="DDI112" s="262"/>
      <c r="DDJ112" s="262"/>
      <c r="DDK112" s="262"/>
      <c r="DDL112" s="262"/>
      <c r="DDM112" s="262"/>
      <c r="DDN112" s="262"/>
      <c r="DDO112" s="262"/>
      <c r="DDP112" s="262"/>
      <c r="DDQ112" s="262"/>
      <c r="DDR112" s="262"/>
      <c r="DDS112" s="262"/>
      <c r="DDT112" s="262"/>
      <c r="DDU112" s="262"/>
      <c r="DDV112" s="262"/>
      <c r="DDW112" s="262"/>
      <c r="DDX112" s="262"/>
      <c r="DDY112" s="262"/>
      <c r="DDZ112" s="262"/>
      <c r="DEA112" s="262"/>
      <c r="DEB112" s="262"/>
      <c r="DEC112" s="262"/>
      <c r="DED112" s="262"/>
      <c r="DEE112" s="262"/>
      <c r="DEF112" s="262"/>
      <c r="DEG112" s="262"/>
      <c r="DEH112" s="262"/>
      <c r="DEI112" s="262"/>
      <c r="DEJ112" s="262"/>
      <c r="DEK112" s="262"/>
      <c r="DEL112" s="262"/>
      <c r="DEM112" s="262"/>
      <c r="DEN112" s="262"/>
      <c r="DEO112" s="262"/>
      <c r="DEP112" s="262"/>
      <c r="DEQ112" s="262"/>
      <c r="DER112" s="262"/>
      <c r="DES112" s="262"/>
      <c r="DET112" s="262"/>
      <c r="DEU112" s="262"/>
      <c r="DEV112" s="262"/>
      <c r="DEW112" s="262"/>
      <c r="DEX112" s="262"/>
      <c r="DEY112" s="262"/>
      <c r="DEZ112" s="262"/>
      <c r="DFA112" s="262"/>
      <c r="DFB112" s="262"/>
      <c r="DFC112" s="262"/>
      <c r="DFD112" s="262"/>
      <c r="DFE112" s="262"/>
      <c r="DFF112" s="262"/>
      <c r="DFG112" s="262"/>
      <c r="DFH112" s="262"/>
      <c r="DFI112" s="262"/>
      <c r="DFJ112" s="262"/>
      <c r="DFK112" s="262"/>
      <c r="DFL112" s="262"/>
      <c r="DFM112" s="262"/>
      <c r="DFN112" s="262"/>
      <c r="DFO112" s="262"/>
      <c r="DFP112" s="262"/>
      <c r="DFQ112" s="262"/>
      <c r="DFR112" s="262"/>
      <c r="DFS112" s="262"/>
      <c r="DFT112" s="262"/>
      <c r="DFU112" s="262"/>
      <c r="DFV112" s="262"/>
      <c r="DFW112" s="262"/>
      <c r="DFX112" s="262"/>
      <c r="DFY112" s="262"/>
      <c r="DFZ112" s="262"/>
      <c r="DGA112" s="262"/>
      <c r="DGB112" s="262"/>
      <c r="DGC112" s="262"/>
      <c r="DGD112" s="262"/>
      <c r="DGE112" s="262"/>
      <c r="DGF112" s="262"/>
      <c r="DGG112" s="262"/>
      <c r="DGH112" s="262"/>
      <c r="DGI112" s="262"/>
      <c r="DGJ112" s="262"/>
      <c r="DGK112" s="262"/>
      <c r="DGL112" s="262"/>
      <c r="DGM112" s="262"/>
      <c r="DGN112" s="262"/>
      <c r="DGO112" s="262"/>
      <c r="DGP112" s="262"/>
      <c r="DGQ112" s="262"/>
      <c r="DGR112" s="262"/>
      <c r="DGS112" s="262"/>
      <c r="DGT112" s="262"/>
      <c r="DGU112" s="262"/>
      <c r="DGV112" s="262"/>
      <c r="DGW112" s="262"/>
      <c r="DGX112" s="262"/>
      <c r="DGY112" s="262"/>
      <c r="DGZ112" s="262"/>
      <c r="DHA112" s="262"/>
      <c r="DHB112" s="262"/>
      <c r="DHC112" s="262"/>
      <c r="DHD112" s="262"/>
      <c r="DHE112" s="262"/>
      <c r="DHF112" s="262"/>
      <c r="DHG112" s="262"/>
      <c r="DHH112" s="262"/>
      <c r="DHI112" s="262"/>
      <c r="DHJ112" s="262"/>
      <c r="DHK112" s="262"/>
      <c r="DHL112" s="262"/>
      <c r="DHM112" s="262"/>
      <c r="DHN112" s="262"/>
      <c r="DHO112" s="262"/>
      <c r="DHP112" s="262"/>
      <c r="DHQ112" s="262"/>
      <c r="DHR112" s="262"/>
      <c r="DHS112" s="262"/>
      <c r="DHT112" s="262"/>
      <c r="DHU112" s="262"/>
      <c r="DHV112" s="262"/>
      <c r="DHW112" s="262"/>
      <c r="DHX112" s="262"/>
      <c r="DHY112" s="262"/>
      <c r="DHZ112" s="262"/>
      <c r="DIA112" s="262"/>
      <c r="DIB112" s="262"/>
      <c r="DIC112" s="262"/>
      <c r="DID112" s="262"/>
      <c r="DIE112" s="262"/>
      <c r="DIF112" s="262"/>
      <c r="DIG112" s="262"/>
      <c r="DIH112" s="262"/>
      <c r="DII112" s="262"/>
      <c r="DIJ112" s="262"/>
      <c r="DIK112" s="262"/>
      <c r="DIL112" s="262"/>
      <c r="DIM112" s="262"/>
      <c r="DIN112" s="262"/>
      <c r="DIO112" s="262"/>
      <c r="DIP112" s="262"/>
      <c r="DIQ112" s="262"/>
      <c r="DIR112" s="262"/>
      <c r="DIS112" s="262"/>
      <c r="DIT112" s="262"/>
      <c r="DIU112" s="262"/>
      <c r="DIV112" s="262"/>
      <c r="DIW112" s="262"/>
      <c r="DIX112" s="262"/>
      <c r="DIY112" s="262"/>
      <c r="DIZ112" s="262"/>
      <c r="DJA112" s="262"/>
      <c r="DJB112" s="262"/>
      <c r="DJC112" s="262"/>
      <c r="DJD112" s="262"/>
      <c r="DJE112" s="262"/>
      <c r="DJF112" s="262"/>
      <c r="DJG112" s="262"/>
      <c r="DJH112" s="262"/>
      <c r="DJI112" s="262"/>
      <c r="DJJ112" s="262"/>
      <c r="DJK112" s="262"/>
      <c r="DJL112" s="262"/>
      <c r="DJM112" s="262"/>
      <c r="DJN112" s="262"/>
      <c r="DJO112" s="262"/>
      <c r="DJP112" s="262"/>
      <c r="DJQ112" s="262"/>
      <c r="DJR112" s="262"/>
      <c r="DJS112" s="262"/>
      <c r="DJT112" s="262"/>
      <c r="DJU112" s="262"/>
      <c r="DJV112" s="262"/>
      <c r="DJW112" s="262"/>
      <c r="DJX112" s="262"/>
      <c r="DJY112" s="262"/>
      <c r="DJZ112" s="262"/>
      <c r="DKA112" s="262"/>
      <c r="DKB112" s="262"/>
      <c r="DKC112" s="262"/>
      <c r="DKD112" s="262"/>
      <c r="DKE112" s="262"/>
      <c r="DKF112" s="262"/>
      <c r="DKG112" s="262"/>
      <c r="DKH112" s="262"/>
      <c r="DKI112" s="262"/>
      <c r="DKJ112" s="262"/>
      <c r="DKK112" s="262"/>
      <c r="DKL112" s="262"/>
      <c r="DKM112" s="262"/>
      <c r="DKN112" s="262"/>
      <c r="DKO112" s="262"/>
      <c r="DKP112" s="262"/>
      <c r="DKQ112" s="262"/>
      <c r="DKR112" s="262"/>
      <c r="DKS112" s="262"/>
      <c r="DKT112" s="262"/>
      <c r="DKU112" s="262"/>
      <c r="DKV112" s="262"/>
      <c r="DKW112" s="262"/>
      <c r="DKX112" s="262"/>
      <c r="DKY112" s="262"/>
      <c r="DKZ112" s="262"/>
      <c r="DLA112" s="262"/>
      <c r="DLB112" s="262"/>
      <c r="DLC112" s="262"/>
      <c r="DLD112" s="262"/>
      <c r="DLE112" s="262"/>
      <c r="DLF112" s="262"/>
      <c r="DLG112" s="262"/>
      <c r="DLH112" s="262"/>
      <c r="DLI112" s="262"/>
      <c r="DLJ112" s="262"/>
      <c r="DLK112" s="262"/>
      <c r="DLL112" s="262"/>
      <c r="DLM112" s="262"/>
      <c r="DLN112" s="262"/>
      <c r="DLO112" s="262"/>
      <c r="DLP112" s="262"/>
      <c r="DLQ112" s="262"/>
      <c r="DLR112" s="262"/>
      <c r="DLS112" s="262"/>
      <c r="DLT112" s="262"/>
      <c r="DLU112" s="262"/>
      <c r="DLV112" s="262"/>
      <c r="DLW112" s="262"/>
      <c r="DLX112" s="262"/>
      <c r="DLY112" s="262"/>
      <c r="DLZ112" s="262"/>
      <c r="DMA112" s="262"/>
      <c r="DMB112" s="262"/>
      <c r="DMC112" s="262"/>
      <c r="DMD112" s="262"/>
      <c r="DME112" s="262"/>
      <c r="DMF112" s="262"/>
      <c r="DMG112" s="262"/>
      <c r="DMH112" s="262"/>
      <c r="DMI112" s="262"/>
      <c r="DMJ112" s="262"/>
      <c r="DMK112" s="262"/>
      <c r="DML112" s="262"/>
      <c r="DMM112" s="262"/>
      <c r="DMN112" s="262"/>
      <c r="DMO112" s="262"/>
      <c r="DMP112" s="262"/>
      <c r="DMQ112" s="262"/>
      <c r="DMR112" s="262"/>
      <c r="DMS112" s="262"/>
      <c r="DMT112" s="262"/>
      <c r="DMU112" s="262"/>
      <c r="DMV112" s="262"/>
      <c r="DMW112" s="262"/>
      <c r="DMX112" s="262"/>
      <c r="DMY112" s="262"/>
      <c r="DMZ112" s="262"/>
      <c r="DNA112" s="262"/>
      <c r="DNB112" s="262"/>
      <c r="DNC112" s="262"/>
      <c r="DND112" s="262"/>
      <c r="DNE112" s="262"/>
      <c r="DNF112" s="262"/>
      <c r="DNG112" s="262"/>
      <c r="DNH112" s="262"/>
      <c r="DNI112" s="262"/>
      <c r="DNJ112" s="262"/>
      <c r="DNK112" s="262"/>
      <c r="DNL112" s="262"/>
      <c r="DNM112" s="262"/>
      <c r="DNN112" s="262"/>
      <c r="DNO112" s="262"/>
      <c r="DNP112" s="262"/>
      <c r="DNQ112" s="262"/>
      <c r="DNR112" s="262"/>
      <c r="DNS112" s="262"/>
      <c r="DNT112" s="262"/>
      <c r="DNU112" s="262"/>
      <c r="DNV112" s="262"/>
      <c r="DNW112" s="262"/>
      <c r="DNX112" s="262"/>
      <c r="DNY112" s="262"/>
      <c r="DNZ112" s="262"/>
      <c r="DOA112" s="262"/>
      <c r="DOB112" s="262"/>
      <c r="DOC112" s="262"/>
      <c r="DOD112" s="262"/>
      <c r="DOE112" s="262"/>
      <c r="DOF112" s="262"/>
      <c r="DOG112" s="262"/>
      <c r="DOH112" s="262"/>
      <c r="DOI112" s="262"/>
      <c r="DOJ112" s="262"/>
      <c r="DOK112" s="262"/>
      <c r="DOL112" s="262"/>
      <c r="DOM112" s="262"/>
      <c r="DON112" s="262"/>
      <c r="DOO112" s="262"/>
      <c r="DOP112" s="262"/>
      <c r="DOQ112" s="262"/>
      <c r="DOR112" s="262"/>
      <c r="DOS112" s="262"/>
      <c r="DOT112" s="262"/>
      <c r="DOU112" s="262"/>
      <c r="DOV112" s="262"/>
      <c r="DOW112" s="262"/>
      <c r="DOX112" s="262"/>
      <c r="DOY112" s="262"/>
      <c r="DOZ112" s="262"/>
      <c r="DPA112" s="262"/>
      <c r="DPB112" s="262"/>
      <c r="DPC112" s="262"/>
      <c r="DPD112" s="262"/>
      <c r="DPE112" s="262"/>
      <c r="DPF112" s="262"/>
      <c r="DPG112" s="262"/>
      <c r="DPH112" s="262"/>
      <c r="DPI112" s="262"/>
      <c r="DPJ112" s="262"/>
      <c r="DPK112" s="262"/>
      <c r="DPL112" s="262"/>
      <c r="DPM112" s="262"/>
      <c r="DPN112" s="262"/>
      <c r="DPO112" s="262"/>
      <c r="DPP112" s="262"/>
      <c r="DPQ112" s="262"/>
      <c r="DPR112" s="262"/>
      <c r="DPS112" s="262"/>
      <c r="DPT112" s="262"/>
      <c r="DPU112" s="262"/>
      <c r="DPV112" s="262"/>
      <c r="DPW112" s="262"/>
      <c r="DPX112" s="262"/>
      <c r="DPY112" s="262"/>
      <c r="DPZ112" s="262"/>
      <c r="DQA112" s="262"/>
      <c r="DQB112" s="262"/>
      <c r="DQC112" s="262"/>
      <c r="DQD112" s="262"/>
      <c r="DQE112" s="262"/>
      <c r="DQF112" s="262"/>
      <c r="DQG112" s="262"/>
      <c r="DQH112" s="262"/>
      <c r="DQI112" s="262"/>
      <c r="DQJ112" s="262"/>
      <c r="DQK112" s="262"/>
      <c r="DQL112" s="262"/>
      <c r="DQM112" s="262"/>
      <c r="DQN112" s="262"/>
      <c r="DQO112" s="262"/>
      <c r="DQP112" s="262"/>
      <c r="DQQ112" s="262"/>
      <c r="DQR112" s="262"/>
      <c r="DQS112" s="262"/>
      <c r="DQT112" s="262"/>
      <c r="DQU112" s="262"/>
      <c r="DQV112" s="262"/>
      <c r="DQW112" s="262"/>
      <c r="DQX112" s="262"/>
      <c r="DQY112" s="262"/>
      <c r="DQZ112" s="262"/>
      <c r="DRA112" s="262"/>
      <c r="DRB112" s="262"/>
      <c r="DRC112" s="262"/>
      <c r="DRD112" s="262"/>
      <c r="DRE112" s="262"/>
      <c r="DRF112" s="262"/>
      <c r="DRG112" s="262"/>
      <c r="DRH112" s="262"/>
      <c r="DRI112" s="262"/>
      <c r="DRJ112" s="262"/>
      <c r="DRK112" s="262"/>
      <c r="DRL112" s="262"/>
      <c r="DRM112" s="262"/>
      <c r="DRN112" s="262"/>
      <c r="DRO112" s="262"/>
      <c r="DRP112" s="262"/>
      <c r="DRQ112" s="262"/>
      <c r="DRR112" s="262"/>
      <c r="DRS112" s="262"/>
      <c r="DRT112" s="262"/>
      <c r="DRU112" s="262"/>
      <c r="DRV112" s="262"/>
      <c r="DRW112" s="262"/>
      <c r="DRX112" s="262"/>
      <c r="DRY112" s="262"/>
      <c r="DRZ112" s="262"/>
      <c r="DSA112" s="262"/>
      <c r="DSB112" s="262"/>
      <c r="DSC112" s="262"/>
      <c r="DSD112" s="262"/>
      <c r="DSE112" s="262"/>
      <c r="DSF112" s="262"/>
      <c r="DSG112" s="262"/>
      <c r="DSH112" s="262"/>
      <c r="DSI112" s="262"/>
      <c r="DSJ112" s="262"/>
      <c r="DSK112" s="262"/>
      <c r="DSL112" s="262"/>
      <c r="DSM112" s="262"/>
      <c r="DSN112" s="262"/>
      <c r="DSO112" s="262"/>
      <c r="DSP112" s="262"/>
      <c r="DSQ112" s="262"/>
      <c r="DSR112" s="262"/>
      <c r="DSS112" s="262"/>
      <c r="DST112" s="262"/>
      <c r="DSU112" s="262"/>
      <c r="DSV112" s="262"/>
      <c r="DSW112" s="262"/>
      <c r="DSX112" s="262"/>
      <c r="DSY112" s="262"/>
      <c r="DSZ112" s="262"/>
      <c r="DTA112" s="262"/>
      <c r="DTB112" s="262"/>
      <c r="DTC112" s="262"/>
      <c r="DTD112" s="262"/>
      <c r="DTE112" s="262"/>
      <c r="DTF112" s="262"/>
      <c r="DTG112" s="262"/>
      <c r="DTH112" s="262"/>
      <c r="DTI112" s="262"/>
      <c r="DTJ112" s="262"/>
      <c r="DTK112" s="262"/>
      <c r="DTL112" s="262"/>
      <c r="DTM112" s="262"/>
      <c r="DTN112" s="262"/>
      <c r="DTO112" s="262"/>
      <c r="DTP112" s="262"/>
      <c r="DTQ112" s="262"/>
      <c r="DTR112" s="262"/>
      <c r="DTS112" s="262"/>
      <c r="DTT112" s="262"/>
      <c r="DTU112" s="262"/>
      <c r="DTV112" s="262"/>
      <c r="DTW112" s="262"/>
      <c r="DTX112" s="262"/>
      <c r="DTY112" s="262"/>
      <c r="DTZ112" s="262"/>
      <c r="DUA112" s="262"/>
      <c r="DUB112" s="262"/>
      <c r="DUC112" s="262"/>
      <c r="DUD112" s="262"/>
      <c r="DUE112" s="262"/>
      <c r="DUF112" s="262"/>
      <c r="DUG112" s="262"/>
      <c r="DUH112" s="262"/>
      <c r="DUI112" s="262"/>
      <c r="DUJ112" s="262"/>
      <c r="DUK112" s="262"/>
      <c r="DUL112" s="262"/>
      <c r="DUM112" s="262"/>
      <c r="DUN112" s="262"/>
      <c r="DUO112" s="262"/>
      <c r="DUP112" s="262"/>
      <c r="DUQ112" s="262"/>
      <c r="DUR112" s="262"/>
      <c r="DUS112" s="262"/>
      <c r="DUT112" s="262"/>
      <c r="DUU112" s="262"/>
      <c r="DUV112" s="262"/>
      <c r="DUW112" s="262"/>
      <c r="DUX112" s="262"/>
      <c r="DUY112" s="262"/>
      <c r="DUZ112" s="262"/>
      <c r="DVA112" s="262"/>
      <c r="DVB112" s="262"/>
      <c r="DVC112" s="262"/>
      <c r="DVD112" s="262"/>
      <c r="DVE112" s="262"/>
      <c r="DVF112" s="262"/>
      <c r="DVG112" s="262"/>
      <c r="DVH112" s="262"/>
      <c r="DVI112" s="262"/>
      <c r="DVJ112" s="262"/>
      <c r="DVK112" s="262"/>
      <c r="DVL112" s="262"/>
      <c r="DVM112" s="262"/>
      <c r="DVN112" s="262"/>
      <c r="DVO112" s="262"/>
      <c r="DVP112" s="262"/>
      <c r="DVQ112" s="262"/>
      <c r="DVR112" s="262"/>
      <c r="DVS112" s="262"/>
      <c r="DVT112" s="262"/>
      <c r="DVU112" s="262"/>
      <c r="DVV112" s="262"/>
      <c r="DVW112" s="262"/>
      <c r="DVX112" s="262"/>
      <c r="DVY112" s="262"/>
      <c r="DVZ112" s="262"/>
      <c r="DWA112" s="262"/>
      <c r="DWB112" s="262"/>
      <c r="DWC112" s="262"/>
      <c r="DWD112" s="262"/>
      <c r="DWE112" s="262"/>
      <c r="DWF112" s="262"/>
      <c r="DWG112" s="262"/>
      <c r="DWH112" s="262"/>
      <c r="DWI112" s="262"/>
      <c r="DWJ112" s="262"/>
      <c r="DWK112" s="262"/>
      <c r="DWL112" s="262"/>
      <c r="DWM112" s="262"/>
      <c r="DWN112" s="262"/>
      <c r="DWO112" s="262"/>
      <c r="DWP112" s="262"/>
      <c r="DWQ112" s="262"/>
      <c r="DWR112" s="262"/>
      <c r="DWS112" s="262"/>
      <c r="DWT112" s="262"/>
      <c r="DWU112" s="262"/>
      <c r="DWV112" s="262"/>
      <c r="DWW112" s="262"/>
      <c r="DWX112" s="262"/>
      <c r="DWY112" s="262"/>
      <c r="DWZ112" s="262"/>
      <c r="DXA112" s="262"/>
      <c r="DXB112" s="262"/>
      <c r="DXC112" s="262"/>
      <c r="DXD112" s="262"/>
      <c r="DXE112" s="262"/>
      <c r="DXF112" s="262"/>
      <c r="DXG112" s="262"/>
      <c r="DXH112" s="262"/>
      <c r="DXI112" s="262"/>
      <c r="DXJ112" s="262"/>
      <c r="DXK112" s="262"/>
      <c r="DXL112" s="262"/>
      <c r="DXM112" s="262"/>
      <c r="DXN112" s="262"/>
      <c r="DXO112" s="262"/>
      <c r="DXP112" s="262"/>
      <c r="DXQ112" s="262"/>
      <c r="DXR112" s="262"/>
      <c r="DXS112" s="262"/>
      <c r="DXT112" s="262"/>
      <c r="DXU112" s="262"/>
      <c r="DXV112" s="262"/>
      <c r="DXW112" s="262"/>
      <c r="DXX112" s="262"/>
      <c r="DXY112" s="262"/>
      <c r="DXZ112" s="262"/>
      <c r="DYA112" s="262"/>
      <c r="DYB112" s="262"/>
      <c r="DYC112" s="262"/>
      <c r="DYD112" s="262"/>
      <c r="DYE112" s="262"/>
      <c r="DYF112" s="262"/>
      <c r="DYG112" s="262"/>
      <c r="DYH112" s="262"/>
      <c r="DYI112" s="262"/>
      <c r="DYJ112" s="262"/>
      <c r="DYK112" s="262"/>
      <c r="DYL112" s="262"/>
      <c r="DYM112" s="262"/>
      <c r="DYN112" s="262"/>
      <c r="DYO112" s="262"/>
      <c r="DYP112" s="262"/>
      <c r="DYQ112" s="262"/>
      <c r="DYR112" s="262"/>
      <c r="DYS112" s="262"/>
      <c r="DYT112" s="262"/>
      <c r="DYU112" s="262"/>
      <c r="DYV112" s="262"/>
      <c r="DYW112" s="262"/>
      <c r="DYX112" s="262"/>
      <c r="DYY112" s="262"/>
      <c r="DYZ112" s="262"/>
      <c r="DZA112" s="262"/>
      <c r="DZB112" s="262"/>
      <c r="DZC112" s="262"/>
      <c r="DZD112" s="262"/>
      <c r="DZE112" s="262"/>
      <c r="DZF112" s="262"/>
      <c r="DZG112" s="262"/>
      <c r="DZH112" s="262"/>
      <c r="DZI112" s="262"/>
      <c r="DZJ112" s="262"/>
      <c r="DZK112" s="262"/>
      <c r="DZL112" s="262"/>
      <c r="DZM112" s="262"/>
      <c r="DZN112" s="262"/>
      <c r="DZO112" s="262"/>
      <c r="DZP112" s="262"/>
      <c r="DZQ112" s="262"/>
      <c r="DZR112" s="262"/>
      <c r="DZS112" s="262"/>
      <c r="DZT112" s="262"/>
      <c r="DZU112" s="262"/>
      <c r="DZV112" s="262"/>
      <c r="DZW112" s="262"/>
      <c r="DZX112" s="262"/>
      <c r="DZY112" s="262"/>
      <c r="DZZ112" s="262"/>
      <c r="EAA112" s="262"/>
      <c r="EAB112" s="262"/>
      <c r="EAC112" s="262"/>
      <c r="EAD112" s="262"/>
      <c r="EAE112" s="262"/>
      <c r="EAF112" s="262"/>
      <c r="EAG112" s="262"/>
      <c r="EAH112" s="262"/>
      <c r="EAI112" s="262"/>
      <c r="EAJ112" s="262"/>
      <c r="EAK112" s="262"/>
      <c r="EAL112" s="262"/>
      <c r="EAM112" s="262"/>
      <c r="EAN112" s="262"/>
      <c r="EAO112" s="262"/>
      <c r="EAP112" s="262"/>
      <c r="EAQ112" s="262"/>
      <c r="EAR112" s="262"/>
      <c r="EAS112" s="262"/>
      <c r="EAT112" s="262"/>
      <c r="EAU112" s="262"/>
      <c r="EAV112" s="262"/>
      <c r="EAW112" s="262"/>
      <c r="EAX112" s="262"/>
      <c r="EAY112" s="262"/>
      <c r="EAZ112" s="262"/>
      <c r="EBA112" s="262"/>
      <c r="EBB112" s="262"/>
      <c r="EBC112" s="262"/>
      <c r="EBD112" s="262"/>
      <c r="EBE112" s="262"/>
      <c r="EBF112" s="262"/>
      <c r="EBG112" s="262"/>
      <c r="EBH112" s="262"/>
      <c r="EBI112" s="262"/>
      <c r="EBJ112" s="262"/>
      <c r="EBK112" s="262"/>
      <c r="EBL112" s="262"/>
      <c r="EBM112" s="262"/>
      <c r="EBN112" s="262"/>
      <c r="EBO112" s="262"/>
      <c r="EBP112" s="262"/>
      <c r="EBQ112" s="262"/>
      <c r="EBR112" s="262"/>
      <c r="EBS112" s="262"/>
      <c r="EBT112" s="262"/>
      <c r="EBU112" s="262"/>
      <c r="EBV112" s="262"/>
      <c r="EBW112" s="262"/>
      <c r="EBX112" s="262"/>
      <c r="EBY112" s="262"/>
      <c r="EBZ112" s="262"/>
      <c r="ECA112" s="262"/>
      <c r="ECB112" s="262"/>
      <c r="ECC112" s="262"/>
      <c r="ECD112" s="262"/>
      <c r="ECE112" s="262"/>
      <c r="ECF112" s="262"/>
      <c r="ECG112" s="262"/>
      <c r="ECH112" s="262"/>
      <c r="ECI112" s="262"/>
      <c r="ECJ112" s="262"/>
      <c r="ECK112" s="262"/>
      <c r="ECL112" s="262"/>
      <c r="ECM112" s="262"/>
      <c r="ECN112" s="262"/>
      <c r="ECO112" s="262"/>
      <c r="ECP112" s="262"/>
      <c r="ECQ112" s="262"/>
      <c r="ECR112" s="262"/>
      <c r="ECS112" s="262"/>
      <c r="ECT112" s="262"/>
      <c r="ECU112" s="262"/>
      <c r="ECV112" s="262"/>
      <c r="ECW112" s="262"/>
      <c r="ECX112" s="262"/>
      <c r="ECY112" s="262"/>
      <c r="ECZ112" s="262"/>
      <c r="EDA112" s="262"/>
      <c r="EDB112" s="262"/>
      <c r="EDC112" s="262"/>
      <c r="EDD112" s="262"/>
      <c r="EDE112" s="262"/>
      <c r="EDF112" s="262"/>
      <c r="EDG112" s="262"/>
      <c r="EDH112" s="262"/>
      <c r="EDI112" s="262"/>
      <c r="EDJ112" s="262"/>
      <c r="EDK112" s="262"/>
      <c r="EDL112" s="262"/>
      <c r="EDM112" s="262"/>
      <c r="EDN112" s="262"/>
      <c r="EDO112" s="262"/>
      <c r="EDP112" s="262"/>
      <c r="EDQ112" s="262"/>
      <c r="EDR112" s="262"/>
      <c r="EDS112" s="262"/>
      <c r="EDT112" s="262"/>
      <c r="EDU112" s="262"/>
      <c r="EDV112" s="262"/>
      <c r="EDW112" s="262"/>
      <c r="EDX112" s="262"/>
      <c r="EDY112" s="262"/>
      <c r="EDZ112" s="262"/>
      <c r="EEA112" s="262"/>
      <c r="EEB112" s="262"/>
      <c r="EEC112" s="262"/>
      <c r="EED112" s="262"/>
      <c r="EEE112" s="262"/>
      <c r="EEF112" s="262"/>
      <c r="EEG112" s="262"/>
      <c r="EEH112" s="262"/>
      <c r="EEI112" s="262"/>
      <c r="EEJ112" s="262"/>
      <c r="EEK112" s="262"/>
      <c r="EEL112" s="262"/>
      <c r="EEM112" s="262"/>
      <c r="EEN112" s="262"/>
      <c r="EEO112" s="262"/>
      <c r="EEP112" s="262"/>
      <c r="EEQ112" s="262"/>
      <c r="EER112" s="262"/>
      <c r="EES112" s="262"/>
      <c r="EET112" s="262"/>
      <c r="EEU112" s="262"/>
      <c r="EEV112" s="262"/>
      <c r="EEW112" s="262"/>
      <c r="EEX112" s="262"/>
      <c r="EEY112" s="262"/>
      <c r="EEZ112" s="262"/>
      <c r="EFA112" s="262"/>
      <c r="EFB112" s="262"/>
      <c r="EFC112" s="262"/>
      <c r="EFD112" s="262"/>
      <c r="EFE112" s="262"/>
      <c r="EFF112" s="262"/>
      <c r="EFG112" s="262"/>
      <c r="EFH112" s="262"/>
      <c r="EFI112" s="262"/>
      <c r="EFJ112" s="262"/>
      <c r="EFK112" s="262"/>
      <c r="EFL112" s="262"/>
      <c r="EFM112" s="262"/>
      <c r="EFN112" s="262"/>
      <c r="EFO112" s="262"/>
      <c r="EFP112" s="262"/>
      <c r="EFQ112" s="262"/>
      <c r="EFR112" s="262"/>
      <c r="EFS112" s="262"/>
      <c r="EFT112" s="262"/>
      <c r="EFU112" s="262"/>
      <c r="EFV112" s="262"/>
      <c r="EFW112" s="262"/>
      <c r="EFX112" s="262"/>
      <c r="EFY112" s="262"/>
      <c r="EFZ112" s="262"/>
      <c r="EGA112" s="262"/>
      <c r="EGB112" s="262"/>
      <c r="EGC112" s="262"/>
      <c r="EGD112" s="262"/>
      <c r="EGE112" s="262"/>
      <c r="EGF112" s="262"/>
      <c r="EGG112" s="262"/>
      <c r="EGH112" s="262"/>
      <c r="EGI112" s="262"/>
      <c r="EGJ112" s="262"/>
      <c r="EGK112" s="262"/>
      <c r="EGL112" s="262"/>
      <c r="EGM112" s="262"/>
      <c r="EGN112" s="262"/>
      <c r="EGO112" s="262"/>
      <c r="EGP112" s="262"/>
      <c r="EGQ112" s="262"/>
      <c r="EGR112" s="262"/>
      <c r="EGS112" s="262"/>
      <c r="EGT112" s="262"/>
      <c r="EGU112" s="262"/>
      <c r="EGV112" s="262"/>
      <c r="EGW112" s="262"/>
      <c r="EGX112" s="262"/>
      <c r="EGY112" s="262"/>
      <c r="EGZ112" s="262"/>
      <c r="EHA112" s="262"/>
      <c r="EHB112" s="262"/>
      <c r="EHC112" s="262"/>
      <c r="EHD112" s="262"/>
      <c r="EHE112" s="262"/>
      <c r="EHF112" s="262"/>
      <c r="EHG112" s="262"/>
      <c r="EHH112" s="262"/>
      <c r="EHI112" s="262"/>
      <c r="EHJ112" s="262"/>
      <c r="EHK112" s="262"/>
      <c r="EHL112" s="262"/>
      <c r="EHM112" s="262"/>
      <c r="EHN112" s="262"/>
      <c r="EHO112" s="262"/>
      <c r="EHP112" s="262"/>
      <c r="EHQ112" s="262"/>
      <c r="EHR112" s="262"/>
      <c r="EHS112" s="262"/>
      <c r="EHT112" s="262"/>
      <c r="EHU112" s="262"/>
      <c r="EHV112" s="262"/>
      <c r="EHW112" s="262"/>
      <c r="EHX112" s="262"/>
      <c r="EHY112" s="262"/>
      <c r="EHZ112" s="262"/>
      <c r="EIA112" s="262"/>
      <c r="EIB112" s="262"/>
      <c r="EIC112" s="262"/>
      <c r="EID112" s="262"/>
      <c r="EIE112" s="262"/>
      <c r="EIF112" s="262"/>
      <c r="EIG112" s="262"/>
      <c r="EIH112" s="262"/>
      <c r="EII112" s="262"/>
      <c r="EIJ112" s="262"/>
      <c r="EIK112" s="262"/>
      <c r="EIL112" s="262"/>
      <c r="EIM112" s="262"/>
      <c r="EIN112" s="262"/>
      <c r="EIO112" s="262"/>
      <c r="EIP112" s="262"/>
      <c r="EIQ112" s="262"/>
      <c r="EIR112" s="262"/>
      <c r="EIS112" s="262"/>
      <c r="EIT112" s="262"/>
      <c r="EIU112" s="262"/>
      <c r="EIV112" s="262"/>
      <c r="EIW112" s="262"/>
      <c r="EIX112" s="262"/>
      <c r="EIY112" s="262"/>
      <c r="EIZ112" s="262"/>
      <c r="EJA112" s="262"/>
      <c r="EJB112" s="262"/>
      <c r="EJC112" s="262"/>
      <c r="EJD112" s="262"/>
      <c r="EJE112" s="262"/>
      <c r="EJF112" s="262"/>
      <c r="EJG112" s="262"/>
      <c r="EJH112" s="262"/>
      <c r="EJI112" s="262"/>
      <c r="EJJ112" s="262"/>
      <c r="EJK112" s="262"/>
      <c r="EJL112" s="262"/>
      <c r="EJM112" s="262"/>
      <c r="EJN112" s="262"/>
      <c r="EJO112" s="262"/>
      <c r="EJP112" s="262"/>
      <c r="EJQ112" s="262"/>
      <c r="EJR112" s="262"/>
      <c r="EJS112" s="262"/>
      <c r="EJT112" s="262"/>
      <c r="EJU112" s="262"/>
      <c r="EJV112" s="262"/>
      <c r="EJW112" s="262"/>
      <c r="EJX112" s="262"/>
      <c r="EJY112" s="262"/>
      <c r="EJZ112" s="262"/>
      <c r="EKA112" s="262"/>
      <c r="EKB112" s="262"/>
      <c r="EKC112" s="262"/>
      <c r="EKD112" s="262"/>
      <c r="EKE112" s="262"/>
      <c r="EKF112" s="262"/>
      <c r="EKG112" s="262"/>
      <c r="EKH112" s="262"/>
      <c r="EKI112" s="262"/>
      <c r="EKJ112" s="262"/>
      <c r="EKK112" s="262"/>
      <c r="EKL112" s="262"/>
      <c r="EKM112" s="262"/>
      <c r="EKN112" s="262"/>
      <c r="EKO112" s="262"/>
      <c r="EKP112" s="262"/>
      <c r="EKQ112" s="262"/>
      <c r="EKR112" s="262"/>
      <c r="EKS112" s="262"/>
      <c r="EKT112" s="262"/>
      <c r="EKU112" s="262"/>
      <c r="EKV112" s="262"/>
      <c r="EKW112" s="262"/>
      <c r="EKX112" s="262"/>
      <c r="EKY112" s="262"/>
      <c r="EKZ112" s="262"/>
      <c r="ELA112" s="262"/>
      <c r="ELB112" s="262"/>
      <c r="ELC112" s="262"/>
      <c r="ELD112" s="262"/>
      <c r="ELE112" s="262"/>
      <c r="ELF112" s="262"/>
      <c r="ELG112" s="262"/>
      <c r="ELH112" s="262"/>
      <c r="ELI112" s="262"/>
      <c r="ELJ112" s="262"/>
      <c r="ELK112" s="262"/>
      <c r="ELL112" s="262"/>
      <c r="ELM112" s="262"/>
      <c r="ELN112" s="262"/>
      <c r="ELO112" s="262"/>
      <c r="ELP112" s="262"/>
      <c r="ELQ112" s="262"/>
      <c r="ELR112" s="262"/>
      <c r="ELS112" s="262"/>
      <c r="ELT112" s="262"/>
      <c r="ELU112" s="262"/>
      <c r="ELV112" s="262"/>
      <c r="ELW112" s="262"/>
      <c r="ELX112" s="262"/>
      <c r="ELY112" s="262"/>
      <c r="ELZ112" s="262"/>
      <c r="EMA112" s="262"/>
      <c r="EMB112" s="262"/>
      <c r="EMC112" s="262"/>
      <c r="EMD112" s="262"/>
      <c r="EME112" s="262"/>
      <c r="EMF112" s="262"/>
      <c r="EMG112" s="262"/>
      <c r="EMH112" s="262"/>
      <c r="EMI112" s="262"/>
      <c r="EMJ112" s="262"/>
      <c r="EMK112" s="262"/>
      <c r="EML112" s="262"/>
      <c r="EMM112" s="262"/>
      <c r="EMN112" s="262"/>
      <c r="EMO112" s="262"/>
      <c r="EMP112" s="262"/>
      <c r="EMQ112" s="262"/>
      <c r="EMR112" s="262"/>
      <c r="EMS112" s="262"/>
      <c r="EMT112" s="262"/>
      <c r="EMU112" s="262"/>
      <c r="EMV112" s="262"/>
      <c r="EMW112" s="262"/>
      <c r="EMX112" s="262"/>
      <c r="EMY112" s="262"/>
      <c r="EMZ112" s="262"/>
      <c r="ENA112" s="262"/>
      <c r="ENB112" s="262"/>
      <c r="ENC112" s="262"/>
      <c r="END112" s="262"/>
      <c r="ENE112" s="262"/>
      <c r="ENF112" s="262"/>
      <c r="ENG112" s="262"/>
      <c r="ENH112" s="262"/>
      <c r="ENI112" s="262"/>
      <c r="ENJ112" s="262"/>
      <c r="ENK112" s="262"/>
      <c r="ENL112" s="262"/>
      <c r="ENM112" s="262"/>
      <c r="ENN112" s="262"/>
      <c r="ENO112" s="262"/>
      <c r="ENP112" s="262"/>
      <c r="ENQ112" s="262"/>
      <c r="ENR112" s="262"/>
      <c r="ENS112" s="262"/>
      <c r="ENT112" s="262"/>
      <c r="ENU112" s="262"/>
      <c r="ENV112" s="262"/>
      <c r="ENW112" s="262"/>
      <c r="ENX112" s="262"/>
      <c r="ENY112" s="262"/>
      <c r="ENZ112" s="262"/>
      <c r="EOA112" s="262"/>
      <c r="EOB112" s="262"/>
      <c r="EOC112" s="262"/>
      <c r="EOD112" s="262"/>
      <c r="EOE112" s="262"/>
      <c r="EOF112" s="262"/>
      <c r="EOG112" s="262"/>
      <c r="EOH112" s="262"/>
      <c r="EOI112" s="262"/>
      <c r="EOJ112" s="262"/>
      <c r="EOK112" s="262"/>
      <c r="EOL112" s="262"/>
      <c r="EOM112" s="262"/>
      <c r="EON112" s="262"/>
      <c r="EOO112" s="262"/>
      <c r="EOP112" s="262"/>
      <c r="EOQ112" s="262"/>
      <c r="EOR112" s="262"/>
      <c r="EOS112" s="262"/>
      <c r="EOT112" s="262"/>
      <c r="EOU112" s="262"/>
      <c r="EOV112" s="262"/>
      <c r="EOW112" s="262"/>
      <c r="EOX112" s="262"/>
      <c r="EOY112" s="262"/>
      <c r="EOZ112" s="262"/>
      <c r="EPA112" s="262"/>
      <c r="EPB112" s="262"/>
      <c r="EPC112" s="262"/>
      <c r="EPD112" s="262"/>
      <c r="EPE112" s="262"/>
      <c r="EPF112" s="262"/>
      <c r="EPG112" s="262"/>
      <c r="EPH112" s="262"/>
      <c r="EPI112" s="262"/>
      <c r="EPJ112" s="262"/>
      <c r="EPK112" s="262"/>
      <c r="EPL112" s="262"/>
      <c r="EPM112" s="262"/>
      <c r="EPN112" s="262"/>
      <c r="EPO112" s="262"/>
      <c r="EPP112" s="262"/>
      <c r="EPQ112" s="262"/>
      <c r="EPR112" s="262"/>
      <c r="EPS112" s="262"/>
      <c r="EPT112" s="262"/>
      <c r="EPU112" s="262"/>
      <c r="EPV112" s="262"/>
      <c r="EPW112" s="262"/>
      <c r="EPX112" s="262"/>
      <c r="EPY112" s="262"/>
      <c r="EPZ112" s="262"/>
      <c r="EQA112" s="262"/>
      <c r="EQB112" s="262"/>
      <c r="EQC112" s="262"/>
      <c r="EQD112" s="262"/>
      <c r="EQE112" s="262"/>
      <c r="EQF112" s="262"/>
      <c r="EQG112" s="262"/>
      <c r="EQH112" s="262"/>
      <c r="EQI112" s="262"/>
      <c r="EQJ112" s="262"/>
      <c r="EQK112" s="262"/>
      <c r="EQL112" s="262"/>
      <c r="EQM112" s="262"/>
      <c r="EQN112" s="262"/>
      <c r="EQO112" s="262"/>
      <c r="EQP112" s="262"/>
      <c r="EQQ112" s="262"/>
      <c r="EQR112" s="262"/>
      <c r="EQS112" s="262"/>
      <c r="EQT112" s="262"/>
      <c r="EQU112" s="262"/>
      <c r="EQV112" s="262"/>
      <c r="EQW112" s="262"/>
      <c r="EQX112" s="262"/>
      <c r="EQY112" s="262"/>
      <c r="EQZ112" s="262"/>
      <c r="ERA112" s="262"/>
      <c r="ERB112" s="262"/>
      <c r="ERC112" s="262"/>
      <c r="ERD112" s="262"/>
      <c r="ERE112" s="262"/>
      <c r="ERF112" s="262"/>
      <c r="ERG112" s="262"/>
      <c r="ERH112" s="262"/>
      <c r="ERI112" s="262"/>
      <c r="ERJ112" s="262"/>
      <c r="ERK112" s="262"/>
      <c r="ERL112" s="262"/>
      <c r="ERM112" s="262"/>
      <c r="ERN112" s="262"/>
      <c r="ERO112" s="262"/>
      <c r="ERP112" s="262"/>
      <c r="ERQ112" s="262"/>
      <c r="ERR112" s="262"/>
      <c r="ERS112" s="262"/>
      <c r="ERT112" s="262"/>
      <c r="ERU112" s="262"/>
      <c r="ERV112" s="262"/>
      <c r="ERW112" s="262"/>
      <c r="ERX112" s="262"/>
      <c r="ERY112" s="262"/>
      <c r="ERZ112" s="262"/>
      <c r="ESA112" s="262"/>
      <c r="ESB112" s="262"/>
      <c r="ESC112" s="262"/>
      <c r="ESD112" s="262"/>
      <c r="ESE112" s="262"/>
      <c r="ESF112" s="262"/>
      <c r="ESG112" s="262"/>
      <c r="ESH112" s="262"/>
      <c r="ESI112" s="262"/>
      <c r="ESJ112" s="262"/>
      <c r="ESK112" s="262"/>
      <c r="ESL112" s="262"/>
      <c r="ESM112" s="262"/>
      <c r="ESN112" s="262"/>
      <c r="ESO112" s="262"/>
      <c r="ESP112" s="262"/>
      <c r="ESQ112" s="262"/>
      <c r="ESR112" s="262"/>
      <c r="ESS112" s="262"/>
      <c r="EST112" s="262"/>
      <c r="ESU112" s="262"/>
      <c r="ESV112" s="262"/>
      <c r="ESW112" s="262"/>
      <c r="ESX112" s="262"/>
      <c r="ESY112" s="262"/>
      <c r="ESZ112" s="262"/>
      <c r="ETA112" s="262"/>
      <c r="ETB112" s="262"/>
      <c r="ETC112" s="262"/>
      <c r="ETD112" s="262"/>
      <c r="ETE112" s="262"/>
      <c r="ETF112" s="262"/>
      <c r="ETG112" s="262"/>
      <c r="ETH112" s="262"/>
      <c r="ETI112" s="262"/>
      <c r="ETJ112" s="262"/>
      <c r="ETK112" s="262"/>
      <c r="ETL112" s="262"/>
      <c r="ETM112" s="262"/>
      <c r="ETN112" s="262"/>
      <c r="ETO112" s="262"/>
      <c r="ETP112" s="262"/>
      <c r="ETQ112" s="262"/>
      <c r="ETR112" s="262"/>
      <c r="ETS112" s="262"/>
      <c r="ETT112" s="262"/>
      <c r="ETU112" s="262"/>
      <c r="ETV112" s="262"/>
      <c r="ETW112" s="262"/>
      <c r="ETX112" s="262"/>
      <c r="ETY112" s="262"/>
      <c r="ETZ112" s="262"/>
      <c r="EUA112" s="262"/>
      <c r="EUB112" s="262"/>
      <c r="EUC112" s="262"/>
      <c r="EUD112" s="262"/>
      <c r="EUE112" s="262"/>
      <c r="EUF112" s="262"/>
      <c r="EUG112" s="262"/>
      <c r="EUH112" s="262"/>
      <c r="EUI112" s="262"/>
      <c r="EUJ112" s="262"/>
      <c r="EUK112" s="262"/>
      <c r="EUL112" s="262"/>
      <c r="EUM112" s="262"/>
      <c r="EUN112" s="262"/>
      <c r="EUO112" s="262"/>
      <c r="EUP112" s="262"/>
      <c r="EUQ112" s="262"/>
      <c r="EUR112" s="262"/>
      <c r="EUS112" s="262"/>
      <c r="EUT112" s="262"/>
      <c r="EUU112" s="262"/>
      <c r="EUV112" s="262"/>
      <c r="EUW112" s="262"/>
      <c r="EUX112" s="262"/>
      <c r="EUY112" s="262"/>
      <c r="EUZ112" s="262"/>
      <c r="EVA112" s="262"/>
      <c r="EVB112" s="262"/>
      <c r="EVC112" s="262"/>
      <c r="EVD112" s="262"/>
      <c r="EVE112" s="262"/>
      <c r="EVF112" s="262"/>
      <c r="EVG112" s="262"/>
      <c r="EVH112" s="262"/>
      <c r="EVI112" s="262"/>
      <c r="EVJ112" s="262"/>
      <c r="EVK112" s="262"/>
      <c r="EVL112" s="262"/>
      <c r="EVM112" s="262"/>
      <c r="EVN112" s="262"/>
      <c r="EVO112" s="262"/>
      <c r="EVP112" s="262"/>
      <c r="EVQ112" s="262"/>
      <c r="EVR112" s="262"/>
      <c r="EVS112" s="262"/>
      <c r="EVT112" s="262"/>
      <c r="EVU112" s="262"/>
      <c r="EVV112" s="262"/>
      <c r="EVW112" s="262"/>
      <c r="EVX112" s="262"/>
      <c r="EVY112" s="262"/>
      <c r="EVZ112" s="262"/>
      <c r="EWA112" s="262"/>
      <c r="EWB112" s="262"/>
      <c r="EWC112" s="262"/>
      <c r="EWD112" s="262"/>
      <c r="EWE112" s="262"/>
      <c r="EWF112" s="262"/>
      <c r="EWG112" s="262"/>
      <c r="EWH112" s="262"/>
      <c r="EWI112" s="262"/>
      <c r="EWJ112" s="262"/>
      <c r="EWK112" s="262"/>
      <c r="EWL112" s="262"/>
      <c r="EWM112" s="262"/>
      <c r="EWN112" s="262"/>
      <c r="EWO112" s="262"/>
      <c r="EWP112" s="262"/>
      <c r="EWQ112" s="262"/>
      <c r="EWR112" s="262"/>
      <c r="EWS112" s="262"/>
      <c r="EWT112" s="262"/>
      <c r="EWU112" s="262"/>
      <c r="EWV112" s="262"/>
      <c r="EWW112" s="262"/>
      <c r="EWX112" s="262"/>
      <c r="EWY112" s="262"/>
      <c r="EWZ112" s="262"/>
      <c r="EXA112" s="262"/>
      <c r="EXB112" s="262"/>
      <c r="EXC112" s="262"/>
      <c r="EXD112" s="262"/>
      <c r="EXE112" s="262"/>
      <c r="EXF112" s="262"/>
      <c r="EXG112" s="262"/>
      <c r="EXH112" s="262"/>
      <c r="EXI112" s="262"/>
      <c r="EXJ112" s="262"/>
      <c r="EXK112" s="262"/>
      <c r="EXL112" s="262"/>
      <c r="EXM112" s="262"/>
      <c r="EXN112" s="262"/>
      <c r="EXO112" s="262"/>
      <c r="EXP112" s="262"/>
      <c r="EXQ112" s="262"/>
      <c r="EXR112" s="262"/>
      <c r="EXS112" s="262"/>
      <c r="EXT112" s="262"/>
      <c r="EXU112" s="262"/>
      <c r="EXV112" s="262"/>
      <c r="EXW112" s="262"/>
      <c r="EXX112" s="262"/>
      <c r="EXY112" s="262"/>
      <c r="EXZ112" s="262"/>
      <c r="EYA112" s="262"/>
      <c r="EYB112" s="262"/>
      <c r="EYC112" s="262"/>
      <c r="EYD112" s="262"/>
      <c r="EYE112" s="262"/>
      <c r="EYF112" s="262"/>
      <c r="EYG112" s="262"/>
      <c r="EYH112" s="262"/>
      <c r="EYI112" s="262"/>
      <c r="EYJ112" s="262"/>
      <c r="EYK112" s="262"/>
      <c r="EYL112" s="262"/>
      <c r="EYM112" s="262"/>
      <c r="EYN112" s="262"/>
      <c r="EYO112" s="262"/>
      <c r="EYP112" s="262"/>
      <c r="EYQ112" s="262"/>
      <c r="EYR112" s="262"/>
      <c r="EYS112" s="262"/>
      <c r="EYT112" s="262"/>
      <c r="EYU112" s="262"/>
      <c r="EYV112" s="262"/>
      <c r="EYW112" s="262"/>
      <c r="EYX112" s="262"/>
      <c r="EYY112" s="262"/>
      <c r="EYZ112" s="262"/>
      <c r="EZA112" s="262"/>
      <c r="EZB112" s="262"/>
      <c r="EZC112" s="262"/>
      <c r="EZD112" s="262"/>
      <c r="EZE112" s="262"/>
      <c r="EZF112" s="262"/>
      <c r="EZG112" s="262"/>
      <c r="EZH112" s="262"/>
      <c r="EZI112" s="262"/>
      <c r="EZJ112" s="262"/>
      <c r="EZK112" s="262"/>
      <c r="EZL112" s="262"/>
      <c r="EZM112" s="262"/>
      <c r="EZN112" s="262"/>
      <c r="EZO112" s="262"/>
      <c r="EZP112" s="262"/>
      <c r="EZQ112" s="262"/>
      <c r="EZR112" s="262"/>
      <c r="EZS112" s="262"/>
      <c r="EZT112" s="262"/>
      <c r="EZU112" s="262"/>
      <c r="EZV112" s="262"/>
      <c r="EZW112" s="262"/>
      <c r="EZX112" s="262"/>
      <c r="EZY112" s="262"/>
      <c r="EZZ112" s="262"/>
      <c r="FAA112" s="262"/>
      <c r="FAB112" s="262"/>
      <c r="FAC112" s="262"/>
      <c r="FAD112" s="262"/>
      <c r="FAE112" s="262"/>
      <c r="FAF112" s="262"/>
      <c r="FAG112" s="262"/>
      <c r="FAH112" s="262"/>
      <c r="FAI112" s="262"/>
      <c r="FAJ112" s="262"/>
      <c r="FAK112" s="262"/>
      <c r="FAL112" s="262"/>
      <c r="FAM112" s="262"/>
      <c r="FAN112" s="262"/>
      <c r="FAO112" s="262"/>
      <c r="FAP112" s="262"/>
      <c r="FAQ112" s="262"/>
      <c r="FAR112" s="262"/>
      <c r="FAS112" s="262"/>
      <c r="FAT112" s="262"/>
      <c r="FAU112" s="262"/>
      <c r="FAV112" s="262"/>
      <c r="FAW112" s="262"/>
      <c r="FAX112" s="262"/>
      <c r="FAY112" s="262"/>
      <c r="FAZ112" s="262"/>
      <c r="FBA112" s="262"/>
      <c r="FBB112" s="262"/>
      <c r="FBC112" s="262"/>
      <c r="FBD112" s="262"/>
      <c r="FBE112" s="262"/>
      <c r="FBF112" s="262"/>
      <c r="FBG112" s="262"/>
      <c r="FBH112" s="262"/>
      <c r="FBI112" s="262"/>
      <c r="FBJ112" s="262"/>
      <c r="FBK112" s="262"/>
      <c r="FBL112" s="262"/>
      <c r="FBM112" s="262"/>
      <c r="FBN112" s="262"/>
      <c r="FBO112" s="262"/>
      <c r="FBP112" s="262"/>
      <c r="FBQ112" s="262"/>
      <c r="FBR112" s="262"/>
      <c r="FBS112" s="262"/>
      <c r="FBT112" s="262"/>
      <c r="FBU112" s="262"/>
      <c r="FBV112" s="262"/>
      <c r="FBW112" s="262"/>
      <c r="FBX112" s="262"/>
      <c r="FBY112" s="262"/>
      <c r="FBZ112" s="262"/>
      <c r="FCA112" s="262"/>
      <c r="FCB112" s="262"/>
      <c r="FCC112" s="262"/>
      <c r="FCD112" s="262"/>
      <c r="FCE112" s="262"/>
      <c r="FCF112" s="262"/>
      <c r="FCG112" s="262"/>
      <c r="FCH112" s="262"/>
      <c r="FCI112" s="262"/>
      <c r="FCJ112" s="262"/>
      <c r="FCK112" s="262"/>
      <c r="FCL112" s="262"/>
      <c r="FCM112" s="262"/>
      <c r="FCN112" s="262"/>
      <c r="FCO112" s="262"/>
      <c r="FCP112" s="262"/>
      <c r="FCQ112" s="262"/>
      <c r="FCR112" s="262"/>
      <c r="FCS112" s="262"/>
      <c r="FCT112" s="262"/>
      <c r="FCU112" s="262"/>
      <c r="FCV112" s="262"/>
      <c r="FCW112" s="262"/>
      <c r="FCX112" s="262"/>
      <c r="FCY112" s="262"/>
      <c r="FCZ112" s="262"/>
      <c r="FDA112" s="262"/>
      <c r="FDB112" s="262"/>
      <c r="FDC112" s="262"/>
      <c r="FDD112" s="262"/>
      <c r="FDE112" s="262"/>
      <c r="FDF112" s="262"/>
      <c r="FDG112" s="262"/>
      <c r="FDH112" s="262"/>
      <c r="FDI112" s="262"/>
      <c r="FDJ112" s="262"/>
      <c r="FDK112" s="262"/>
      <c r="FDL112" s="262"/>
      <c r="FDM112" s="262"/>
      <c r="FDN112" s="262"/>
      <c r="FDO112" s="262"/>
      <c r="FDP112" s="262"/>
      <c r="FDQ112" s="262"/>
      <c r="FDR112" s="262"/>
      <c r="FDS112" s="262"/>
      <c r="FDT112" s="262"/>
      <c r="FDU112" s="262"/>
      <c r="FDV112" s="262"/>
      <c r="FDW112" s="262"/>
      <c r="FDX112" s="262"/>
      <c r="FDY112" s="262"/>
      <c r="FDZ112" s="262"/>
      <c r="FEA112" s="262"/>
      <c r="FEB112" s="262"/>
      <c r="FEC112" s="262"/>
      <c r="FED112" s="262"/>
      <c r="FEE112" s="262"/>
      <c r="FEF112" s="262"/>
      <c r="FEG112" s="262"/>
      <c r="FEH112" s="262"/>
      <c r="FEI112" s="262"/>
      <c r="FEJ112" s="262"/>
      <c r="FEK112" s="262"/>
      <c r="FEL112" s="262"/>
      <c r="FEM112" s="262"/>
      <c r="FEN112" s="262"/>
      <c r="FEO112" s="262"/>
      <c r="FEP112" s="262"/>
      <c r="FEQ112" s="262"/>
      <c r="FER112" s="262"/>
      <c r="FES112" s="262"/>
      <c r="FET112" s="262"/>
      <c r="FEU112" s="262"/>
      <c r="FEV112" s="262"/>
      <c r="FEW112" s="262"/>
      <c r="FEX112" s="262"/>
      <c r="FEY112" s="262"/>
      <c r="FEZ112" s="262"/>
      <c r="FFA112" s="262"/>
      <c r="FFB112" s="262"/>
      <c r="FFC112" s="262"/>
      <c r="FFD112" s="262"/>
      <c r="FFE112" s="262"/>
      <c r="FFF112" s="262"/>
      <c r="FFG112" s="262"/>
      <c r="FFH112" s="262"/>
      <c r="FFI112" s="262"/>
      <c r="FFJ112" s="262"/>
      <c r="FFK112" s="262"/>
      <c r="FFL112" s="262"/>
      <c r="FFM112" s="262"/>
      <c r="FFN112" s="262"/>
      <c r="FFO112" s="262"/>
      <c r="FFP112" s="262"/>
      <c r="FFQ112" s="262"/>
      <c r="FFR112" s="262"/>
      <c r="FFS112" s="262"/>
      <c r="FFT112" s="262"/>
      <c r="FFU112" s="262"/>
      <c r="FFV112" s="262"/>
      <c r="FFW112" s="262"/>
      <c r="FFX112" s="262"/>
      <c r="FFY112" s="262"/>
      <c r="FFZ112" s="262"/>
      <c r="FGA112" s="262"/>
      <c r="FGB112" s="262"/>
      <c r="FGC112" s="262"/>
      <c r="FGD112" s="262"/>
      <c r="FGE112" s="262"/>
      <c r="FGF112" s="262"/>
      <c r="FGG112" s="262"/>
      <c r="FGH112" s="262"/>
      <c r="FGI112" s="262"/>
      <c r="FGJ112" s="262"/>
      <c r="FGK112" s="262"/>
      <c r="FGL112" s="262"/>
      <c r="FGM112" s="262"/>
      <c r="FGN112" s="262"/>
      <c r="FGO112" s="262"/>
      <c r="FGP112" s="262"/>
      <c r="FGQ112" s="262"/>
      <c r="FGR112" s="262"/>
      <c r="FGS112" s="262"/>
      <c r="FGT112" s="262"/>
      <c r="FGU112" s="262"/>
      <c r="FGV112" s="262"/>
      <c r="FGW112" s="262"/>
      <c r="FGX112" s="262"/>
      <c r="FGY112" s="262"/>
      <c r="FGZ112" s="262"/>
      <c r="FHA112" s="262"/>
      <c r="FHB112" s="262"/>
      <c r="FHC112" s="262"/>
      <c r="FHD112" s="262"/>
      <c r="FHE112" s="262"/>
      <c r="FHF112" s="262"/>
      <c r="FHG112" s="262"/>
      <c r="FHH112" s="262"/>
      <c r="FHI112" s="262"/>
      <c r="FHJ112" s="262"/>
      <c r="FHK112" s="262"/>
      <c r="FHL112" s="262"/>
      <c r="FHM112" s="262"/>
      <c r="FHN112" s="262"/>
      <c r="FHO112" s="262"/>
      <c r="FHP112" s="262"/>
      <c r="FHQ112" s="262"/>
      <c r="FHR112" s="262"/>
      <c r="FHS112" s="262"/>
      <c r="FHT112" s="262"/>
      <c r="FHU112" s="262"/>
      <c r="FHV112" s="262"/>
      <c r="FHW112" s="262"/>
      <c r="FHX112" s="262"/>
      <c r="FHY112" s="262"/>
      <c r="FHZ112" s="262"/>
      <c r="FIA112" s="262"/>
      <c r="FIB112" s="262"/>
      <c r="FIC112" s="262"/>
      <c r="FID112" s="262"/>
      <c r="FIE112" s="262"/>
      <c r="FIF112" s="262"/>
      <c r="FIG112" s="262"/>
      <c r="FIH112" s="262"/>
      <c r="FII112" s="262"/>
      <c r="FIJ112" s="262"/>
      <c r="FIK112" s="262"/>
      <c r="FIL112" s="262"/>
      <c r="FIM112" s="262"/>
      <c r="FIN112" s="262"/>
      <c r="FIO112" s="262"/>
      <c r="FIP112" s="262"/>
      <c r="FIQ112" s="262"/>
      <c r="FIR112" s="262"/>
      <c r="FIS112" s="262"/>
      <c r="FIT112" s="262"/>
      <c r="FIU112" s="262"/>
      <c r="FIV112" s="262"/>
      <c r="FIW112" s="262"/>
      <c r="FIX112" s="262"/>
      <c r="FIY112" s="262"/>
      <c r="FIZ112" s="262"/>
      <c r="FJA112" s="262"/>
      <c r="FJB112" s="262"/>
      <c r="FJC112" s="262"/>
      <c r="FJD112" s="262"/>
      <c r="FJE112" s="262"/>
      <c r="FJF112" s="262"/>
      <c r="FJG112" s="262"/>
      <c r="FJH112" s="262"/>
      <c r="FJI112" s="262"/>
      <c r="FJJ112" s="262"/>
      <c r="FJK112" s="262"/>
      <c r="FJL112" s="262"/>
      <c r="FJM112" s="262"/>
      <c r="FJN112" s="262"/>
      <c r="FJO112" s="262"/>
      <c r="FJP112" s="262"/>
      <c r="FJQ112" s="262"/>
      <c r="FJR112" s="262"/>
      <c r="FJS112" s="262"/>
      <c r="FJT112" s="262"/>
      <c r="FJU112" s="262"/>
      <c r="FJV112" s="262"/>
      <c r="FJW112" s="262"/>
      <c r="FJX112" s="262"/>
      <c r="FJY112" s="262"/>
      <c r="FJZ112" s="262"/>
      <c r="FKA112" s="262"/>
      <c r="FKB112" s="262"/>
      <c r="FKC112" s="262"/>
      <c r="FKD112" s="262"/>
      <c r="FKE112" s="262"/>
      <c r="FKF112" s="262"/>
      <c r="FKG112" s="262"/>
      <c r="FKH112" s="262"/>
      <c r="FKI112" s="262"/>
      <c r="FKJ112" s="262"/>
      <c r="FKK112" s="262"/>
      <c r="FKL112" s="262"/>
      <c r="FKM112" s="262"/>
      <c r="FKN112" s="262"/>
      <c r="FKO112" s="262"/>
      <c r="FKP112" s="262"/>
      <c r="FKQ112" s="262"/>
      <c r="FKR112" s="262"/>
      <c r="FKS112" s="262"/>
      <c r="FKT112" s="262"/>
      <c r="FKU112" s="262"/>
      <c r="FKV112" s="262"/>
      <c r="FKW112" s="262"/>
      <c r="FKX112" s="262"/>
      <c r="FKY112" s="262"/>
      <c r="FKZ112" s="262"/>
      <c r="FLA112" s="262"/>
      <c r="FLB112" s="262"/>
      <c r="FLC112" s="262"/>
      <c r="FLD112" s="262"/>
      <c r="FLE112" s="262"/>
      <c r="FLF112" s="262"/>
      <c r="FLG112" s="262"/>
      <c r="FLH112" s="262"/>
      <c r="FLI112" s="262"/>
      <c r="FLJ112" s="262"/>
      <c r="FLK112" s="262"/>
      <c r="FLL112" s="262"/>
      <c r="FLM112" s="262"/>
      <c r="FLN112" s="262"/>
      <c r="FLO112" s="262"/>
      <c r="FLP112" s="262"/>
      <c r="FLQ112" s="262"/>
      <c r="FLR112" s="262"/>
      <c r="FLS112" s="262"/>
      <c r="FLT112" s="262"/>
      <c r="FLU112" s="262"/>
      <c r="FLV112" s="262"/>
      <c r="FLW112" s="262"/>
      <c r="FLX112" s="262"/>
      <c r="FLY112" s="262"/>
      <c r="FLZ112" s="262"/>
      <c r="FMA112" s="262"/>
      <c r="FMB112" s="262"/>
      <c r="FMC112" s="262"/>
      <c r="FMD112" s="262"/>
      <c r="FME112" s="262"/>
      <c r="FMF112" s="262"/>
      <c r="FMG112" s="262"/>
      <c r="FMH112" s="262"/>
      <c r="FMI112" s="262"/>
      <c r="FMJ112" s="262"/>
      <c r="FMK112" s="262"/>
      <c r="FML112" s="262"/>
      <c r="FMM112" s="262"/>
      <c r="FMN112" s="262"/>
      <c r="FMO112" s="262"/>
      <c r="FMP112" s="262"/>
      <c r="FMQ112" s="262"/>
      <c r="FMR112" s="262"/>
      <c r="FMS112" s="262"/>
      <c r="FMT112" s="262"/>
      <c r="FMU112" s="262"/>
      <c r="FMV112" s="262"/>
      <c r="FMW112" s="262"/>
      <c r="FMX112" s="262"/>
      <c r="FMY112" s="262"/>
      <c r="FMZ112" s="262"/>
      <c r="FNA112" s="262"/>
      <c r="FNB112" s="262"/>
      <c r="FNC112" s="262"/>
      <c r="FND112" s="262"/>
      <c r="FNE112" s="262"/>
      <c r="FNF112" s="262"/>
      <c r="FNG112" s="262"/>
      <c r="FNH112" s="262"/>
      <c r="FNI112" s="262"/>
      <c r="FNJ112" s="262"/>
      <c r="FNK112" s="262"/>
      <c r="FNL112" s="262"/>
      <c r="FNM112" s="262"/>
      <c r="FNN112" s="262"/>
      <c r="FNO112" s="262"/>
      <c r="FNP112" s="262"/>
      <c r="FNQ112" s="262"/>
      <c r="FNR112" s="262"/>
      <c r="FNS112" s="262"/>
      <c r="FNT112" s="262"/>
      <c r="FNU112" s="262"/>
      <c r="FNV112" s="262"/>
      <c r="FNW112" s="262"/>
      <c r="FNX112" s="262"/>
      <c r="FNY112" s="262"/>
      <c r="FNZ112" s="262"/>
      <c r="FOA112" s="262"/>
      <c r="FOB112" s="262"/>
      <c r="FOC112" s="262"/>
      <c r="FOD112" s="262"/>
      <c r="FOE112" s="262"/>
      <c r="FOF112" s="262"/>
      <c r="FOG112" s="262"/>
      <c r="FOH112" s="262"/>
      <c r="FOI112" s="262"/>
      <c r="FOJ112" s="262"/>
      <c r="FOK112" s="262"/>
      <c r="FOL112" s="262"/>
      <c r="FOM112" s="262"/>
      <c r="FON112" s="262"/>
      <c r="FOO112" s="262"/>
      <c r="FOP112" s="262"/>
      <c r="FOQ112" s="262"/>
      <c r="FOR112" s="262"/>
      <c r="FOS112" s="262"/>
      <c r="FOT112" s="262"/>
      <c r="FOU112" s="262"/>
      <c r="FOV112" s="262"/>
      <c r="FOW112" s="262"/>
      <c r="FOX112" s="262"/>
      <c r="FOY112" s="262"/>
      <c r="FOZ112" s="262"/>
      <c r="FPA112" s="262"/>
      <c r="FPB112" s="262"/>
      <c r="FPC112" s="262"/>
      <c r="FPD112" s="262"/>
      <c r="FPE112" s="262"/>
      <c r="FPF112" s="262"/>
      <c r="FPG112" s="262"/>
      <c r="FPH112" s="262"/>
      <c r="FPI112" s="262"/>
      <c r="FPJ112" s="262"/>
      <c r="FPK112" s="262"/>
      <c r="FPL112" s="262"/>
      <c r="FPM112" s="262"/>
      <c r="FPN112" s="262"/>
      <c r="FPO112" s="262"/>
      <c r="FPP112" s="262"/>
      <c r="FPQ112" s="262"/>
      <c r="FPR112" s="262"/>
      <c r="FPS112" s="262"/>
      <c r="FPT112" s="262"/>
      <c r="FPU112" s="262"/>
      <c r="FPV112" s="262"/>
      <c r="FPW112" s="262"/>
      <c r="FPX112" s="262"/>
      <c r="FPY112" s="262"/>
      <c r="FPZ112" s="262"/>
      <c r="FQA112" s="262"/>
      <c r="FQB112" s="262"/>
      <c r="FQC112" s="262"/>
      <c r="FQD112" s="262"/>
      <c r="FQE112" s="262"/>
      <c r="FQF112" s="262"/>
      <c r="FQG112" s="262"/>
      <c r="FQH112" s="262"/>
      <c r="FQI112" s="262"/>
      <c r="FQJ112" s="262"/>
      <c r="FQK112" s="262"/>
      <c r="FQL112" s="262"/>
      <c r="FQM112" s="262"/>
      <c r="FQN112" s="262"/>
      <c r="FQO112" s="262"/>
      <c r="FQP112" s="262"/>
      <c r="FQQ112" s="262"/>
      <c r="FQR112" s="262"/>
      <c r="FQS112" s="262"/>
      <c r="FQT112" s="262"/>
      <c r="FQU112" s="262"/>
      <c r="FQV112" s="262"/>
      <c r="FQW112" s="262"/>
      <c r="FQX112" s="262"/>
      <c r="FQY112" s="262"/>
      <c r="FQZ112" s="262"/>
      <c r="FRA112" s="262"/>
      <c r="FRB112" s="262"/>
      <c r="FRC112" s="262"/>
      <c r="FRD112" s="262"/>
      <c r="FRE112" s="262"/>
      <c r="FRF112" s="262"/>
      <c r="FRG112" s="262"/>
      <c r="FRH112" s="262"/>
      <c r="FRI112" s="262"/>
      <c r="FRJ112" s="262"/>
      <c r="FRK112" s="262"/>
      <c r="FRL112" s="262"/>
      <c r="FRM112" s="262"/>
      <c r="FRN112" s="262"/>
      <c r="FRO112" s="262"/>
      <c r="FRP112" s="262"/>
      <c r="FRQ112" s="262"/>
      <c r="FRR112" s="262"/>
      <c r="FRS112" s="262"/>
      <c r="FRT112" s="262"/>
      <c r="FRU112" s="262"/>
      <c r="FRV112" s="262"/>
      <c r="FRW112" s="262"/>
      <c r="FRX112" s="262"/>
      <c r="FRY112" s="262"/>
      <c r="FRZ112" s="262"/>
      <c r="FSA112" s="262"/>
      <c r="FSB112" s="262"/>
      <c r="FSC112" s="262"/>
      <c r="FSD112" s="262"/>
      <c r="FSE112" s="262"/>
      <c r="FSF112" s="262"/>
      <c r="FSG112" s="262"/>
      <c r="FSH112" s="262"/>
      <c r="FSI112" s="262"/>
      <c r="FSJ112" s="262"/>
      <c r="FSK112" s="262"/>
      <c r="FSL112" s="262"/>
      <c r="FSM112" s="262"/>
      <c r="FSN112" s="262"/>
      <c r="FSO112" s="262"/>
      <c r="FSP112" s="262"/>
      <c r="FSQ112" s="262"/>
      <c r="FSR112" s="262"/>
      <c r="FSS112" s="262"/>
      <c r="FST112" s="262"/>
      <c r="FSU112" s="262"/>
      <c r="FSV112" s="262"/>
      <c r="FSW112" s="262"/>
      <c r="FSX112" s="262"/>
      <c r="FSY112" s="262"/>
      <c r="FSZ112" s="262"/>
      <c r="FTA112" s="262"/>
      <c r="FTB112" s="262"/>
      <c r="FTC112" s="262"/>
      <c r="FTD112" s="262"/>
      <c r="FTE112" s="262"/>
      <c r="FTF112" s="262"/>
      <c r="FTG112" s="262"/>
      <c r="FTH112" s="262"/>
      <c r="FTI112" s="262"/>
      <c r="FTJ112" s="262"/>
      <c r="FTK112" s="262"/>
      <c r="FTL112" s="262"/>
      <c r="FTM112" s="262"/>
      <c r="FTN112" s="262"/>
      <c r="FTO112" s="262"/>
      <c r="FTP112" s="262"/>
      <c r="FTQ112" s="262"/>
      <c r="FTR112" s="262"/>
      <c r="FTS112" s="262"/>
      <c r="FTT112" s="262"/>
      <c r="FTU112" s="262"/>
      <c r="FTV112" s="262"/>
      <c r="FTW112" s="262"/>
      <c r="FTX112" s="262"/>
      <c r="FTY112" s="262"/>
      <c r="FTZ112" s="262"/>
      <c r="FUA112" s="262"/>
      <c r="FUB112" s="262"/>
      <c r="FUC112" s="262"/>
      <c r="FUD112" s="262"/>
      <c r="FUE112" s="262"/>
      <c r="FUF112" s="262"/>
      <c r="FUG112" s="262"/>
      <c r="FUH112" s="262"/>
      <c r="FUI112" s="262"/>
      <c r="FUJ112" s="262"/>
      <c r="FUK112" s="262"/>
      <c r="FUL112" s="262"/>
      <c r="FUM112" s="262"/>
      <c r="FUN112" s="262"/>
      <c r="FUO112" s="262"/>
      <c r="FUP112" s="262"/>
      <c r="FUQ112" s="262"/>
      <c r="FUR112" s="262"/>
      <c r="FUS112" s="262"/>
      <c r="FUT112" s="262"/>
      <c r="FUU112" s="262"/>
      <c r="FUV112" s="262"/>
      <c r="FUW112" s="262"/>
      <c r="FUX112" s="262"/>
      <c r="FUY112" s="262"/>
      <c r="FUZ112" s="262"/>
      <c r="FVA112" s="262"/>
      <c r="FVB112" s="262"/>
      <c r="FVC112" s="262"/>
      <c r="FVD112" s="262"/>
      <c r="FVE112" s="262"/>
      <c r="FVF112" s="262"/>
      <c r="FVG112" s="262"/>
      <c r="FVH112" s="262"/>
      <c r="FVI112" s="262"/>
      <c r="FVJ112" s="262"/>
      <c r="FVK112" s="262"/>
      <c r="FVL112" s="262"/>
      <c r="FVM112" s="262"/>
      <c r="FVN112" s="262"/>
      <c r="FVO112" s="262"/>
      <c r="FVP112" s="262"/>
      <c r="FVQ112" s="262"/>
      <c r="FVR112" s="262"/>
      <c r="FVS112" s="262"/>
      <c r="FVT112" s="262"/>
      <c r="FVU112" s="262"/>
      <c r="FVV112" s="262"/>
      <c r="FVW112" s="262"/>
      <c r="FVX112" s="262"/>
      <c r="FVY112" s="262"/>
      <c r="FVZ112" s="262"/>
      <c r="FWA112" s="262"/>
      <c r="FWB112" s="262"/>
      <c r="FWC112" s="262"/>
      <c r="FWD112" s="262"/>
      <c r="FWE112" s="262"/>
      <c r="FWF112" s="262"/>
      <c r="FWG112" s="262"/>
      <c r="FWH112" s="262"/>
      <c r="FWI112" s="262"/>
      <c r="FWJ112" s="262"/>
      <c r="FWK112" s="262"/>
      <c r="FWL112" s="262"/>
      <c r="FWM112" s="262"/>
      <c r="FWN112" s="262"/>
      <c r="FWO112" s="262"/>
      <c r="FWP112" s="262"/>
      <c r="FWQ112" s="262"/>
      <c r="FWR112" s="262"/>
      <c r="FWS112" s="262"/>
      <c r="FWT112" s="262"/>
      <c r="FWU112" s="262"/>
      <c r="FWV112" s="262"/>
      <c r="FWW112" s="262"/>
      <c r="FWX112" s="262"/>
      <c r="FWY112" s="262"/>
      <c r="FWZ112" s="262"/>
      <c r="FXA112" s="262"/>
      <c r="FXB112" s="262"/>
      <c r="FXC112" s="262"/>
      <c r="FXD112" s="262"/>
      <c r="FXE112" s="262"/>
      <c r="FXF112" s="262"/>
      <c r="FXG112" s="262"/>
      <c r="FXH112" s="262"/>
      <c r="FXI112" s="262"/>
      <c r="FXJ112" s="262"/>
      <c r="FXK112" s="262"/>
      <c r="FXL112" s="262"/>
      <c r="FXM112" s="262"/>
      <c r="FXN112" s="262"/>
      <c r="FXO112" s="262"/>
      <c r="FXP112" s="262"/>
      <c r="FXQ112" s="262"/>
      <c r="FXR112" s="262"/>
      <c r="FXS112" s="262"/>
      <c r="FXT112" s="262"/>
      <c r="FXU112" s="262"/>
      <c r="FXV112" s="262"/>
      <c r="FXW112" s="262"/>
      <c r="FXX112" s="262"/>
      <c r="FXY112" s="262"/>
      <c r="FXZ112" s="262"/>
      <c r="FYA112" s="262"/>
      <c r="FYB112" s="262"/>
      <c r="FYC112" s="262"/>
      <c r="FYD112" s="262"/>
      <c r="FYE112" s="262"/>
      <c r="FYF112" s="262"/>
      <c r="FYG112" s="262"/>
      <c r="FYH112" s="262"/>
      <c r="FYI112" s="262"/>
      <c r="FYJ112" s="262"/>
      <c r="FYK112" s="262"/>
      <c r="FYL112" s="262"/>
      <c r="FYM112" s="262"/>
      <c r="FYN112" s="262"/>
      <c r="FYO112" s="262"/>
      <c r="FYP112" s="262"/>
      <c r="FYQ112" s="262"/>
      <c r="FYR112" s="262"/>
      <c r="FYS112" s="262"/>
      <c r="FYT112" s="262"/>
      <c r="FYU112" s="262"/>
      <c r="FYV112" s="262"/>
      <c r="FYW112" s="262"/>
      <c r="FYX112" s="262"/>
      <c r="FYY112" s="262"/>
      <c r="FYZ112" s="262"/>
      <c r="FZA112" s="262"/>
      <c r="FZB112" s="262"/>
      <c r="FZC112" s="262"/>
      <c r="FZD112" s="262"/>
      <c r="FZE112" s="262"/>
      <c r="FZF112" s="262"/>
      <c r="FZG112" s="262"/>
      <c r="FZH112" s="262"/>
      <c r="FZI112" s="262"/>
      <c r="FZJ112" s="262"/>
      <c r="FZK112" s="262"/>
      <c r="FZL112" s="262"/>
      <c r="FZM112" s="262"/>
      <c r="FZN112" s="262"/>
      <c r="FZO112" s="262"/>
      <c r="FZP112" s="262"/>
      <c r="FZQ112" s="262"/>
      <c r="FZR112" s="262"/>
      <c r="FZS112" s="262"/>
      <c r="FZT112" s="262"/>
      <c r="FZU112" s="262"/>
      <c r="FZV112" s="262"/>
      <c r="FZW112" s="262"/>
      <c r="FZX112" s="262"/>
      <c r="FZY112" s="262"/>
      <c r="FZZ112" s="262"/>
      <c r="GAA112" s="262"/>
      <c r="GAB112" s="262"/>
      <c r="GAC112" s="262"/>
      <c r="GAD112" s="262"/>
      <c r="GAE112" s="262"/>
      <c r="GAF112" s="262"/>
      <c r="GAG112" s="262"/>
      <c r="GAH112" s="262"/>
      <c r="GAI112" s="262"/>
      <c r="GAJ112" s="262"/>
      <c r="GAK112" s="262"/>
      <c r="GAL112" s="262"/>
      <c r="GAM112" s="262"/>
      <c r="GAN112" s="262"/>
      <c r="GAO112" s="262"/>
      <c r="GAP112" s="262"/>
      <c r="GAQ112" s="262"/>
      <c r="GAR112" s="262"/>
      <c r="GAS112" s="262"/>
      <c r="GAT112" s="262"/>
      <c r="GAU112" s="262"/>
      <c r="GAV112" s="262"/>
      <c r="GAW112" s="262"/>
      <c r="GAX112" s="262"/>
      <c r="GAY112" s="262"/>
      <c r="GAZ112" s="262"/>
      <c r="GBA112" s="262"/>
      <c r="GBB112" s="262"/>
      <c r="GBC112" s="262"/>
      <c r="GBD112" s="262"/>
      <c r="GBE112" s="262"/>
      <c r="GBF112" s="262"/>
      <c r="GBG112" s="262"/>
      <c r="GBH112" s="262"/>
      <c r="GBI112" s="262"/>
      <c r="GBJ112" s="262"/>
      <c r="GBK112" s="262"/>
      <c r="GBL112" s="262"/>
      <c r="GBM112" s="262"/>
      <c r="GBN112" s="262"/>
      <c r="GBO112" s="262"/>
      <c r="GBP112" s="262"/>
      <c r="GBQ112" s="262"/>
      <c r="GBR112" s="262"/>
      <c r="GBS112" s="262"/>
      <c r="GBT112" s="262"/>
      <c r="GBU112" s="262"/>
      <c r="GBV112" s="262"/>
      <c r="GBW112" s="262"/>
      <c r="GBX112" s="262"/>
      <c r="GBY112" s="262"/>
      <c r="GBZ112" s="262"/>
      <c r="GCA112" s="262"/>
      <c r="GCB112" s="262"/>
      <c r="GCC112" s="262"/>
      <c r="GCD112" s="262"/>
      <c r="GCE112" s="262"/>
      <c r="GCF112" s="262"/>
      <c r="GCG112" s="262"/>
      <c r="GCH112" s="262"/>
      <c r="GCI112" s="262"/>
      <c r="GCJ112" s="262"/>
      <c r="GCK112" s="262"/>
      <c r="GCL112" s="262"/>
      <c r="GCM112" s="262"/>
      <c r="GCN112" s="262"/>
      <c r="GCO112" s="262"/>
      <c r="GCP112" s="262"/>
      <c r="GCQ112" s="262"/>
      <c r="GCR112" s="262"/>
      <c r="GCS112" s="262"/>
      <c r="GCT112" s="262"/>
      <c r="GCU112" s="262"/>
      <c r="GCV112" s="262"/>
      <c r="GCW112" s="262"/>
      <c r="GCX112" s="262"/>
      <c r="GCY112" s="262"/>
      <c r="GCZ112" s="262"/>
      <c r="GDA112" s="262"/>
      <c r="GDB112" s="262"/>
      <c r="GDC112" s="262"/>
      <c r="GDD112" s="262"/>
      <c r="GDE112" s="262"/>
      <c r="GDF112" s="262"/>
      <c r="GDG112" s="262"/>
      <c r="GDH112" s="262"/>
      <c r="GDI112" s="262"/>
      <c r="GDJ112" s="262"/>
      <c r="GDK112" s="262"/>
      <c r="GDL112" s="262"/>
      <c r="GDM112" s="262"/>
      <c r="GDN112" s="262"/>
      <c r="GDO112" s="262"/>
      <c r="GDP112" s="262"/>
      <c r="GDQ112" s="262"/>
      <c r="GDR112" s="262"/>
      <c r="GDS112" s="262"/>
      <c r="GDT112" s="262"/>
      <c r="GDU112" s="262"/>
      <c r="GDV112" s="262"/>
      <c r="GDW112" s="262"/>
      <c r="GDX112" s="262"/>
      <c r="GDY112" s="262"/>
      <c r="GDZ112" s="262"/>
      <c r="GEA112" s="262"/>
      <c r="GEB112" s="262"/>
      <c r="GEC112" s="262"/>
      <c r="GED112" s="262"/>
      <c r="GEE112" s="262"/>
      <c r="GEF112" s="262"/>
      <c r="GEG112" s="262"/>
      <c r="GEH112" s="262"/>
      <c r="GEI112" s="262"/>
      <c r="GEJ112" s="262"/>
      <c r="GEK112" s="262"/>
      <c r="GEL112" s="262"/>
      <c r="GEM112" s="262"/>
      <c r="GEN112" s="262"/>
      <c r="GEO112" s="262"/>
      <c r="GEP112" s="262"/>
      <c r="GEQ112" s="262"/>
      <c r="GER112" s="262"/>
      <c r="GES112" s="262"/>
      <c r="GET112" s="262"/>
      <c r="GEU112" s="262"/>
      <c r="GEV112" s="262"/>
      <c r="GEW112" s="262"/>
      <c r="GEX112" s="262"/>
      <c r="GEY112" s="262"/>
      <c r="GEZ112" s="262"/>
      <c r="GFA112" s="262"/>
      <c r="GFB112" s="262"/>
      <c r="GFC112" s="262"/>
      <c r="GFD112" s="262"/>
      <c r="GFE112" s="262"/>
      <c r="GFF112" s="262"/>
      <c r="GFG112" s="262"/>
      <c r="GFH112" s="262"/>
      <c r="GFI112" s="262"/>
      <c r="GFJ112" s="262"/>
      <c r="GFK112" s="262"/>
      <c r="GFL112" s="262"/>
      <c r="GFM112" s="262"/>
      <c r="GFN112" s="262"/>
      <c r="GFO112" s="262"/>
      <c r="GFP112" s="262"/>
      <c r="GFQ112" s="262"/>
      <c r="GFR112" s="262"/>
      <c r="GFS112" s="262"/>
      <c r="GFT112" s="262"/>
      <c r="GFU112" s="262"/>
      <c r="GFV112" s="262"/>
      <c r="GFW112" s="262"/>
      <c r="GFX112" s="262"/>
      <c r="GFY112" s="262"/>
      <c r="GFZ112" s="262"/>
      <c r="GGA112" s="262"/>
      <c r="GGB112" s="262"/>
      <c r="GGC112" s="262"/>
      <c r="GGD112" s="262"/>
      <c r="GGE112" s="262"/>
      <c r="GGF112" s="262"/>
      <c r="GGG112" s="262"/>
      <c r="GGH112" s="262"/>
      <c r="GGI112" s="262"/>
      <c r="GGJ112" s="262"/>
      <c r="GGK112" s="262"/>
      <c r="GGL112" s="262"/>
      <c r="GGM112" s="262"/>
      <c r="GGN112" s="262"/>
      <c r="GGO112" s="262"/>
      <c r="GGP112" s="262"/>
      <c r="GGQ112" s="262"/>
      <c r="GGR112" s="262"/>
      <c r="GGS112" s="262"/>
      <c r="GGT112" s="262"/>
      <c r="GGU112" s="262"/>
      <c r="GGV112" s="262"/>
      <c r="GGW112" s="262"/>
      <c r="GGX112" s="262"/>
      <c r="GGY112" s="262"/>
      <c r="GGZ112" s="262"/>
      <c r="GHA112" s="262"/>
      <c r="GHB112" s="262"/>
      <c r="GHC112" s="262"/>
      <c r="GHD112" s="262"/>
      <c r="GHE112" s="262"/>
      <c r="GHF112" s="262"/>
      <c r="GHG112" s="262"/>
      <c r="GHH112" s="262"/>
      <c r="GHI112" s="262"/>
      <c r="GHJ112" s="262"/>
      <c r="GHK112" s="262"/>
      <c r="GHL112" s="262"/>
      <c r="GHM112" s="262"/>
      <c r="GHN112" s="262"/>
      <c r="GHO112" s="262"/>
      <c r="GHP112" s="262"/>
      <c r="GHQ112" s="262"/>
      <c r="GHR112" s="262"/>
      <c r="GHS112" s="262"/>
      <c r="GHT112" s="262"/>
      <c r="GHU112" s="262"/>
      <c r="GHV112" s="262"/>
      <c r="GHW112" s="262"/>
      <c r="GHX112" s="262"/>
      <c r="GHY112" s="262"/>
      <c r="GHZ112" s="262"/>
      <c r="GIA112" s="262"/>
      <c r="GIB112" s="262"/>
      <c r="GIC112" s="262"/>
      <c r="GID112" s="262"/>
      <c r="GIE112" s="262"/>
      <c r="GIF112" s="262"/>
      <c r="GIG112" s="262"/>
      <c r="GIH112" s="262"/>
      <c r="GII112" s="262"/>
      <c r="GIJ112" s="262"/>
      <c r="GIK112" s="262"/>
      <c r="GIL112" s="262"/>
      <c r="GIM112" s="262"/>
      <c r="GIN112" s="262"/>
      <c r="GIO112" s="262"/>
      <c r="GIP112" s="262"/>
      <c r="GIQ112" s="262"/>
      <c r="GIR112" s="262"/>
      <c r="GIS112" s="262"/>
      <c r="GIT112" s="262"/>
      <c r="GIU112" s="262"/>
      <c r="GIV112" s="262"/>
      <c r="GIW112" s="262"/>
      <c r="GIX112" s="262"/>
      <c r="GIY112" s="262"/>
      <c r="GIZ112" s="262"/>
      <c r="GJA112" s="262"/>
      <c r="GJB112" s="262"/>
      <c r="GJC112" s="262"/>
      <c r="GJD112" s="262"/>
      <c r="GJE112" s="262"/>
      <c r="GJF112" s="262"/>
      <c r="GJG112" s="262"/>
      <c r="GJH112" s="262"/>
      <c r="GJI112" s="262"/>
      <c r="GJJ112" s="262"/>
      <c r="GJK112" s="262"/>
      <c r="GJL112" s="262"/>
      <c r="GJM112" s="262"/>
      <c r="GJN112" s="262"/>
      <c r="GJO112" s="262"/>
      <c r="GJP112" s="262"/>
      <c r="GJQ112" s="262"/>
      <c r="GJR112" s="262"/>
      <c r="GJS112" s="262"/>
      <c r="GJT112" s="262"/>
      <c r="GJU112" s="262"/>
      <c r="GJV112" s="262"/>
      <c r="GJW112" s="262"/>
      <c r="GJX112" s="262"/>
      <c r="GJY112" s="262"/>
      <c r="GJZ112" s="262"/>
      <c r="GKA112" s="262"/>
      <c r="GKB112" s="262"/>
      <c r="GKC112" s="262"/>
      <c r="GKD112" s="262"/>
      <c r="GKE112" s="262"/>
      <c r="GKF112" s="262"/>
      <c r="GKG112" s="262"/>
      <c r="GKH112" s="262"/>
      <c r="GKI112" s="262"/>
      <c r="GKJ112" s="262"/>
      <c r="GKK112" s="262"/>
      <c r="GKL112" s="262"/>
      <c r="GKM112" s="262"/>
      <c r="GKN112" s="262"/>
      <c r="GKO112" s="262"/>
      <c r="GKP112" s="262"/>
      <c r="GKQ112" s="262"/>
      <c r="GKR112" s="262"/>
      <c r="GKS112" s="262"/>
      <c r="GKT112" s="262"/>
      <c r="GKU112" s="262"/>
      <c r="GKV112" s="262"/>
      <c r="GKW112" s="262"/>
      <c r="GKX112" s="262"/>
      <c r="GKY112" s="262"/>
      <c r="GKZ112" s="262"/>
      <c r="GLA112" s="262"/>
      <c r="GLB112" s="262"/>
      <c r="GLC112" s="262"/>
      <c r="GLD112" s="262"/>
      <c r="GLE112" s="262"/>
      <c r="GLF112" s="262"/>
      <c r="GLG112" s="262"/>
      <c r="GLH112" s="262"/>
      <c r="GLI112" s="262"/>
      <c r="GLJ112" s="262"/>
      <c r="GLK112" s="262"/>
      <c r="GLL112" s="262"/>
      <c r="GLM112" s="262"/>
      <c r="GLN112" s="262"/>
      <c r="GLO112" s="262"/>
      <c r="GLP112" s="262"/>
      <c r="GLQ112" s="262"/>
      <c r="GLR112" s="262"/>
      <c r="GLS112" s="262"/>
      <c r="GLT112" s="262"/>
      <c r="GLU112" s="262"/>
      <c r="GLV112" s="262"/>
      <c r="GLW112" s="262"/>
      <c r="GLX112" s="262"/>
      <c r="GLY112" s="262"/>
      <c r="GLZ112" s="262"/>
      <c r="GMA112" s="262"/>
      <c r="GMB112" s="262"/>
      <c r="GMC112" s="262"/>
      <c r="GMD112" s="262"/>
      <c r="GME112" s="262"/>
      <c r="GMF112" s="262"/>
      <c r="GMG112" s="262"/>
      <c r="GMH112" s="262"/>
      <c r="GMI112" s="262"/>
      <c r="GMJ112" s="262"/>
      <c r="GMK112" s="262"/>
      <c r="GML112" s="262"/>
      <c r="GMM112" s="262"/>
      <c r="GMN112" s="262"/>
      <c r="GMO112" s="262"/>
      <c r="GMP112" s="262"/>
      <c r="GMQ112" s="262"/>
      <c r="GMR112" s="262"/>
      <c r="GMS112" s="262"/>
      <c r="GMT112" s="262"/>
      <c r="GMU112" s="262"/>
      <c r="GMV112" s="262"/>
      <c r="GMW112" s="262"/>
      <c r="GMX112" s="262"/>
      <c r="GMY112" s="262"/>
      <c r="GMZ112" s="262"/>
      <c r="GNA112" s="262"/>
      <c r="GNB112" s="262"/>
      <c r="GNC112" s="262"/>
      <c r="GND112" s="262"/>
      <c r="GNE112" s="262"/>
      <c r="GNF112" s="262"/>
      <c r="GNG112" s="262"/>
      <c r="GNH112" s="262"/>
      <c r="GNI112" s="262"/>
      <c r="GNJ112" s="262"/>
      <c r="GNK112" s="262"/>
      <c r="GNL112" s="262"/>
      <c r="GNM112" s="262"/>
      <c r="GNN112" s="262"/>
      <c r="GNO112" s="262"/>
      <c r="GNP112" s="262"/>
      <c r="GNQ112" s="262"/>
      <c r="GNR112" s="262"/>
      <c r="GNS112" s="262"/>
      <c r="GNT112" s="262"/>
      <c r="GNU112" s="262"/>
      <c r="GNV112" s="262"/>
      <c r="GNW112" s="262"/>
      <c r="GNX112" s="262"/>
      <c r="GNY112" s="262"/>
      <c r="GNZ112" s="262"/>
      <c r="GOA112" s="262"/>
      <c r="GOB112" s="262"/>
      <c r="GOC112" s="262"/>
      <c r="GOD112" s="262"/>
      <c r="GOE112" s="262"/>
      <c r="GOF112" s="262"/>
      <c r="GOG112" s="262"/>
      <c r="GOH112" s="262"/>
      <c r="GOI112" s="262"/>
      <c r="GOJ112" s="262"/>
      <c r="GOK112" s="262"/>
      <c r="GOL112" s="262"/>
      <c r="GOM112" s="262"/>
      <c r="GON112" s="262"/>
      <c r="GOO112" s="262"/>
      <c r="GOP112" s="262"/>
      <c r="GOQ112" s="262"/>
      <c r="GOR112" s="262"/>
      <c r="GOS112" s="262"/>
      <c r="GOT112" s="262"/>
      <c r="GOU112" s="262"/>
      <c r="GOV112" s="262"/>
      <c r="GOW112" s="262"/>
      <c r="GOX112" s="262"/>
      <c r="GOY112" s="262"/>
      <c r="GOZ112" s="262"/>
      <c r="GPA112" s="262"/>
      <c r="GPB112" s="262"/>
      <c r="GPC112" s="262"/>
      <c r="GPD112" s="262"/>
      <c r="GPE112" s="262"/>
      <c r="GPF112" s="262"/>
      <c r="GPG112" s="262"/>
      <c r="GPH112" s="262"/>
      <c r="GPI112" s="262"/>
      <c r="GPJ112" s="262"/>
      <c r="GPK112" s="262"/>
      <c r="GPL112" s="262"/>
      <c r="GPM112" s="262"/>
      <c r="GPN112" s="262"/>
      <c r="GPO112" s="262"/>
      <c r="GPP112" s="262"/>
      <c r="GPQ112" s="262"/>
      <c r="GPR112" s="262"/>
      <c r="GPS112" s="262"/>
      <c r="GPT112" s="262"/>
      <c r="GPU112" s="262"/>
      <c r="GPV112" s="262"/>
      <c r="GPW112" s="262"/>
      <c r="GPX112" s="262"/>
      <c r="GPY112" s="262"/>
      <c r="GPZ112" s="262"/>
      <c r="GQA112" s="262"/>
      <c r="GQB112" s="262"/>
      <c r="GQC112" s="262"/>
      <c r="GQD112" s="262"/>
      <c r="GQE112" s="262"/>
      <c r="GQF112" s="262"/>
      <c r="GQG112" s="262"/>
      <c r="GQH112" s="262"/>
      <c r="GQI112" s="262"/>
      <c r="GQJ112" s="262"/>
      <c r="GQK112" s="262"/>
      <c r="GQL112" s="262"/>
      <c r="GQM112" s="262"/>
      <c r="GQN112" s="262"/>
      <c r="GQO112" s="262"/>
      <c r="GQP112" s="262"/>
      <c r="GQQ112" s="262"/>
      <c r="GQR112" s="262"/>
      <c r="GQS112" s="262"/>
      <c r="GQT112" s="262"/>
      <c r="GQU112" s="262"/>
      <c r="GQV112" s="262"/>
      <c r="GQW112" s="262"/>
      <c r="GQX112" s="262"/>
      <c r="GQY112" s="262"/>
      <c r="GQZ112" s="262"/>
      <c r="GRA112" s="262"/>
      <c r="GRB112" s="262"/>
      <c r="GRC112" s="262"/>
      <c r="GRD112" s="262"/>
      <c r="GRE112" s="262"/>
      <c r="GRF112" s="262"/>
      <c r="GRG112" s="262"/>
      <c r="GRH112" s="262"/>
      <c r="GRI112" s="262"/>
      <c r="GRJ112" s="262"/>
      <c r="GRK112" s="262"/>
      <c r="GRL112" s="262"/>
      <c r="GRM112" s="262"/>
      <c r="GRN112" s="262"/>
      <c r="GRO112" s="262"/>
      <c r="GRP112" s="262"/>
      <c r="GRQ112" s="262"/>
      <c r="GRR112" s="262"/>
      <c r="GRS112" s="262"/>
      <c r="GRT112" s="262"/>
      <c r="GRU112" s="262"/>
      <c r="GRV112" s="262"/>
      <c r="GRW112" s="262"/>
      <c r="GRX112" s="262"/>
      <c r="GRY112" s="262"/>
      <c r="GRZ112" s="262"/>
      <c r="GSA112" s="262"/>
      <c r="GSB112" s="262"/>
      <c r="GSC112" s="262"/>
      <c r="GSD112" s="262"/>
      <c r="GSE112" s="262"/>
      <c r="GSF112" s="262"/>
      <c r="GSG112" s="262"/>
      <c r="GSH112" s="262"/>
      <c r="GSI112" s="262"/>
      <c r="GSJ112" s="262"/>
      <c r="GSK112" s="262"/>
      <c r="GSL112" s="262"/>
      <c r="GSM112" s="262"/>
      <c r="GSN112" s="262"/>
      <c r="GSO112" s="262"/>
      <c r="GSP112" s="262"/>
      <c r="GSQ112" s="262"/>
      <c r="GSR112" s="262"/>
      <c r="GSS112" s="262"/>
      <c r="GST112" s="262"/>
      <c r="GSU112" s="262"/>
      <c r="GSV112" s="262"/>
      <c r="GSW112" s="262"/>
      <c r="GSX112" s="262"/>
      <c r="GSY112" s="262"/>
      <c r="GSZ112" s="262"/>
      <c r="GTA112" s="262"/>
      <c r="GTB112" s="262"/>
      <c r="GTC112" s="262"/>
      <c r="GTD112" s="262"/>
      <c r="GTE112" s="262"/>
      <c r="GTF112" s="262"/>
      <c r="GTG112" s="262"/>
      <c r="GTH112" s="262"/>
      <c r="GTI112" s="262"/>
      <c r="GTJ112" s="262"/>
      <c r="GTK112" s="262"/>
      <c r="GTL112" s="262"/>
      <c r="GTM112" s="262"/>
      <c r="GTN112" s="262"/>
      <c r="GTO112" s="262"/>
      <c r="GTP112" s="262"/>
      <c r="GTQ112" s="262"/>
      <c r="GTR112" s="262"/>
      <c r="GTS112" s="262"/>
      <c r="GTT112" s="262"/>
      <c r="GTU112" s="262"/>
      <c r="GTV112" s="262"/>
      <c r="GTW112" s="262"/>
      <c r="GTX112" s="262"/>
      <c r="GTY112" s="262"/>
      <c r="GTZ112" s="262"/>
      <c r="GUA112" s="262"/>
      <c r="GUB112" s="262"/>
      <c r="GUC112" s="262"/>
      <c r="GUD112" s="262"/>
      <c r="GUE112" s="262"/>
      <c r="GUF112" s="262"/>
      <c r="GUG112" s="262"/>
      <c r="GUH112" s="262"/>
      <c r="GUI112" s="262"/>
      <c r="GUJ112" s="262"/>
      <c r="GUK112" s="262"/>
      <c r="GUL112" s="262"/>
      <c r="GUM112" s="262"/>
      <c r="GUN112" s="262"/>
      <c r="GUO112" s="262"/>
      <c r="GUP112" s="262"/>
      <c r="GUQ112" s="262"/>
      <c r="GUR112" s="262"/>
      <c r="GUS112" s="262"/>
      <c r="GUT112" s="262"/>
      <c r="GUU112" s="262"/>
      <c r="GUV112" s="262"/>
      <c r="GUW112" s="262"/>
      <c r="GUX112" s="262"/>
      <c r="GUY112" s="262"/>
      <c r="GUZ112" s="262"/>
      <c r="GVA112" s="262"/>
      <c r="GVB112" s="262"/>
      <c r="GVC112" s="262"/>
      <c r="GVD112" s="262"/>
      <c r="GVE112" s="262"/>
      <c r="GVF112" s="262"/>
      <c r="GVG112" s="262"/>
      <c r="GVH112" s="262"/>
      <c r="GVI112" s="262"/>
      <c r="GVJ112" s="262"/>
      <c r="GVK112" s="262"/>
      <c r="GVL112" s="262"/>
      <c r="GVM112" s="262"/>
      <c r="GVN112" s="262"/>
      <c r="GVO112" s="262"/>
      <c r="GVP112" s="262"/>
      <c r="GVQ112" s="262"/>
      <c r="GVR112" s="262"/>
      <c r="GVS112" s="262"/>
      <c r="GVT112" s="262"/>
      <c r="GVU112" s="262"/>
      <c r="GVV112" s="262"/>
      <c r="GVW112" s="262"/>
      <c r="GVX112" s="262"/>
      <c r="GVY112" s="262"/>
      <c r="GVZ112" s="262"/>
      <c r="GWA112" s="262"/>
      <c r="GWB112" s="262"/>
      <c r="GWC112" s="262"/>
      <c r="GWD112" s="262"/>
      <c r="GWE112" s="262"/>
      <c r="GWF112" s="262"/>
      <c r="GWG112" s="262"/>
      <c r="GWH112" s="262"/>
      <c r="GWI112" s="262"/>
      <c r="GWJ112" s="262"/>
      <c r="GWK112" s="262"/>
      <c r="GWL112" s="262"/>
      <c r="GWM112" s="262"/>
      <c r="GWN112" s="262"/>
      <c r="GWO112" s="262"/>
      <c r="GWP112" s="262"/>
      <c r="GWQ112" s="262"/>
      <c r="GWR112" s="262"/>
      <c r="GWS112" s="262"/>
      <c r="GWT112" s="262"/>
      <c r="GWU112" s="262"/>
      <c r="GWV112" s="262"/>
      <c r="GWW112" s="262"/>
      <c r="GWX112" s="262"/>
      <c r="GWY112" s="262"/>
      <c r="GWZ112" s="262"/>
      <c r="GXA112" s="262"/>
      <c r="GXB112" s="262"/>
      <c r="GXC112" s="262"/>
      <c r="GXD112" s="262"/>
      <c r="GXE112" s="262"/>
      <c r="GXF112" s="262"/>
      <c r="GXG112" s="262"/>
      <c r="GXH112" s="262"/>
      <c r="GXI112" s="262"/>
      <c r="GXJ112" s="262"/>
      <c r="GXK112" s="262"/>
      <c r="GXL112" s="262"/>
      <c r="GXM112" s="262"/>
      <c r="GXN112" s="262"/>
      <c r="GXO112" s="262"/>
      <c r="GXP112" s="262"/>
      <c r="GXQ112" s="262"/>
      <c r="GXR112" s="262"/>
      <c r="GXS112" s="262"/>
      <c r="GXT112" s="262"/>
      <c r="GXU112" s="262"/>
      <c r="GXV112" s="262"/>
      <c r="GXW112" s="262"/>
      <c r="GXX112" s="262"/>
      <c r="GXY112" s="262"/>
      <c r="GXZ112" s="262"/>
      <c r="GYA112" s="262"/>
      <c r="GYB112" s="262"/>
      <c r="GYC112" s="262"/>
      <c r="GYD112" s="262"/>
      <c r="GYE112" s="262"/>
      <c r="GYF112" s="262"/>
      <c r="GYG112" s="262"/>
      <c r="GYH112" s="262"/>
      <c r="GYI112" s="262"/>
      <c r="GYJ112" s="262"/>
      <c r="GYK112" s="262"/>
      <c r="GYL112" s="262"/>
      <c r="GYM112" s="262"/>
      <c r="GYN112" s="262"/>
      <c r="GYO112" s="262"/>
      <c r="GYP112" s="262"/>
      <c r="GYQ112" s="262"/>
      <c r="GYR112" s="262"/>
      <c r="GYS112" s="262"/>
      <c r="GYT112" s="262"/>
      <c r="GYU112" s="262"/>
      <c r="GYV112" s="262"/>
      <c r="GYW112" s="262"/>
      <c r="GYX112" s="262"/>
      <c r="GYY112" s="262"/>
      <c r="GYZ112" s="262"/>
      <c r="GZA112" s="262"/>
      <c r="GZB112" s="262"/>
      <c r="GZC112" s="262"/>
      <c r="GZD112" s="262"/>
      <c r="GZE112" s="262"/>
      <c r="GZF112" s="262"/>
      <c r="GZG112" s="262"/>
      <c r="GZH112" s="262"/>
      <c r="GZI112" s="262"/>
      <c r="GZJ112" s="262"/>
      <c r="GZK112" s="262"/>
      <c r="GZL112" s="262"/>
      <c r="GZM112" s="262"/>
      <c r="GZN112" s="262"/>
      <c r="GZO112" s="262"/>
      <c r="GZP112" s="262"/>
      <c r="GZQ112" s="262"/>
      <c r="GZR112" s="262"/>
      <c r="GZS112" s="262"/>
      <c r="GZT112" s="262"/>
      <c r="GZU112" s="262"/>
      <c r="GZV112" s="262"/>
      <c r="GZW112" s="262"/>
      <c r="GZX112" s="262"/>
      <c r="GZY112" s="262"/>
      <c r="GZZ112" s="262"/>
      <c r="HAA112" s="262"/>
      <c r="HAB112" s="262"/>
      <c r="HAC112" s="262"/>
      <c r="HAD112" s="262"/>
      <c r="HAE112" s="262"/>
      <c r="HAF112" s="262"/>
      <c r="HAG112" s="262"/>
      <c r="HAH112" s="262"/>
      <c r="HAI112" s="262"/>
      <c r="HAJ112" s="262"/>
      <c r="HAK112" s="262"/>
      <c r="HAL112" s="262"/>
      <c r="HAM112" s="262"/>
      <c r="HAN112" s="262"/>
      <c r="HAO112" s="262"/>
      <c r="HAP112" s="262"/>
      <c r="HAQ112" s="262"/>
      <c r="HAR112" s="262"/>
      <c r="HAS112" s="262"/>
      <c r="HAT112" s="262"/>
      <c r="HAU112" s="262"/>
      <c r="HAV112" s="262"/>
      <c r="HAW112" s="262"/>
      <c r="HAX112" s="262"/>
      <c r="HAY112" s="262"/>
      <c r="HAZ112" s="262"/>
      <c r="HBA112" s="262"/>
      <c r="HBB112" s="262"/>
      <c r="HBC112" s="262"/>
      <c r="HBD112" s="262"/>
      <c r="HBE112" s="262"/>
      <c r="HBF112" s="262"/>
      <c r="HBG112" s="262"/>
      <c r="HBH112" s="262"/>
      <c r="HBI112" s="262"/>
      <c r="HBJ112" s="262"/>
      <c r="HBK112" s="262"/>
      <c r="HBL112" s="262"/>
      <c r="HBM112" s="262"/>
      <c r="HBN112" s="262"/>
      <c r="HBO112" s="262"/>
      <c r="HBP112" s="262"/>
      <c r="HBQ112" s="262"/>
      <c r="HBR112" s="262"/>
      <c r="HBS112" s="262"/>
      <c r="HBT112" s="262"/>
      <c r="HBU112" s="262"/>
      <c r="HBV112" s="262"/>
      <c r="HBW112" s="262"/>
      <c r="HBX112" s="262"/>
      <c r="HBY112" s="262"/>
      <c r="HBZ112" s="262"/>
      <c r="HCA112" s="262"/>
      <c r="HCB112" s="262"/>
      <c r="HCC112" s="262"/>
      <c r="HCD112" s="262"/>
      <c r="HCE112" s="262"/>
      <c r="HCF112" s="262"/>
      <c r="HCG112" s="262"/>
      <c r="HCH112" s="262"/>
      <c r="HCI112" s="262"/>
      <c r="HCJ112" s="262"/>
      <c r="HCK112" s="262"/>
      <c r="HCL112" s="262"/>
      <c r="HCM112" s="262"/>
      <c r="HCN112" s="262"/>
      <c r="HCO112" s="262"/>
      <c r="HCP112" s="262"/>
      <c r="HCQ112" s="262"/>
      <c r="HCR112" s="262"/>
      <c r="HCS112" s="262"/>
      <c r="HCT112" s="262"/>
      <c r="HCU112" s="262"/>
      <c r="HCV112" s="262"/>
      <c r="HCW112" s="262"/>
      <c r="HCX112" s="262"/>
      <c r="HCY112" s="262"/>
      <c r="HCZ112" s="262"/>
      <c r="HDA112" s="262"/>
      <c r="HDB112" s="262"/>
      <c r="HDC112" s="262"/>
      <c r="HDD112" s="262"/>
      <c r="HDE112" s="262"/>
      <c r="HDF112" s="262"/>
      <c r="HDG112" s="262"/>
      <c r="HDH112" s="262"/>
      <c r="HDI112" s="262"/>
      <c r="HDJ112" s="262"/>
      <c r="HDK112" s="262"/>
      <c r="HDL112" s="262"/>
      <c r="HDM112" s="262"/>
      <c r="HDN112" s="262"/>
      <c r="HDO112" s="262"/>
      <c r="HDP112" s="262"/>
      <c r="HDQ112" s="262"/>
      <c r="HDR112" s="262"/>
      <c r="HDS112" s="262"/>
      <c r="HDT112" s="262"/>
      <c r="HDU112" s="262"/>
      <c r="HDV112" s="262"/>
      <c r="HDW112" s="262"/>
      <c r="HDX112" s="262"/>
      <c r="HDY112" s="262"/>
      <c r="HDZ112" s="262"/>
      <c r="HEA112" s="262"/>
      <c r="HEB112" s="262"/>
      <c r="HEC112" s="262"/>
      <c r="HED112" s="262"/>
      <c r="HEE112" s="262"/>
      <c r="HEF112" s="262"/>
      <c r="HEG112" s="262"/>
      <c r="HEH112" s="262"/>
      <c r="HEI112" s="262"/>
      <c r="HEJ112" s="262"/>
      <c r="HEK112" s="262"/>
      <c r="HEL112" s="262"/>
      <c r="HEM112" s="262"/>
      <c r="HEN112" s="262"/>
      <c r="HEO112" s="262"/>
      <c r="HEP112" s="262"/>
      <c r="HEQ112" s="262"/>
      <c r="HER112" s="262"/>
      <c r="HES112" s="262"/>
      <c r="HET112" s="262"/>
      <c r="HEU112" s="262"/>
      <c r="HEV112" s="262"/>
      <c r="HEW112" s="262"/>
      <c r="HEX112" s="262"/>
      <c r="HEY112" s="262"/>
      <c r="HEZ112" s="262"/>
      <c r="HFA112" s="262"/>
      <c r="HFB112" s="262"/>
      <c r="HFC112" s="262"/>
      <c r="HFD112" s="262"/>
      <c r="HFE112" s="262"/>
      <c r="HFF112" s="262"/>
      <c r="HFG112" s="262"/>
      <c r="HFH112" s="262"/>
      <c r="HFI112" s="262"/>
      <c r="HFJ112" s="262"/>
      <c r="HFK112" s="262"/>
      <c r="HFL112" s="262"/>
      <c r="HFM112" s="262"/>
      <c r="HFN112" s="262"/>
      <c r="HFO112" s="262"/>
      <c r="HFP112" s="262"/>
      <c r="HFQ112" s="262"/>
      <c r="HFR112" s="262"/>
      <c r="HFS112" s="262"/>
      <c r="HFT112" s="262"/>
      <c r="HFU112" s="262"/>
      <c r="HFV112" s="262"/>
      <c r="HFW112" s="262"/>
      <c r="HFX112" s="262"/>
      <c r="HFY112" s="262"/>
      <c r="HFZ112" s="262"/>
      <c r="HGA112" s="262"/>
      <c r="HGB112" s="262"/>
      <c r="HGC112" s="262"/>
      <c r="HGD112" s="262"/>
      <c r="HGE112" s="262"/>
      <c r="HGF112" s="262"/>
      <c r="HGG112" s="262"/>
      <c r="HGH112" s="262"/>
      <c r="HGI112" s="262"/>
      <c r="HGJ112" s="262"/>
      <c r="HGK112" s="262"/>
      <c r="HGL112" s="262"/>
      <c r="HGM112" s="262"/>
      <c r="HGN112" s="262"/>
      <c r="HGO112" s="262"/>
      <c r="HGP112" s="262"/>
      <c r="HGQ112" s="262"/>
      <c r="HGR112" s="262"/>
      <c r="HGS112" s="262"/>
      <c r="HGT112" s="262"/>
      <c r="HGU112" s="262"/>
      <c r="HGV112" s="262"/>
      <c r="HGW112" s="262"/>
      <c r="HGX112" s="262"/>
      <c r="HGY112" s="262"/>
      <c r="HGZ112" s="262"/>
      <c r="HHA112" s="262"/>
      <c r="HHB112" s="262"/>
      <c r="HHC112" s="262"/>
      <c r="HHD112" s="262"/>
      <c r="HHE112" s="262"/>
      <c r="HHF112" s="262"/>
      <c r="HHG112" s="262"/>
      <c r="HHH112" s="262"/>
      <c r="HHI112" s="262"/>
      <c r="HHJ112" s="262"/>
      <c r="HHK112" s="262"/>
      <c r="HHL112" s="262"/>
      <c r="HHM112" s="262"/>
      <c r="HHN112" s="262"/>
      <c r="HHO112" s="262"/>
      <c r="HHP112" s="262"/>
      <c r="HHQ112" s="262"/>
      <c r="HHR112" s="262"/>
      <c r="HHS112" s="262"/>
      <c r="HHT112" s="262"/>
      <c r="HHU112" s="262"/>
      <c r="HHV112" s="262"/>
      <c r="HHW112" s="262"/>
      <c r="HHX112" s="262"/>
      <c r="HHY112" s="262"/>
      <c r="HHZ112" s="262"/>
      <c r="HIA112" s="262"/>
      <c r="HIB112" s="262"/>
      <c r="HIC112" s="262"/>
      <c r="HID112" s="262"/>
      <c r="HIE112" s="262"/>
      <c r="HIF112" s="262"/>
      <c r="HIG112" s="262"/>
      <c r="HIH112" s="262"/>
      <c r="HII112" s="262"/>
      <c r="HIJ112" s="262"/>
      <c r="HIK112" s="262"/>
      <c r="HIL112" s="262"/>
      <c r="HIM112" s="262"/>
      <c r="HIN112" s="262"/>
      <c r="HIO112" s="262"/>
      <c r="HIP112" s="262"/>
      <c r="HIQ112" s="262"/>
      <c r="HIR112" s="262"/>
      <c r="HIS112" s="262"/>
      <c r="HIT112" s="262"/>
      <c r="HIU112" s="262"/>
      <c r="HIV112" s="262"/>
      <c r="HIW112" s="262"/>
      <c r="HIX112" s="262"/>
      <c r="HIY112" s="262"/>
      <c r="HIZ112" s="262"/>
      <c r="HJA112" s="262"/>
      <c r="HJB112" s="262"/>
      <c r="HJC112" s="262"/>
      <c r="HJD112" s="262"/>
      <c r="HJE112" s="262"/>
      <c r="HJF112" s="262"/>
      <c r="HJG112" s="262"/>
      <c r="HJH112" s="262"/>
      <c r="HJI112" s="262"/>
      <c r="HJJ112" s="262"/>
      <c r="HJK112" s="262"/>
      <c r="HJL112" s="262"/>
      <c r="HJM112" s="262"/>
      <c r="HJN112" s="262"/>
      <c r="HJO112" s="262"/>
      <c r="HJP112" s="262"/>
      <c r="HJQ112" s="262"/>
      <c r="HJR112" s="262"/>
      <c r="HJS112" s="262"/>
      <c r="HJT112" s="262"/>
      <c r="HJU112" s="262"/>
      <c r="HJV112" s="262"/>
      <c r="HJW112" s="262"/>
      <c r="HJX112" s="262"/>
      <c r="HJY112" s="262"/>
      <c r="HJZ112" s="262"/>
      <c r="HKA112" s="262"/>
      <c r="HKB112" s="262"/>
      <c r="HKC112" s="262"/>
      <c r="HKD112" s="262"/>
      <c r="HKE112" s="262"/>
      <c r="HKF112" s="262"/>
      <c r="HKG112" s="262"/>
      <c r="HKH112" s="262"/>
      <c r="HKI112" s="262"/>
      <c r="HKJ112" s="262"/>
      <c r="HKK112" s="262"/>
      <c r="HKL112" s="262"/>
      <c r="HKM112" s="262"/>
      <c r="HKN112" s="262"/>
      <c r="HKO112" s="262"/>
      <c r="HKP112" s="262"/>
      <c r="HKQ112" s="262"/>
      <c r="HKR112" s="262"/>
      <c r="HKS112" s="262"/>
      <c r="HKT112" s="262"/>
      <c r="HKU112" s="262"/>
      <c r="HKV112" s="262"/>
      <c r="HKW112" s="262"/>
      <c r="HKX112" s="262"/>
      <c r="HKY112" s="262"/>
      <c r="HKZ112" s="262"/>
      <c r="HLA112" s="262"/>
      <c r="HLB112" s="262"/>
      <c r="HLC112" s="262"/>
      <c r="HLD112" s="262"/>
      <c r="HLE112" s="262"/>
      <c r="HLF112" s="262"/>
      <c r="HLG112" s="262"/>
      <c r="HLH112" s="262"/>
      <c r="HLI112" s="262"/>
      <c r="HLJ112" s="262"/>
      <c r="HLK112" s="262"/>
      <c r="HLL112" s="262"/>
      <c r="HLM112" s="262"/>
      <c r="HLN112" s="262"/>
      <c r="HLO112" s="262"/>
      <c r="HLP112" s="262"/>
      <c r="HLQ112" s="262"/>
      <c r="HLR112" s="262"/>
      <c r="HLS112" s="262"/>
      <c r="HLT112" s="262"/>
      <c r="HLU112" s="262"/>
      <c r="HLV112" s="262"/>
      <c r="HLW112" s="262"/>
      <c r="HLX112" s="262"/>
      <c r="HLY112" s="262"/>
      <c r="HLZ112" s="262"/>
      <c r="HMA112" s="262"/>
      <c r="HMB112" s="262"/>
      <c r="HMC112" s="262"/>
      <c r="HMD112" s="262"/>
      <c r="HME112" s="262"/>
      <c r="HMF112" s="262"/>
      <c r="HMG112" s="262"/>
      <c r="HMH112" s="262"/>
      <c r="HMI112" s="262"/>
      <c r="HMJ112" s="262"/>
      <c r="HMK112" s="262"/>
      <c r="HML112" s="262"/>
      <c r="HMM112" s="262"/>
      <c r="HMN112" s="262"/>
      <c r="HMO112" s="262"/>
      <c r="HMP112" s="262"/>
      <c r="HMQ112" s="262"/>
      <c r="HMR112" s="262"/>
      <c r="HMS112" s="262"/>
      <c r="HMT112" s="262"/>
      <c r="HMU112" s="262"/>
      <c r="HMV112" s="262"/>
      <c r="HMW112" s="262"/>
      <c r="HMX112" s="262"/>
      <c r="HMY112" s="262"/>
      <c r="HMZ112" s="262"/>
      <c r="HNA112" s="262"/>
      <c r="HNB112" s="262"/>
      <c r="HNC112" s="262"/>
      <c r="HND112" s="262"/>
      <c r="HNE112" s="262"/>
      <c r="HNF112" s="262"/>
      <c r="HNG112" s="262"/>
      <c r="HNH112" s="262"/>
      <c r="HNI112" s="262"/>
      <c r="HNJ112" s="262"/>
      <c r="HNK112" s="262"/>
      <c r="HNL112" s="262"/>
      <c r="HNM112" s="262"/>
      <c r="HNN112" s="262"/>
      <c r="HNO112" s="262"/>
      <c r="HNP112" s="262"/>
      <c r="HNQ112" s="262"/>
      <c r="HNR112" s="262"/>
      <c r="HNS112" s="262"/>
      <c r="HNT112" s="262"/>
      <c r="HNU112" s="262"/>
      <c r="HNV112" s="262"/>
      <c r="HNW112" s="262"/>
      <c r="HNX112" s="262"/>
      <c r="HNY112" s="262"/>
      <c r="HNZ112" s="262"/>
      <c r="HOA112" s="262"/>
      <c r="HOB112" s="262"/>
      <c r="HOC112" s="262"/>
      <c r="HOD112" s="262"/>
      <c r="HOE112" s="262"/>
      <c r="HOF112" s="262"/>
      <c r="HOG112" s="262"/>
      <c r="HOH112" s="262"/>
      <c r="HOI112" s="262"/>
      <c r="HOJ112" s="262"/>
      <c r="HOK112" s="262"/>
      <c r="HOL112" s="262"/>
      <c r="HOM112" s="262"/>
      <c r="HON112" s="262"/>
      <c r="HOO112" s="262"/>
      <c r="HOP112" s="262"/>
      <c r="HOQ112" s="262"/>
      <c r="HOR112" s="262"/>
      <c r="HOS112" s="262"/>
      <c r="HOT112" s="262"/>
      <c r="HOU112" s="262"/>
      <c r="HOV112" s="262"/>
      <c r="HOW112" s="262"/>
      <c r="HOX112" s="262"/>
      <c r="HOY112" s="262"/>
      <c r="HOZ112" s="262"/>
      <c r="HPA112" s="262"/>
      <c r="HPB112" s="262"/>
      <c r="HPC112" s="262"/>
      <c r="HPD112" s="262"/>
      <c r="HPE112" s="262"/>
      <c r="HPF112" s="262"/>
      <c r="HPG112" s="262"/>
      <c r="HPH112" s="262"/>
      <c r="HPI112" s="262"/>
      <c r="HPJ112" s="262"/>
      <c r="HPK112" s="262"/>
      <c r="HPL112" s="262"/>
      <c r="HPM112" s="262"/>
      <c r="HPN112" s="262"/>
      <c r="HPO112" s="262"/>
      <c r="HPP112" s="262"/>
      <c r="HPQ112" s="262"/>
      <c r="HPR112" s="262"/>
      <c r="HPS112" s="262"/>
      <c r="HPT112" s="262"/>
      <c r="HPU112" s="262"/>
      <c r="HPV112" s="262"/>
      <c r="HPW112" s="262"/>
      <c r="HPX112" s="262"/>
      <c r="HPY112" s="262"/>
      <c r="HPZ112" s="262"/>
      <c r="HQA112" s="262"/>
      <c r="HQB112" s="262"/>
      <c r="HQC112" s="262"/>
      <c r="HQD112" s="262"/>
      <c r="HQE112" s="262"/>
      <c r="HQF112" s="262"/>
      <c r="HQG112" s="262"/>
      <c r="HQH112" s="262"/>
      <c r="HQI112" s="262"/>
      <c r="HQJ112" s="262"/>
      <c r="HQK112" s="262"/>
      <c r="HQL112" s="262"/>
      <c r="HQM112" s="262"/>
      <c r="HQN112" s="262"/>
      <c r="HQO112" s="262"/>
      <c r="HQP112" s="262"/>
      <c r="HQQ112" s="262"/>
      <c r="HQR112" s="262"/>
      <c r="HQS112" s="262"/>
      <c r="HQT112" s="262"/>
      <c r="HQU112" s="262"/>
      <c r="HQV112" s="262"/>
      <c r="HQW112" s="262"/>
      <c r="HQX112" s="262"/>
      <c r="HQY112" s="262"/>
      <c r="HQZ112" s="262"/>
      <c r="HRA112" s="262"/>
      <c r="HRB112" s="262"/>
      <c r="HRC112" s="262"/>
      <c r="HRD112" s="262"/>
      <c r="HRE112" s="262"/>
      <c r="HRF112" s="262"/>
      <c r="HRG112" s="262"/>
      <c r="HRH112" s="262"/>
      <c r="HRI112" s="262"/>
      <c r="HRJ112" s="262"/>
      <c r="HRK112" s="262"/>
      <c r="HRL112" s="262"/>
      <c r="HRM112" s="262"/>
      <c r="HRN112" s="262"/>
      <c r="HRO112" s="262"/>
      <c r="HRP112" s="262"/>
      <c r="HRQ112" s="262"/>
      <c r="HRR112" s="262"/>
      <c r="HRS112" s="262"/>
      <c r="HRT112" s="262"/>
      <c r="HRU112" s="262"/>
      <c r="HRV112" s="262"/>
      <c r="HRW112" s="262"/>
      <c r="HRX112" s="262"/>
      <c r="HRY112" s="262"/>
      <c r="HRZ112" s="262"/>
      <c r="HSA112" s="262"/>
      <c r="HSB112" s="262"/>
      <c r="HSC112" s="262"/>
      <c r="HSD112" s="262"/>
      <c r="HSE112" s="262"/>
      <c r="HSF112" s="262"/>
      <c r="HSG112" s="262"/>
      <c r="HSH112" s="262"/>
      <c r="HSI112" s="262"/>
      <c r="HSJ112" s="262"/>
      <c r="HSK112" s="262"/>
      <c r="HSL112" s="262"/>
      <c r="HSM112" s="262"/>
      <c r="HSN112" s="262"/>
      <c r="HSO112" s="262"/>
      <c r="HSP112" s="262"/>
      <c r="HSQ112" s="262"/>
      <c r="HSR112" s="262"/>
      <c r="HSS112" s="262"/>
      <c r="HST112" s="262"/>
      <c r="HSU112" s="262"/>
      <c r="HSV112" s="262"/>
      <c r="HSW112" s="262"/>
      <c r="HSX112" s="262"/>
      <c r="HSY112" s="262"/>
      <c r="HSZ112" s="262"/>
      <c r="HTA112" s="262"/>
      <c r="HTB112" s="262"/>
      <c r="HTC112" s="262"/>
      <c r="HTD112" s="262"/>
      <c r="HTE112" s="262"/>
      <c r="HTF112" s="262"/>
      <c r="HTG112" s="262"/>
      <c r="HTH112" s="262"/>
      <c r="HTI112" s="262"/>
      <c r="HTJ112" s="262"/>
      <c r="HTK112" s="262"/>
      <c r="HTL112" s="262"/>
      <c r="HTM112" s="262"/>
      <c r="HTN112" s="262"/>
      <c r="HTO112" s="262"/>
      <c r="HTP112" s="262"/>
      <c r="HTQ112" s="262"/>
      <c r="HTR112" s="262"/>
      <c r="HTS112" s="262"/>
      <c r="HTT112" s="262"/>
      <c r="HTU112" s="262"/>
      <c r="HTV112" s="262"/>
      <c r="HTW112" s="262"/>
      <c r="HTX112" s="262"/>
      <c r="HTY112" s="262"/>
      <c r="HTZ112" s="262"/>
      <c r="HUA112" s="262"/>
      <c r="HUB112" s="262"/>
      <c r="HUC112" s="262"/>
      <c r="HUD112" s="262"/>
      <c r="HUE112" s="262"/>
      <c r="HUF112" s="262"/>
      <c r="HUG112" s="262"/>
      <c r="HUH112" s="262"/>
      <c r="HUI112" s="262"/>
      <c r="HUJ112" s="262"/>
      <c r="HUK112" s="262"/>
      <c r="HUL112" s="262"/>
      <c r="HUM112" s="262"/>
      <c r="HUN112" s="262"/>
      <c r="HUO112" s="262"/>
      <c r="HUP112" s="262"/>
      <c r="HUQ112" s="262"/>
      <c r="HUR112" s="262"/>
      <c r="HUS112" s="262"/>
      <c r="HUT112" s="262"/>
      <c r="HUU112" s="262"/>
      <c r="HUV112" s="262"/>
      <c r="HUW112" s="262"/>
      <c r="HUX112" s="262"/>
      <c r="HUY112" s="262"/>
      <c r="HUZ112" s="262"/>
      <c r="HVA112" s="262"/>
      <c r="HVB112" s="262"/>
      <c r="HVC112" s="262"/>
      <c r="HVD112" s="262"/>
      <c r="HVE112" s="262"/>
      <c r="HVF112" s="262"/>
      <c r="HVG112" s="262"/>
      <c r="HVH112" s="262"/>
      <c r="HVI112" s="262"/>
      <c r="HVJ112" s="262"/>
      <c r="HVK112" s="262"/>
      <c r="HVL112" s="262"/>
      <c r="HVM112" s="262"/>
      <c r="HVN112" s="262"/>
      <c r="HVO112" s="262"/>
      <c r="HVP112" s="262"/>
      <c r="HVQ112" s="262"/>
      <c r="HVR112" s="262"/>
      <c r="HVS112" s="262"/>
      <c r="HVT112" s="262"/>
      <c r="HVU112" s="262"/>
      <c r="HVV112" s="262"/>
      <c r="HVW112" s="262"/>
      <c r="HVX112" s="262"/>
      <c r="HVY112" s="262"/>
      <c r="HVZ112" s="262"/>
      <c r="HWA112" s="262"/>
      <c r="HWB112" s="262"/>
      <c r="HWC112" s="262"/>
      <c r="HWD112" s="262"/>
      <c r="HWE112" s="262"/>
      <c r="HWF112" s="262"/>
      <c r="HWG112" s="262"/>
      <c r="HWH112" s="262"/>
      <c r="HWI112" s="262"/>
      <c r="HWJ112" s="262"/>
      <c r="HWK112" s="262"/>
      <c r="HWL112" s="262"/>
      <c r="HWM112" s="262"/>
      <c r="HWN112" s="262"/>
      <c r="HWO112" s="262"/>
      <c r="HWP112" s="262"/>
      <c r="HWQ112" s="262"/>
      <c r="HWR112" s="262"/>
      <c r="HWS112" s="262"/>
      <c r="HWT112" s="262"/>
      <c r="HWU112" s="262"/>
      <c r="HWV112" s="262"/>
      <c r="HWW112" s="262"/>
      <c r="HWX112" s="262"/>
      <c r="HWY112" s="262"/>
      <c r="HWZ112" s="262"/>
      <c r="HXA112" s="262"/>
      <c r="HXB112" s="262"/>
      <c r="HXC112" s="262"/>
      <c r="HXD112" s="262"/>
      <c r="HXE112" s="262"/>
      <c r="HXF112" s="262"/>
      <c r="HXG112" s="262"/>
      <c r="HXH112" s="262"/>
      <c r="HXI112" s="262"/>
      <c r="HXJ112" s="262"/>
      <c r="HXK112" s="262"/>
      <c r="HXL112" s="262"/>
      <c r="HXM112" s="262"/>
      <c r="HXN112" s="262"/>
      <c r="HXO112" s="262"/>
      <c r="HXP112" s="262"/>
      <c r="HXQ112" s="262"/>
      <c r="HXR112" s="262"/>
      <c r="HXS112" s="262"/>
      <c r="HXT112" s="262"/>
      <c r="HXU112" s="262"/>
      <c r="HXV112" s="262"/>
      <c r="HXW112" s="262"/>
      <c r="HXX112" s="262"/>
      <c r="HXY112" s="262"/>
      <c r="HXZ112" s="262"/>
      <c r="HYA112" s="262"/>
      <c r="HYB112" s="262"/>
      <c r="HYC112" s="262"/>
      <c r="HYD112" s="262"/>
      <c r="HYE112" s="262"/>
      <c r="HYF112" s="262"/>
      <c r="HYG112" s="262"/>
      <c r="HYH112" s="262"/>
      <c r="HYI112" s="262"/>
      <c r="HYJ112" s="262"/>
      <c r="HYK112" s="262"/>
      <c r="HYL112" s="262"/>
      <c r="HYM112" s="262"/>
      <c r="HYN112" s="262"/>
      <c r="HYO112" s="262"/>
      <c r="HYP112" s="262"/>
      <c r="HYQ112" s="262"/>
      <c r="HYR112" s="262"/>
      <c r="HYS112" s="262"/>
      <c r="HYT112" s="262"/>
      <c r="HYU112" s="262"/>
      <c r="HYV112" s="262"/>
      <c r="HYW112" s="262"/>
      <c r="HYX112" s="262"/>
      <c r="HYY112" s="262"/>
      <c r="HYZ112" s="262"/>
      <c r="HZA112" s="262"/>
      <c r="HZB112" s="262"/>
      <c r="HZC112" s="262"/>
      <c r="HZD112" s="262"/>
      <c r="HZE112" s="262"/>
      <c r="HZF112" s="262"/>
      <c r="HZG112" s="262"/>
      <c r="HZH112" s="262"/>
      <c r="HZI112" s="262"/>
      <c r="HZJ112" s="262"/>
      <c r="HZK112" s="262"/>
      <c r="HZL112" s="262"/>
      <c r="HZM112" s="262"/>
      <c r="HZN112" s="262"/>
      <c r="HZO112" s="262"/>
      <c r="HZP112" s="262"/>
      <c r="HZQ112" s="262"/>
      <c r="HZR112" s="262"/>
      <c r="HZS112" s="262"/>
      <c r="HZT112" s="262"/>
      <c r="HZU112" s="262"/>
      <c r="HZV112" s="262"/>
      <c r="HZW112" s="262"/>
      <c r="HZX112" s="262"/>
      <c r="HZY112" s="262"/>
      <c r="HZZ112" s="262"/>
      <c r="IAA112" s="262"/>
      <c r="IAB112" s="262"/>
      <c r="IAC112" s="262"/>
      <c r="IAD112" s="262"/>
      <c r="IAE112" s="262"/>
      <c r="IAF112" s="262"/>
      <c r="IAG112" s="262"/>
      <c r="IAH112" s="262"/>
      <c r="IAI112" s="262"/>
      <c r="IAJ112" s="262"/>
      <c r="IAK112" s="262"/>
      <c r="IAL112" s="262"/>
      <c r="IAM112" s="262"/>
      <c r="IAN112" s="262"/>
      <c r="IAO112" s="262"/>
      <c r="IAP112" s="262"/>
      <c r="IAQ112" s="262"/>
      <c r="IAR112" s="262"/>
      <c r="IAS112" s="262"/>
      <c r="IAT112" s="262"/>
      <c r="IAU112" s="262"/>
      <c r="IAV112" s="262"/>
      <c r="IAW112" s="262"/>
      <c r="IAX112" s="262"/>
      <c r="IAY112" s="262"/>
      <c r="IAZ112" s="262"/>
      <c r="IBA112" s="262"/>
      <c r="IBB112" s="262"/>
      <c r="IBC112" s="262"/>
      <c r="IBD112" s="262"/>
      <c r="IBE112" s="262"/>
      <c r="IBF112" s="262"/>
      <c r="IBG112" s="262"/>
      <c r="IBH112" s="262"/>
      <c r="IBI112" s="262"/>
      <c r="IBJ112" s="262"/>
      <c r="IBK112" s="262"/>
      <c r="IBL112" s="262"/>
      <c r="IBM112" s="262"/>
      <c r="IBN112" s="262"/>
      <c r="IBO112" s="262"/>
      <c r="IBP112" s="262"/>
      <c r="IBQ112" s="262"/>
      <c r="IBR112" s="262"/>
      <c r="IBS112" s="262"/>
      <c r="IBT112" s="262"/>
      <c r="IBU112" s="262"/>
      <c r="IBV112" s="262"/>
      <c r="IBW112" s="262"/>
      <c r="IBX112" s="262"/>
      <c r="IBY112" s="262"/>
      <c r="IBZ112" s="262"/>
      <c r="ICA112" s="262"/>
      <c r="ICB112" s="262"/>
      <c r="ICC112" s="262"/>
      <c r="ICD112" s="262"/>
      <c r="ICE112" s="262"/>
      <c r="ICF112" s="262"/>
      <c r="ICG112" s="262"/>
      <c r="ICH112" s="262"/>
      <c r="ICI112" s="262"/>
      <c r="ICJ112" s="262"/>
      <c r="ICK112" s="262"/>
      <c r="ICL112" s="262"/>
      <c r="ICM112" s="262"/>
      <c r="ICN112" s="262"/>
      <c r="ICO112" s="262"/>
      <c r="ICP112" s="262"/>
      <c r="ICQ112" s="262"/>
      <c r="ICR112" s="262"/>
      <c r="ICS112" s="262"/>
      <c r="ICT112" s="262"/>
      <c r="ICU112" s="262"/>
      <c r="ICV112" s="262"/>
      <c r="ICW112" s="262"/>
      <c r="ICX112" s="262"/>
      <c r="ICY112" s="262"/>
      <c r="ICZ112" s="262"/>
      <c r="IDA112" s="262"/>
      <c r="IDB112" s="262"/>
      <c r="IDC112" s="262"/>
      <c r="IDD112" s="262"/>
      <c r="IDE112" s="262"/>
      <c r="IDF112" s="262"/>
      <c r="IDG112" s="262"/>
      <c r="IDH112" s="262"/>
      <c r="IDI112" s="262"/>
      <c r="IDJ112" s="262"/>
      <c r="IDK112" s="262"/>
      <c r="IDL112" s="262"/>
      <c r="IDM112" s="262"/>
      <c r="IDN112" s="262"/>
      <c r="IDO112" s="262"/>
      <c r="IDP112" s="262"/>
      <c r="IDQ112" s="262"/>
      <c r="IDR112" s="262"/>
      <c r="IDS112" s="262"/>
      <c r="IDT112" s="262"/>
      <c r="IDU112" s="262"/>
      <c r="IDV112" s="262"/>
      <c r="IDW112" s="262"/>
      <c r="IDX112" s="262"/>
      <c r="IDY112" s="262"/>
      <c r="IDZ112" s="262"/>
      <c r="IEA112" s="262"/>
      <c r="IEB112" s="262"/>
      <c r="IEC112" s="262"/>
      <c r="IED112" s="262"/>
      <c r="IEE112" s="262"/>
      <c r="IEF112" s="262"/>
      <c r="IEG112" s="262"/>
      <c r="IEH112" s="262"/>
      <c r="IEI112" s="262"/>
      <c r="IEJ112" s="262"/>
      <c r="IEK112" s="262"/>
      <c r="IEL112" s="262"/>
      <c r="IEM112" s="262"/>
      <c r="IEN112" s="262"/>
      <c r="IEO112" s="262"/>
      <c r="IEP112" s="262"/>
      <c r="IEQ112" s="262"/>
      <c r="IER112" s="262"/>
      <c r="IES112" s="262"/>
      <c r="IET112" s="262"/>
      <c r="IEU112" s="262"/>
      <c r="IEV112" s="262"/>
      <c r="IEW112" s="262"/>
      <c r="IEX112" s="262"/>
      <c r="IEY112" s="262"/>
      <c r="IEZ112" s="262"/>
      <c r="IFA112" s="262"/>
      <c r="IFB112" s="262"/>
      <c r="IFC112" s="262"/>
      <c r="IFD112" s="262"/>
      <c r="IFE112" s="262"/>
      <c r="IFF112" s="262"/>
      <c r="IFG112" s="262"/>
      <c r="IFH112" s="262"/>
      <c r="IFI112" s="262"/>
      <c r="IFJ112" s="262"/>
      <c r="IFK112" s="262"/>
      <c r="IFL112" s="262"/>
      <c r="IFM112" s="262"/>
      <c r="IFN112" s="262"/>
      <c r="IFO112" s="262"/>
      <c r="IFP112" s="262"/>
      <c r="IFQ112" s="262"/>
      <c r="IFR112" s="262"/>
      <c r="IFS112" s="262"/>
      <c r="IFT112" s="262"/>
      <c r="IFU112" s="262"/>
      <c r="IFV112" s="262"/>
      <c r="IFW112" s="262"/>
      <c r="IFX112" s="262"/>
      <c r="IFY112" s="262"/>
      <c r="IFZ112" s="262"/>
      <c r="IGA112" s="262"/>
      <c r="IGB112" s="262"/>
      <c r="IGC112" s="262"/>
      <c r="IGD112" s="262"/>
      <c r="IGE112" s="262"/>
      <c r="IGF112" s="262"/>
      <c r="IGG112" s="262"/>
      <c r="IGH112" s="262"/>
      <c r="IGI112" s="262"/>
      <c r="IGJ112" s="262"/>
      <c r="IGK112" s="262"/>
      <c r="IGL112" s="262"/>
      <c r="IGM112" s="262"/>
      <c r="IGN112" s="262"/>
      <c r="IGO112" s="262"/>
      <c r="IGP112" s="262"/>
      <c r="IGQ112" s="262"/>
      <c r="IGR112" s="262"/>
      <c r="IGS112" s="262"/>
      <c r="IGT112" s="262"/>
      <c r="IGU112" s="262"/>
      <c r="IGV112" s="262"/>
      <c r="IGW112" s="262"/>
      <c r="IGX112" s="262"/>
      <c r="IGY112" s="262"/>
      <c r="IGZ112" s="262"/>
      <c r="IHA112" s="262"/>
      <c r="IHB112" s="262"/>
      <c r="IHC112" s="262"/>
      <c r="IHD112" s="262"/>
      <c r="IHE112" s="262"/>
      <c r="IHF112" s="262"/>
      <c r="IHG112" s="262"/>
      <c r="IHH112" s="262"/>
      <c r="IHI112" s="262"/>
      <c r="IHJ112" s="262"/>
      <c r="IHK112" s="262"/>
      <c r="IHL112" s="262"/>
      <c r="IHM112" s="262"/>
      <c r="IHN112" s="262"/>
      <c r="IHO112" s="262"/>
      <c r="IHP112" s="262"/>
      <c r="IHQ112" s="262"/>
      <c r="IHR112" s="262"/>
      <c r="IHS112" s="262"/>
      <c r="IHT112" s="262"/>
      <c r="IHU112" s="262"/>
      <c r="IHV112" s="262"/>
      <c r="IHW112" s="262"/>
      <c r="IHX112" s="262"/>
      <c r="IHY112" s="262"/>
      <c r="IHZ112" s="262"/>
      <c r="IIA112" s="262"/>
      <c r="IIB112" s="262"/>
      <c r="IIC112" s="262"/>
      <c r="IID112" s="262"/>
      <c r="IIE112" s="262"/>
      <c r="IIF112" s="262"/>
      <c r="IIG112" s="262"/>
      <c r="IIH112" s="262"/>
      <c r="III112" s="262"/>
      <c r="IIJ112" s="262"/>
      <c r="IIK112" s="262"/>
      <c r="IIL112" s="262"/>
      <c r="IIM112" s="262"/>
      <c r="IIN112" s="262"/>
      <c r="IIO112" s="262"/>
      <c r="IIP112" s="262"/>
      <c r="IIQ112" s="262"/>
      <c r="IIR112" s="262"/>
      <c r="IIS112" s="262"/>
      <c r="IIT112" s="262"/>
      <c r="IIU112" s="262"/>
      <c r="IIV112" s="262"/>
      <c r="IIW112" s="262"/>
      <c r="IIX112" s="262"/>
      <c r="IIY112" s="262"/>
      <c r="IIZ112" s="262"/>
      <c r="IJA112" s="262"/>
      <c r="IJB112" s="262"/>
      <c r="IJC112" s="262"/>
      <c r="IJD112" s="262"/>
      <c r="IJE112" s="262"/>
      <c r="IJF112" s="262"/>
      <c r="IJG112" s="262"/>
      <c r="IJH112" s="262"/>
      <c r="IJI112" s="262"/>
      <c r="IJJ112" s="262"/>
      <c r="IJK112" s="262"/>
      <c r="IJL112" s="262"/>
      <c r="IJM112" s="262"/>
      <c r="IJN112" s="262"/>
      <c r="IJO112" s="262"/>
      <c r="IJP112" s="262"/>
      <c r="IJQ112" s="262"/>
      <c r="IJR112" s="262"/>
      <c r="IJS112" s="262"/>
      <c r="IJT112" s="262"/>
      <c r="IJU112" s="262"/>
      <c r="IJV112" s="262"/>
      <c r="IJW112" s="262"/>
      <c r="IJX112" s="262"/>
      <c r="IJY112" s="262"/>
      <c r="IJZ112" s="262"/>
      <c r="IKA112" s="262"/>
      <c r="IKB112" s="262"/>
      <c r="IKC112" s="262"/>
      <c r="IKD112" s="262"/>
      <c r="IKE112" s="262"/>
      <c r="IKF112" s="262"/>
      <c r="IKG112" s="262"/>
      <c r="IKH112" s="262"/>
      <c r="IKI112" s="262"/>
      <c r="IKJ112" s="262"/>
      <c r="IKK112" s="262"/>
      <c r="IKL112" s="262"/>
      <c r="IKM112" s="262"/>
      <c r="IKN112" s="262"/>
      <c r="IKO112" s="262"/>
      <c r="IKP112" s="262"/>
      <c r="IKQ112" s="262"/>
      <c r="IKR112" s="262"/>
      <c r="IKS112" s="262"/>
      <c r="IKT112" s="262"/>
      <c r="IKU112" s="262"/>
      <c r="IKV112" s="262"/>
      <c r="IKW112" s="262"/>
      <c r="IKX112" s="262"/>
      <c r="IKY112" s="262"/>
      <c r="IKZ112" s="262"/>
      <c r="ILA112" s="262"/>
      <c r="ILB112" s="262"/>
      <c r="ILC112" s="262"/>
      <c r="ILD112" s="262"/>
      <c r="ILE112" s="262"/>
      <c r="ILF112" s="262"/>
      <c r="ILG112" s="262"/>
      <c r="ILH112" s="262"/>
      <c r="ILI112" s="262"/>
      <c r="ILJ112" s="262"/>
      <c r="ILK112" s="262"/>
      <c r="ILL112" s="262"/>
      <c r="ILM112" s="262"/>
      <c r="ILN112" s="262"/>
      <c r="ILO112" s="262"/>
      <c r="ILP112" s="262"/>
      <c r="ILQ112" s="262"/>
      <c r="ILR112" s="262"/>
      <c r="ILS112" s="262"/>
      <c r="ILT112" s="262"/>
      <c r="ILU112" s="262"/>
      <c r="ILV112" s="262"/>
      <c r="ILW112" s="262"/>
      <c r="ILX112" s="262"/>
      <c r="ILY112" s="262"/>
      <c r="ILZ112" s="262"/>
      <c r="IMA112" s="262"/>
      <c r="IMB112" s="262"/>
      <c r="IMC112" s="262"/>
      <c r="IMD112" s="262"/>
      <c r="IME112" s="262"/>
      <c r="IMF112" s="262"/>
      <c r="IMG112" s="262"/>
      <c r="IMH112" s="262"/>
      <c r="IMI112" s="262"/>
      <c r="IMJ112" s="262"/>
      <c r="IMK112" s="262"/>
      <c r="IML112" s="262"/>
      <c r="IMM112" s="262"/>
      <c r="IMN112" s="262"/>
      <c r="IMO112" s="262"/>
      <c r="IMP112" s="262"/>
      <c r="IMQ112" s="262"/>
      <c r="IMR112" s="262"/>
      <c r="IMS112" s="262"/>
      <c r="IMT112" s="262"/>
      <c r="IMU112" s="262"/>
      <c r="IMV112" s="262"/>
      <c r="IMW112" s="262"/>
      <c r="IMX112" s="262"/>
      <c r="IMY112" s="262"/>
      <c r="IMZ112" s="262"/>
      <c r="INA112" s="262"/>
      <c r="INB112" s="262"/>
      <c r="INC112" s="262"/>
      <c r="IND112" s="262"/>
      <c r="INE112" s="262"/>
      <c r="INF112" s="262"/>
      <c r="ING112" s="262"/>
      <c r="INH112" s="262"/>
      <c r="INI112" s="262"/>
      <c r="INJ112" s="262"/>
      <c r="INK112" s="262"/>
      <c r="INL112" s="262"/>
      <c r="INM112" s="262"/>
      <c r="INN112" s="262"/>
      <c r="INO112" s="262"/>
      <c r="INP112" s="262"/>
      <c r="INQ112" s="262"/>
      <c r="INR112" s="262"/>
      <c r="INS112" s="262"/>
      <c r="INT112" s="262"/>
      <c r="INU112" s="262"/>
      <c r="INV112" s="262"/>
      <c r="INW112" s="262"/>
      <c r="INX112" s="262"/>
      <c r="INY112" s="262"/>
      <c r="INZ112" s="262"/>
      <c r="IOA112" s="262"/>
      <c r="IOB112" s="262"/>
      <c r="IOC112" s="262"/>
      <c r="IOD112" s="262"/>
      <c r="IOE112" s="262"/>
      <c r="IOF112" s="262"/>
      <c r="IOG112" s="262"/>
      <c r="IOH112" s="262"/>
      <c r="IOI112" s="262"/>
      <c r="IOJ112" s="262"/>
      <c r="IOK112" s="262"/>
      <c r="IOL112" s="262"/>
      <c r="IOM112" s="262"/>
      <c r="ION112" s="262"/>
      <c r="IOO112" s="262"/>
      <c r="IOP112" s="262"/>
      <c r="IOQ112" s="262"/>
      <c r="IOR112" s="262"/>
      <c r="IOS112" s="262"/>
      <c r="IOT112" s="262"/>
      <c r="IOU112" s="262"/>
      <c r="IOV112" s="262"/>
      <c r="IOW112" s="262"/>
      <c r="IOX112" s="262"/>
      <c r="IOY112" s="262"/>
      <c r="IOZ112" s="262"/>
      <c r="IPA112" s="262"/>
      <c r="IPB112" s="262"/>
      <c r="IPC112" s="262"/>
      <c r="IPD112" s="262"/>
      <c r="IPE112" s="262"/>
      <c r="IPF112" s="262"/>
      <c r="IPG112" s="262"/>
      <c r="IPH112" s="262"/>
      <c r="IPI112" s="262"/>
      <c r="IPJ112" s="262"/>
      <c r="IPK112" s="262"/>
      <c r="IPL112" s="262"/>
      <c r="IPM112" s="262"/>
      <c r="IPN112" s="262"/>
      <c r="IPO112" s="262"/>
      <c r="IPP112" s="262"/>
      <c r="IPQ112" s="262"/>
      <c r="IPR112" s="262"/>
      <c r="IPS112" s="262"/>
      <c r="IPT112" s="262"/>
      <c r="IPU112" s="262"/>
      <c r="IPV112" s="262"/>
      <c r="IPW112" s="262"/>
      <c r="IPX112" s="262"/>
      <c r="IPY112" s="262"/>
      <c r="IPZ112" s="262"/>
      <c r="IQA112" s="262"/>
      <c r="IQB112" s="262"/>
      <c r="IQC112" s="262"/>
      <c r="IQD112" s="262"/>
      <c r="IQE112" s="262"/>
      <c r="IQF112" s="262"/>
      <c r="IQG112" s="262"/>
      <c r="IQH112" s="262"/>
      <c r="IQI112" s="262"/>
      <c r="IQJ112" s="262"/>
      <c r="IQK112" s="262"/>
      <c r="IQL112" s="262"/>
      <c r="IQM112" s="262"/>
      <c r="IQN112" s="262"/>
      <c r="IQO112" s="262"/>
      <c r="IQP112" s="262"/>
      <c r="IQQ112" s="262"/>
      <c r="IQR112" s="262"/>
      <c r="IQS112" s="262"/>
      <c r="IQT112" s="262"/>
      <c r="IQU112" s="262"/>
      <c r="IQV112" s="262"/>
      <c r="IQW112" s="262"/>
      <c r="IQX112" s="262"/>
      <c r="IQY112" s="262"/>
      <c r="IQZ112" s="262"/>
      <c r="IRA112" s="262"/>
      <c r="IRB112" s="262"/>
      <c r="IRC112" s="262"/>
      <c r="IRD112" s="262"/>
      <c r="IRE112" s="262"/>
      <c r="IRF112" s="262"/>
      <c r="IRG112" s="262"/>
      <c r="IRH112" s="262"/>
      <c r="IRI112" s="262"/>
      <c r="IRJ112" s="262"/>
      <c r="IRK112" s="262"/>
      <c r="IRL112" s="262"/>
      <c r="IRM112" s="262"/>
      <c r="IRN112" s="262"/>
      <c r="IRO112" s="262"/>
      <c r="IRP112" s="262"/>
      <c r="IRQ112" s="262"/>
      <c r="IRR112" s="262"/>
      <c r="IRS112" s="262"/>
      <c r="IRT112" s="262"/>
      <c r="IRU112" s="262"/>
      <c r="IRV112" s="262"/>
      <c r="IRW112" s="262"/>
      <c r="IRX112" s="262"/>
      <c r="IRY112" s="262"/>
      <c r="IRZ112" s="262"/>
      <c r="ISA112" s="262"/>
      <c r="ISB112" s="262"/>
      <c r="ISC112" s="262"/>
      <c r="ISD112" s="262"/>
      <c r="ISE112" s="262"/>
      <c r="ISF112" s="262"/>
      <c r="ISG112" s="262"/>
      <c r="ISH112" s="262"/>
      <c r="ISI112" s="262"/>
      <c r="ISJ112" s="262"/>
      <c r="ISK112" s="262"/>
      <c r="ISL112" s="262"/>
      <c r="ISM112" s="262"/>
      <c r="ISN112" s="262"/>
      <c r="ISO112" s="262"/>
      <c r="ISP112" s="262"/>
      <c r="ISQ112" s="262"/>
      <c r="ISR112" s="262"/>
      <c r="ISS112" s="262"/>
      <c r="IST112" s="262"/>
      <c r="ISU112" s="262"/>
      <c r="ISV112" s="262"/>
      <c r="ISW112" s="262"/>
      <c r="ISX112" s="262"/>
      <c r="ISY112" s="262"/>
      <c r="ISZ112" s="262"/>
      <c r="ITA112" s="262"/>
      <c r="ITB112" s="262"/>
      <c r="ITC112" s="262"/>
      <c r="ITD112" s="262"/>
      <c r="ITE112" s="262"/>
      <c r="ITF112" s="262"/>
      <c r="ITG112" s="262"/>
      <c r="ITH112" s="262"/>
      <c r="ITI112" s="262"/>
      <c r="ITJ112" s="262"/>
      <c r="ITK112" s="262"/>
      <c r="ITL112" s="262"/>
      <c r="ITM112" s="262"/>
      <c r="ITN112" s="262"/>
      <c r="ITO112" s="262"/>
      <c r="ITP112" s="262"/>
      <c r="ITQ112" s="262"/>
      <c r="ITR112" s="262"/>
      <c r="ITS112" s="262"/>
      <c r="ITT112" s="262"/>
      <c r="ITU112" s="262"/>
      <c r="ITV112" s="262"/>
      <c r="ITW112" s="262"/>
      <c r="ITX112" s="262"/>
      <c r="ITY112" s="262"/>
      <c r="ITZ112" s="262"/>
      <c r="IUA112" s="262"/>
      <c r="IUB112" s="262"/>
      <c r="IUC112" s="262"/>
      <c r="IUD112" s="262"/>
      <c r="IUE112" s="262"/>
      <c r="IUF112" s="262"/>
      <c r="IUG112" s="262"/>
      <c r="IUH112" s="262"/>
      <c r="IUI112" s="262"/>
      <c r="IUJ112" s="262"/>
      <c r="IUK112" s="262"/>
      <c r="IUL112" s="262"/>
      <c r="IUM112" s="262"/>
      <c r="IUN112" s="262"/>
      <c r="IUO112" s="262"/>
      <c r="IUP112" s="262"/>
      <c r="IUQ112" s="262"/>
      <c r="IUR112" s="262"/>
      <c r="IUS112" s="262"/>
      <c r="IUT112" s="262"/>
      <c r="IUU112" s="262"/>
      <c r="IUV112" s="262"/>
      <c r="IUW112" s="262"/>
      <c r="IUX112" s="262"/>
      <c r="IUY112" s="262"/>
      <c r="IUZ112" s="262"/>
      <c r="IVA112" s="262"/>
      <c r="IVB112" s="262"/>
      <c r="IVC112" s="262"/>
      <c r="IVD112" s="262"/>
      <c r="IVE112" s="262"/>
      <c r="IVF112" s="262"/>
      <c r="IVG112" s="262"/>
      <c r="IVH112" s="262"/>
      <c r="IVI112" s="262"/>
      <c r="IVJ112" s="262"/>
      <c r="IVK112" s="262"/>
      <c r="IVL112" s="262"/>
      <c r="IVM112" s="262"/>
      <c r="IVN112" s="262"/>
      <c r="IVO112" s="262"/>
      <c r="IVP112" s="262"/>
      <c r="IVQ112" s="262"/>
      <c r="IVR112" s="262"/>
      <c r="IVS112" s="262"/>
      <c r="IVT112" s="262"/>
      <c r="IVU112" s="262"/>
      <c r="IVV112" s="262"/>
      <c r="IVW112" s="262"/>
      <c r="IVX112" s="262"/>
      <c r="IVY112" s="262"/>
      <c r="IVZ112" s="262"/>
      <c r="IWA112" s="262"/>
      <c r="IWB112" s="262"/>
      <c r="IWC112" s="262"/>
      <c r="IWD112" s="262"/>
      <c r="IWE112" s="262"/>
      <c r="IWF112" s="262"/>
      <c r="IWG112" s="262"/>
      <c r="IWH112" s="262"/>
      <c r="IWI112" s="262"/>
      <c r="IWJ112" s="262"/>
      <c r="IWK112" s="262"/>
      <c r="IWL112" s="262"/>
      <c r="IWM112" s="262"/>
      <c r="IWN112" s="262"/>
      <c r="IWO112" s="262"/>
      <c r="IWP112" s="262"/>
      <c r="IWQ112" s="262"/>
      <c r="IWR112" s="262"/>
      <c r="IWS112" s="262"/>
      <c r="IWT112" s="262"/>
      <c r="IWU112" s="262"/>
      <c r="IWV112" s="262"/>
      <c r="IWW112" s="262"/>
      <c r="IWX112" s="262"/>
      <c r="IWY112" s="262"/>
      <c r="IWZ112" s="262"/>
      <c r="IXA112" s="262"/>
      <c r="IXB112" s="262"/>
      <c r="IXC112" s="262"/>
      <c r="IXD112" s="262"/>
      <c r="IXE112" s="262"/>
      <c r="IXF112" s="262"/>
      <c r="IXG112" s="262"/>
      <c r="IXH112" s="262"/>
      <c r="IXI112" s="262"/>
      <c r="IXJ112" s="262"/>
      <c r="IXK112" s="262"/>
      <c r="IXL112" s="262"/>
      <c r="IXM112" s="262"/>
      <c r="IXN112" s="262"/>
      <c r="IXO112" s="262"/>
      <c r="IXP112" s="262"/>
      <c r="IXQ112" s="262"/>
      <c r="IXR112" s="262"/>
      <c r="IXS112" s="262"/>
      <c r="IXT112" s="262"/>
      <c r="IXU112" s="262"/>
      <c r="IXV112" s="262"/>
      <c r="IXW112" s="262"/>
      <c r="IXX112" s="262"/>
      <c r="IXY112" s="262"/>
      <c r="IXZ112" s="262"/>
      <c r="IYA112" s="262"/>
      <c r="IYB112" s="262"/>
      <c r="IYC112" s="262"/>
      <c r="IYD112" s="262"/>
      <c r="IYE112" s="262"/>
      <c r="IYF112" s="262"/>
      <c r="IYG112" s="262"/>
      <c r="IYH112" s="262"/>
      <c r="IYI112" s="262"/>
      <c r="IYJ112" s="262"/>
      <c r="IYK112" s="262"/>
      <c r="IYL112" s="262"/>
      <c r="IYM112" s="262"/>
      <c r="IYN112" s="262"/>
      <c r="IYO112" s="262"/>
      <c r="IYP112" s="262"/>
      <c r="IYQ112" s="262"/>
      <c r="IYR112" s="262"/>
      <c r="IYS112" s="262"/>
      <c r="IYT112" s="262"/>
      <c r="IYU112" s="262"/>
      <c r="IYV112" s="262"/>
      <c r="IYW112" s="262"/>
      <c r="IYX112" s="262"/>
      <c r="IYY112" s="262"/>
      <c r="IYZ112" s="262"/>
      <c r="IZA112" s="262"/>
      <c r="IZB112" s="262"/>
      <c r="IZC112" s="262"/>
      <c r="IZD112" s="262"/>
      <c r="IZE112" s="262"/>
      <c r="IZF112" s="262"/>
      <c r="IZG112" s="262"/>
      <c r="IZH112" s="262"/>
      <c r="IZI112" s="262"/>
      <c r="IZJ112" s="262"/>
      <c r="IZK112" s="262"/>
      <c r="IZL112" s="262"/>
      <c r="IZM112" s="262"/>
      <c r="IZN112" s="262"/>
      <c r="IZO112" s="262"/>
      <c r="IZP112" s="262"/>
      <c r="IZQ112" s="262"/>
      <c r="IZR112" s="262"/>
      <c r="IZS112" s="262"/>
      <c r="IZT112" s="262"/>
      <c r="IZU112" s="262"/>
      <c r="IZV112" s="262"/>
      <c r="IZW112" s="262"/>
      <c r="IZX112" s="262"/>
      <c r="IZY112" s="262"/>
      <c r="IZZ112" s="262"/>
      <c r="JAA112" s="262"/>
      <c r="JAB112" s="262"/>
      <c r="JAC112" s="262"/>
      <c r="JAD112" s="262"/>
      <c r="JAE112" s="262"/>
      <c r="JAF112" s="262"/>
      <c r="JAG112" s="262"/>
      <c r="JAH112" s="262"/>
      <c r="JAI112" s="262"/>
      <c r="JAJ112" s="262"/>
      <c r="JAK112" s="262"/>
      <c r="JAL112" s="262"/>
      <c r="JAM112" s="262"/>
      <c r="JAN112" s="262"/>
      <c r="JAO112" s="262"/>
      <c r="JAP112" s="262"/>
      <c r="JAQ112" s="262"/>
      <c r="JAR112" s="262"/>
      <c r="JAS112" s="262"/>
      <c r="JAT112" s="262"/>
      <c r="JAU112" s="262"/>
      <c r="JAV112" s="262"/>
      <c r="JAW112" s="262"/>
      <c r="JAX112" s="262"/>
      <c r="JAY112" s="262"/>
      <c r="JAZ112" s="262"/>
      <c r="JBA112" s="262"/>
      <c r="JBB112" s="262"/>
      <c r="JBC112" s="262"/>
      <c r="JBD112" s="262"/>
      <c r="JBE112" s="262"/>
      <c r="JBF112" s="262"/>
      <c r="JBG112" s="262"/>
      <c r="JBH112" s="262"/>
      <c r="JBI112" s="262"/>
      <c r="JBJ112" s="262"/>
      <c r="JBK112" s="262"/>
      <c r="JBL112" s="262"/>
      <c r="JBM112" s="262"/>
      <c r="JBN112" s="262"/>
      <c r="JBO112" s="262"/>
      <c r="JBP112" s="262"/>
      <c r="JBQ112" s="262"/>
      <c r="JBR112" s="262"/>
      <c r="JBS112" s="262"/>
      <c r="JBT112" s="262"/>
      <c r="JBU112" s="262"/>
      <c r="JBV112" s="262"/>
      <c r="JBW112" s="262"/>
      <c r="JBX112" s="262"/>
      <c r="JBY112" s="262"/>
      <c r="JBZ112" s="262"/>
      <c r="JCA112" s="262"/>
      <c r="JCB112" s="262"/>
      <c r="JCC112" s="262"/>
      <c r="JCD112" s="262"/>
      <c r="JCE112" s="262"/>
      <c r="JCF112" s="262"/>
      <c r="JCG112" s="262"/>
      <c r="JCH112" s="262"/>
      <c r="JCI112" s="262"/>
      <c r="JCJ112" s="262"/>
      <c r="JCK112" s="262"/>
      <c r="JCL112" s="262"/>
      <c r="JCM112" s="262"/>
      <c r="JCN112" s="262"/>
      <c r="JCO112" s="262"/>
      <c r="JCP112" s="262"/>
      <c r="JCQ112" s="262"/>
      <c r="JCR112" s="262"/>
      <c r="JCS112" s="262"/>
      <c r="JCT112" s="262"/>
      <c r="JCU112" s="262"/>
      <c r="JCV112" s="262"/>
      <c r="JCW112" s="262"/>
      <c r="JCX112" s="262"/>
      <c r="JCY112" s="262"/>
      <c r="JCZ112" s="262"/>
      <c r="JDA112" s="262"/>
      <c r="JDB112" s="262"/>
      <c r="JDC112" s="262"/>
      <c r="JDD112" s="262"/>
      <c r="JDE112" s="262"/>
      <c r="JDF112" s="262"/>
      <c r="JDG112" s="262"/>
      <c r="JDH112" s="262"/>
      <c r="JDI112" s="262"/>
      <c r="JDJ112" s="262"/>
      <c r="JDK112" s="262"/>
      <c r="JDL112" s="262"/>
      <c r="JDM112" s="262"/>
      <c r="JDN112" s="262"/>
      <c r="JDO112" s="262"/>
      <c r="JDP112" s="262"/>
      <c r="JDQ112" s="262"/>
      <c r="JDR112" s="262"/>
      <c r="JDS112" s="262"/>
      <c r="JDT112" s="262"/>
      <c r="JDU112" s="262"/>
      <c r="JDV112" s="262"/>
      <c r="JDW112" s="262"/>
      <c r="JDX112" s="262"/>
      <c r="JDY112" s="262"/>
      <c r="JDZ112" s="262"/>
      <c r="JEA112" s="262"/>
      <c r="JEB112" s="262"/>
      <c r="JEC112" s="262"/>
      <c r="JED112" s="262"/>
      <c r="JEE112" s="262"/>
      <c r="JEF112" s="262"/>
      <c r="JEG112" s="262"/>
      <c r="JEH112" s="262"/>
      <c r="JEI112" s="262"/>
      <c r="JEJ112" s="262"/>
      <c r="JEK112" s="262"/>
      <c r="JEL112" s="262"/>
      <c r="JEM112" s="262"/>
      <c r="JEN112" s="262"/>
      <c r="JEO112" s="262"/>
      <c r="JEP112" s="262"/>
      <c r="JEQ112" s="262"/>
      <c r="JER112" s="262"/>
      <c r="JES112" s="262"/>
      <c r="JET112" s="262"/>
      <c r="JEU112" s="262"/>
      <c r="JEV112" s="262"/>
      <c r="JEW112" s="262"/>
      <c r="JEX112" s="262"/>
      <c r="JEY112" s="262"/>
      <c r="JEZ112" s="262"/>
      <c r="JFA112" s="262"/>
      <c r="JFB112" s="262"/>
      <c r="JFC112" s="262"/>
      <c r="JFD112" s="262"/>
      <c r="JFE112" s="262"/>
      <c r="JFF112" s="262"/>
      <c r="JFG112" s="262"/>
      <c r="JFH112" s="262"/>
      <c r="JFI112" s="262"/>
      <c r="JFJ112" s="262"/>
      <c r="JFK112" s="262"/>
      <c r="JFL112" s="262"/>
      <c r="JFM112" s="262"/>
      <c r="JFN112" s="262"/>
      <c r="JFO112" s="262"/>
      <c r="JFP112" s="262"/>
      <c r="JFQ112" s="262"/>
      <c r="JFR112" s="262"/>
      <c r="JFS112" s="262"/>
      <c r="JFT112" s="262"/>
      <c r="JFU112" s="262"/>
      <c r="JFV112" s="262"/>
      <c r="JFW112" s="262"/>
      <c r="JFX112" s="262"/>
      <c r="JFY112" s="262"/>
      <c r="JFZ112" s="262"/>
      <c r="JGA112" s="262"/>
      <c r="JGB112" s="262"/>
      <c r="JGC112" s="262"/>
      <c r="JGD112" s="262"/>
      <c r="JGE112" s="262"/>
      <c r="JGF112" s="262"/>
      <c r="JGG112" s="262"/>
      <c r="JGH112" s="262"/>
      <c r="JGI112" s="262"/>
      <c r="JGJ112" s="262"/>
      <c r="JGK112" s="262"/>
      <c r="JGL112" s="262"/>
      <c r="JGM112" s="262"/>
      <c r="JGN112" s="262"/>
      <c r="JGO112" s="262"/>
      <c r="JGP112" s="262"/>
      <c r="JGQ112" s="262"/>
      <c r="JGR112" s="262"/>
      <c r="JGS112" s="262"/>
      <c r="JGT112" s="262"/>
      <c r="JGU112" s="262"/>
      <c r="JGV112" s="262"/>
      <c r="JGW112" s="262"/>
      <c r="JGX112" s="262"/>
      <c r="JGY112" s="262"/>
      <c r="JGZ112" s="262"/>
      <c r="JHA112" s="262"/>
      <c r="JHB112" s="262"/>
      <c r="JHC112" s="262"/>
      <c r="JHD112" s="262"/>
      <c r="JHE112" s="262"/>
      <c r="JHF112" s="262"/>
      <c r="JHG112" s="262"/>
      <c r="JHH112" s="262"/>
      <c r="JHI112" s="262"/>
      <c r="JHJ112" s="262"/>
      <c r="JHK112" s="262"/>
      <c r="JHL112" s="262"/>
      <c r="JHM112" s="262"/>
      <c r="JHN112" s="262"/>
      <c r="JHO112" s="262"/>
      <c r="JHP112" s="262"/>
      <c r="JHQ112" s="262"/>
      <c r="JHR112" s="262"/>
      <c r="JHS112" s="262"/>
      <c r="JHT112" s="262"/>
      <c r="JHU112" s="262"/>
      <c r="JHV112" s="262"/>
      <c r="JHW112" s="262"/>
      <c r="JHX112" s="262"/>
      <c r="JHY112" s="262"/>
      <c r="JHZ112" s="262"/>
      <c r="JIA112" s="262"/>
      <c r="JIB112" s="262"/>
      <c r="JIC112" s="262"/>
      <c r="JID112" s="262"/>
      <c r="JIE112" s="262"/>
      <c r="JIF112" s="262"/>
      <c r="JIG112" s="262"/>
      <c r="JIH112" s="262"/>
      <c r="JII112" s="262"/>
      <c r="JIJ112" s="262"/>
      <c r="JIK112" s="262"/>
      <c r="JIL112" s="262"/>
      <c r="JIM112" s="262"/>
      <c r="JIN112" s="262"/>
      <c r="JIO112" s="262"/>
      <c r="JIP112" s="262"/>
      <c r="JIQ112" s="262"/>
      <c r="JIR112" s="262"/>
      <c r="JIS112" s="262"/>
      <c r="JIT112" s="262"/>
      <c r="JIU112" s="262"/>
      <c r="JIV112" s="262"/>
      <c r="JIW112" s="262"/>
      <c r="JIX112" s="262"/>
      <c r="JIY112" s="262"/>
      <c r="JIZ112" s="262"/>
      <c r="JJA112" s="262"/>
      <c r="JJB112" s="262"/>
      <c r="JJC112" s="262"/>
      <c r="JJD112" s="262"/>
      <c r="JJE112" s="262"/>
      <c r="JJF112" s="262"/>
      <c r="JJG112" s="262"/>
      <c r="JJH112" s="262"/>
      <c r="JJI112" s="262"/>
      <c r="JJJ112" s="262"/>
      <c r="JJK112" s="262"/>
      <c r="JJL112" s="262"/>
      <c r="JJM112" s="262"/>
      <c r="JJN112" s="262"/>
      <c r="JJO112" s="262"/>
      <c r="JJP112" s="262"/>
      <c r="JJQ112" s="262"/>
      <c r="JJR112" s="262"/>
      <c r="JJS112" s="262"/>
      <c r="JJT112" s="262"/>
      <c r="JJU112" s="262"/>
      <c r="JJV112" s="262"/>
      <c r="JJW112" s="262"/>
      <c r="JJX112" s="262"/>
      <c r="JJY112" s="262"/>
      <c r="JJZ112" s="262"/>
      <c r="JKA112" s="262"/>
      <c r="JKB112" s="262"/>
      <c r="JKC112" s="262"/>
      <c r="JKD112" s="262"/>
      <c r="JKE112" s="262"/>
      <c r="JKF112" s="262"/>
      <c r="JKG112" s="262"/>
      <c r="JKH112" s="262"/>
      <c r="JKI112" s="262"/>
      <c r="JKJ112" s="262"/>
      <c r="JKK112" s="262"/>
      <c r="JKL112" s="262"/>
      <c r="JKM112" s="262"/>
      <c r="JKN112" s="262"/>
      <c r="JKO112" s="262"/>
      <c r="JKP112" s="262"/>
      <c r="JKQ112" s="262"/>
      <c r="JKR112" s="262"/>
      <c r="JKS112" s="262"/>
      <c r="JKT112" s="262"/>
      <c r="JKU112" s="262"/>
      <c r="JKV112" s="262"/>
      <c r="JKW112" s="262"/>
      <c r="JKX112" s="262"/>
      <c r="JKY112" s="262"/>
      <c r="JKZ112" s="262"/>
      <c r="JLA112" s="262"/>
      <c r="JLB112" s="262"/>
      <c r="JLC112" s="262"/>
      <c r="JLD112" s="262"/>
      <c r="JLE112" s="262"/>
      <c r="JLF112" s="262"/>
      <c r="JLG112" s="262"/>
      <c r="JLH112" s="262"/>
      <c r="JLI112" s="262"/>
      <c r="JLJ112" s="262"/>
      <c r="JLK112" s="262"/>
      <c r="JLL112" s="262"/>
      <c r="JLM112" s="262"/>
      <c r="JLN112" s="262"/>
      <c r="JLO112" s="262"/>
      <c r="JLP112" s="262"/>
      <c r="JLQ112" s="262"/>
      <c r="JLR112" s="262"/>
      <c r="JLS112" s="262"/>
      <c r="JLT112" s="262"/>
      <c r="JLU112" s="262"/>
      <c r="JLV112" s="262"/>
      <c r="JLW112" s="262"/>
      <c r="JLX112" s="262"/>
      <c r="JLY112" s="262"/>
      <c r="JLZ112" s="262"/>
      <c r="JMA112" s="262"/>
      <c r="JMB112" s="262"/>
      <c r="JMC112" s="262"/>
      <c r="JMD112" s="262"/>
      <c r="JME112" s="262"/>
      <c r="JMF112" s="262"/>
      <c r="JMG112" s="262"/>
      <c r="JMH112" s="262"/>
      <c r="JMI112" s="262"/>
      <c r="JMJ112" s="262"/>
      <c r="JMK112" s="262"/>
      <c r="JML112" s="262"/>
      <c r="JMM112" s="262"/>
      <c r="JMN112" s="262"/>
      <c r="JMO112" s="262"/>
      <c r="JMP112" s="262"/>
      <c r="JMQ112" s="262"/>
      <c r="JMR112" s="262"/>
      <c r="JMS112" s="262"/>
      <c r="JMT112" s="262"/>
      <c r="JMU112" s="262"/>
      <c r="JMV112" s="262"/>
      <c r="JMW112" s="262"/>
      <c r="JMX112" s="262"/>
      <c r="JMY112" s="262"/>
      <c r="JMZ112" s="262"/>
      <c r="JNA112" s="262"/>
      <c r="JNB112" s="262"/>
      <c r="JNC112" s="262"/>
      <c r="JND112" s="262"/>
      <c r="JNE112" s="262"/>
      <c r="JNF112" s="262"/>
      <c r="JNG112" s="262"/>
      <c r="JNH112" s="262"/>
      <c r="JNI112" s="262"/>
      <c r="JNJ112" s="262"/>
      <c r="JNK112" s="262"/>
      <c r="JNL112" s="262"/>
      <c r="JNM112" s="262"/>
      <c r="JNN112" s="262"/>
      <c r="JNO112" s="262"/>
      <c r="JNP112" s="262"/>
      <c r="JNQ112" s="262"/>
      <c r="JNR112" s="262"/>
      <c r="JNS112" s="262"/>
      <c r="JNT112" s="262"/>
      <c r="JNU112" s="262"/>
      <c r="JNV112" s="262"/>
      <c r="JNW112" s="262"/>
      <c r="JNX112" s="262"/>
      <c r="JNY112" s="262"/>
      <c r="JNZ112" s="262"/>
      <c r="JOA112" s="262"/>
      <c r="JOB112" s="262"/>
      <c r="JOC112" s="262"/>
      <c r="JOD112" s="262"/>
      <c r="JOE112" s="262"/>
      <c r="JOF112" s="262"/>
      <c r="JOG112" s="262"/>
      <c r="JOH112" s="262"/>
      <c r="JOI112" s="262"/>
      <c r="JOJ112" s="262"/>
      <c r="JOK112" s="262"/>
      <c r="JOL112" s="262"/>
      <c r="JOM112" s="262"/>
      <c r="JON112" s="262"/>
      <c r="JOO112" s="262"/>
      <c r="JOP112" s="262"/>
      <c r="JOQ112" s="262"/>
      <c r="JOR112" s="262"/>
      <c r="JOS112" s="262"/>
      <c r="JOT112" s="262"/>
      <c r="JOU112" s="262"/>
      <c r="JOV112" s="262"/>
      <c r="JOW112" s="262"/>
      <c r="JOX112" s="262"/>
      <c r="JOY112" s="262"/>
      <c r="JOZ112" s="262"/>
      <c r="JPA112" s="262"/>
      <c r="JPB112" s="262"/>
      <c r="JPC112" s="262"/>
      <c r="JPD112" s="262"/>
      <c r="JPE112" s="262"/>
      <c r="JPF112" s="262"/>
      <c r="JPG112" s="262"/>
      <c r="JPH112" s="262"/>
      <c r="JPI112" s="262"/>
      <c r="JPJ112" s="262"/>
      <c r="JPK112" s="262"/>
      <c r="JPL112" s="262"/>
      <c r="JPM112" s="262"/>
      <c r="JPN112" s="262"/>
      <c r="JPO112" s="262"/>
      <c r="JPP112" s="262"/>
      <c r="JPQ112" s="262"/>
      <c r="JPR112" s="262"/>
      <c r="JPS112" s="262"/>
      <c r="JPT112" s="262"/>
      <c r="JPU112" s="262"/>
      <c r="JPV112" s="262"/>
      <c r="JPW112" s="262"/>
      <c r="JPX112" s="262"/>
      <c r="JPY112" s="262"/>
      <c r="JPZ112" s="262"/>
      <c r="JQA112" s="262"/>
      <c r="JQB112" s="262"/>
      <c r="JQC112" s="262"/>
      <c r="JQD112" s="262"/>
      <c r="JQE112" s="262"/>
      <c r="JQF112" s="262"/>
      <c r="JQG112" s="262"/>
      <c r="JQH112" s="262"/>
      <c r="JQI112" s="262"/>
      <c r="JQJ112" s="262"/>
      <c r="JQK112" s="262"/>
      <c r="JQL112" s="262"/>
      <c r="JQM112" s="262"/>
      <c r="JQN112" s="262"/>
      <c r="JQO112" s="262"/>
      <c r="JQP112" s="262"/>
      <c r="JQQ112" s="262"/>
      <c r="JQR112" s="262"/>
      <c r="JQS112" s="262"/>
      <c r="JQT112" s="262"/>
      <c r="JQU112" s="262"/>
      <c r="JQV112" s="262"/>
      <c r="JQW112" s="262"/>
      <c r="JQX112" s="262"/>
      <c r="JQY112" s="262"/>
      <c r="JQZ112" s="262"/>
      <c r="JRA112" s="262"/>
      <c r="JRB112" s="262"/>
      <c r="JRC112" s="262"/>
      <c r="JRD112" s="262"/>
      <c r="JRE112" s="262"/>
      <c r="JRF112" s="262"/>
      <c r="JRG112" s="262"/>
      <c r="JRH112" s="262"/>
      <c r="JRI112" s="262"/>
      <c r="JRJ112" s="262"/>
      <c r="JRK112" s="262"/>
      <c r="JRL112" s="262"/>
      <c r="JRM112" s="262"/>
      <c r="JRN112" s="262"/>
      <c r="JRO112" s="262"/>
      <c r="JRP112" s="262"/>
      <c r="JRQ112" s="262"/>
      <c r="JRR112" s="262"/>
      <c r="JRS112" s="262"/>
      <c r="JRT112" s="262"/>
      <c r="JRU112" s="262"/>
      <c r="JRV112" s="262"/>
      <c r="JRW112" s="262"/>
      <c r="JRX112" s="262"/>
      <c r="JRY112" s="262"/>
      <c r="JRZ112" s="262"/>
      <c r="JSA112" s="262"/>
      <c r="JSB112" s="262"/>
      <c r="JSC112" s="262"/>
      <c r="JSD112" s="262"/>
      <c r="JSE112" s="262"/>
      <c r="JSF112" s="262"/>
      <c r="JSG112" s="262"/>
      <c r="JSH112" s="262"/>
      <c r="JSI112" s="262"/>
      <c r="JSJ112" s="262"/>
      <c r="JSK112" s="262"/>
      <c r="JSL112" s="262"/>
      <c r="JSM112" s="262"/>
      <c r="JSN112" s="262"/>
      <c r="JSO112" s="262"/>
      <c r="JSP112" s="262"/>
      <c r="JSQ112" s="262"/>
      <c r="JSR112" s="262"/>
      <c r="JSS112" s="262"/>
      <c r="JST112" s="262"/>
      <c r="JSU112" s="262"/>
      <c r="JSV112" s="262"/>
      <c r="JSW112" s="262"/>
      <c r="JSX112" s="262"/>
      <c r="JSY112" s="262"/>
      <c r="JSZ112" s="262"/>
      <c r="JTA112" s="262"/>
      <c r="JTB112" s="262"/>
      <c r="JTC112" s="262"/>
      <c r="JTD112" s="262"/>
      <c r="JTE112" s="262"/>
      <c r="JTF112" s="262"/>
      <c r="JTG112" s="262"/>
      <c r="JTH112" s="262"/>
      <c r="JTI112" s="262"/>
      <c r="JTJ112" s="262"/>
      <c r="JTK112" s="262"/>
      <c r="JTL112" s="262"/>
      <c r="JTM112" s="262"/>
      <c r="JTN112" s="262"/>
      <c r="JTO112" s="262"/>
      <c r="JTP112" s="262"/>
      <c r="JTQ112" s="262"/>
      <c r="JTR112" s="262"/>
      <c r="JTS112" s="262"/>
      <c r="JTT112" s="262"/>
      <c r="JTU112" s="262"/>
      <c r="JTV112" s="262"/>
      <c r="JTW112" s="262"/>
      <c r="JTX112" s="262"/>
      <c r="JTY112" s="262"/>
      <c r="JTZ112" s="262"/>
      <c r="JUA112" s="262"/>
      <c r="JUB112" s="262"/>
      <c r="JUC112" s="262"/>
      <c r="JUD112" s="262"/>
      <c r="JUE112" s="262"/>
      <c r="JUF112" s="262"/>
      <c r="JUG112" s="262"/>
      <c r="JUH112" s="262"/>
      <c r="JUI112" s="262"/>
      <c r="JUJ112" s="262"/>
      <c r="JUK112" s="262"/>
      <c r="JUL112" s="262"/>
      <c r="JUM112" s="262"/>
      <c r="JUN112" s="262"/>
      <c r="JUO112" s="262"/>
      <c r="JUP112" s="262"/>
      <c r="JUQ112" s="262"/>
      <c r="JUR112" s="262"/>
      <c r="JUS112" s="262"/>
      <c r="JUT112" s="262"/>
      <c r="JUU112" s="262"/>
      <c r="JUV112" s="262"/>
      <c r="JUW112" s="262"/>
      <c r="JUX112" s="262"/>
      <c r="JUY112" s="262"/>
      <c r="JUZ112" s="262"/>
      <c r="JVA112" s="262"/>
      <c r="JVB112" s="262"/>
      <c r="JVC112" s="262"/>
      <c r="JVD112" s="262"/>
      <c r="JVE112" s="262"/>
      <c r="JVF112" s="262"/>
      <c r="JVG112" s="262"/>
      <c r="JVH112" s="262"/>
      <c r="JVI112" s="262"/>
      <c r="JVJ112" s="262"/>
      <c r="JVK112" s="262"/>
      <c r="JVL112" s="262"/>
      <c r="JVM112" s="262"/>
      <c r="JVN112" s="262"/>
      <c r="JVO112" s="262"/>
      <c r="JVP112" s="262"/>
      <c r="JVQ112" s="262"/>
      <c r="JVR112" s="262"/>
      <c r="JVS112" s="262"/>
      <c r="JVT112" s="262"/>
      <c r="JVU112" s="262"/>
      <c r="JVV112" s="262"/>
      <c r="JVW112" s="262"/>
      <c r="JVX112" s="262"/>
      <c r="JVY112" s="262"/>
      <c r="JVZ112" s="262"/>
      <c r="JWA112" s="262"/>
      <c r="JWB112" s="262"/>
      <c r="JWC112" s="262"/>
      <c r="JWD112" s="262"/>
      <c r="JWE112" s="262"/>
      <c r="JWF112" s="262"/>
      <c r="JWG112" s="262"/>
      <c r="JWH112" s="262"/>
      <c r="JWI112" s="262"/>
      <c r="JWJ112" s="262"/>
      <c r="JWK112" s="262"/>
      <c r="JWL112" s="262"/>
      <c r="JWM112" s="262"/>
      <c r="JWN112" s="262"/>
      <c r="JWO112" s="262"/>
      <c r="JWP112" s="262"/>
      <c r="JWQ112" s="262"/>
      <c r="JWR112" s="262"/>
      <c r="JWS112" s="262"/>
      <c r="JWT112" s="262"/>
      <c r="JWU112" s="262"/>
      <c r="JWV112" s="262"/>
      <c r="JWW112" s="262"/>
      <c r="JWX112" s="262"/>
      <c r="JWY112" s="262"/>
      <c r="JWZ112" s="262"/>
      <c r="JXA112" s="262"/>
      <c r="JXB112" s="262"/>
      <c r="JXC112" s="262"/>
      <c r="JXD112" s="262"/>
      <c r="JXE112" s="262"/>
      <c r="JXF112" s="262"/>
      <c r="JXG112" s="262"/>
      <c r="JXH112" s="262"/>
      <c r="JXI112" s="262"/>
      <c r="JXJ112" s="262"/>
      <c r="JXK112" s="262"/>
      <c r="JXL112" s="262"/>
      <c r="JXM112" s="262"/>
      <c r="JXN112" s="262"/>
      <c r="JXO112" s="262"/>
      <c r="JXP112" s="262"/>
      <c r="JXQ112" s="262"/>
      <c r="JXR112" s="262"/>
      <c r="JXS112" s="262"/>
      <c r="JXT112" s="262"/>
      <c r="JXU112" s="262"/>
      <c r="JXV112" s="262"/>
      <c r="JXW112" s="262"/>
      <c r="JXX112" s="262"/>
      <c r="JXY112" s="262"/>
      <c r="JXZ112" s="262"/>
      <c r="JYA112" s="262"/>
      <c r="JYB112" s="262"/>
      <c r="JYC112" s="262"/>
      <c r="JYD112" s="262"/>
      <c r="JYE112" s="262"/>
      <c r="JYF112" s="262"/>
      <c r="JYG112" s="262"/>
      <c r="JYH112" s="262"/>
      <c r="JYI112" s="262"/>
      <c r="JYJ112" s="262"/>
      <c r="JYK112" s="262"/>
      <c r="JYL112" s="262"/>
      <c r="JYM112" s="262"/>
      <c r="JYN112" s="262"/>
      <c r="JYO112" s="262"/>
      <c r="JYP112" s="262"/>
      <c r="JYQ112" s="262"/>
      <c r="JYR112" s="262"/>
      <c r="JYS112" s="262"/>
      <c r="JYT112" s="262"/>
      <c r="JYU112" s="262"/>
      <c r="JYV112" s="262"/>
      <c r="JYW112" s="262"/>
      <c r="JYX112" s="262"/>
      <c r="JYY112" s="262"/>
      <c r="JYZ112" s="262"/>
      <c r="JZA112" s="262"/>
      <c r="JZB112" s="262"/>
      <c r="JZC112" s="262"/>
      <c r="JZD112" s="262"/>
      <c r="JZE112" s="262"/>
      <c r="JZF112" s="262"/>
      <c r="JZG112" s="262"/>
      <c r="JZH112" s="262"/>
      <c r="JZI112" s="262"/>
      <c r="JZJ112" s="262"/>
      <c r="JZK112" s="262"/>
      <c r="JZL112" s="262"/>
      <c r="JZM112" s="262"/>
      <c r="JZN112" s="262"/>
      <c r="JZO112" s="262"/>
      <c r="JZP112" s="262"/>
      <c r="JZQ112" s="262"/>
      <c r="JZR112" s="262"/>
      <c r="JZS112" s="262"/>
      <c r="JZT112" s="262"/>
      <c r="JZU112" s="262"/>
      <c r="JZV112" s="262"/>
      <c r="JZW112" s="262"/>
      <c r="JZX112" s="262"/>
      <c r="JZY112" s="262"/>
      <c r="JZZ112" s="262"/>
      <c r="KAA112" s="262"/>
      <c r="KAB112" s="262"/>
      <c r="KAC112" s="262"/>
      <c r="KAD112" s="262"/>
      <c r="KAE112" s="262"/>
      <c r="KAF112" s="262"/>
      <c r="KAG112" s="262"/>
      <c r="KAH112" s="262"/>
      <c r="KAI112" s="262"/>
      <c r="KAJ112" s="262"/>
      <c r="KAK112" s="262"/>
      <c r="KAL112" s="262"/>
      <c r="KAM112" s="262"/>
      <c r="KAN112" s="262"/>
      <c r="KAO112" s="262"/>
      <c r="KAP112" s="262"/>
      <c r="KAQ112" s="262"/>
      <c r="KAR112" s="262"/>
      <c r="KAS112" s="262"/>
      <c r="KAT112" s="262"/>
      <c r="KAU112" s="262"/>
      <c r="KAV112" s="262"/>
      <c r="KAW112" s="262"/>
      <c r="KAX112" s="262"/>
      <c r="KAY112" s="262"/>
      <c r="KAZ112" s="262"/>
      <c r="KBA112" s="262"/>
      <c r="KBB112" s="262"/>
      <c r="KBC112" s="262"/>
      <c r="KBD112" s="262"/>
      <c r="KBE112" s="262"/>
      <c r="KBF112" s="262"/>
      <c r="KBG112" s="262"/>
      <c r="KBH112" s="262"/>
      <c r="KBI112" s="262"/>
      <c r="KBJ112" s="262"/>
      <c r="KBK112" s="262"/>
      <c r="KBL112" s="262"/>
      <c r="KBM112" s="262"/>
      <c r="KBN112" s="262"/>
      <c r="KBO112" s="262"/>
      <c r="KBP112" s="262"/>
      <c r="KBQ112" s="262"/>
      <c r="KBR112" s="262"/>
      <c r="KBS112" s="262"/>
      <c r="KBT112" s="262"/>
      <c r="KBU112" s="262"/>
      <c r="KBV112" s="262"/>
      <c r="KBW112" s="262"/>
      <c r="KBX112" s="262"/>
      <c r="KBY112" s="262"/>
      <c r="KBZ112" s="262"/>
      <c r="KCA112" s="262"/>
      <c r="KCB112" s="262"/>
      <c r="KCC112" s="262"/>
      <c r="KCD112" s="262"/>
      <c r="KCE112" s="262"/>
      <c r="KCF112" s="262"/>
      <c r="KCG112" s="262"/>
      <c r="KCH112" s="262"/>
      <c r="KCI112" s="262"/>
      <c r="KCJ112" s="262"/>
      <c r="KCK112" s="262"/>
      <c r="KCL112" s="262"/>
      <c r="KCM112" s="262"/>
      <c r="KCN112" s="262"/>
      <c r="KCO112" s="262"/>
      <c r="KCP112" s="262"/>
      <c r="KCQ112" s="262"/>
      <c r="KCR112" s="262"/>
      <c r="KCS112" s="262"/>
      <c r="KCT112" s="262"/>
      <c r="KCU112" s="262"/>
      <c r="KCV112" s="262"/>
      <c r="KCW112" s="262"/>
      <c r="KCX112" s="262"/>
      <c r="KCY112" s="262"/>
      <c r="KCZ112" s="262"/>
      <c r="KDA112" s="262"/>
      <c r="KDB112" s="262"/>
      <c r="KDC112" s="262"/>
      <c r="KDD112" s="262"/>
      <c r="KDE112" s="262"/>
      <c r="KDF112" s="262"/>
      <c r="KDG112" s="262"/>
      <c r="KDH112" s="262"/>
      <c r="KDI112" s="262"/>
      <c r="KDJ112" s="262"/>
      <c r="KDK112" s="262"/>
      <c r="KDL112" s="262"/>
      <c r="KDM112" s="262"/>
      <c r="KDN112" s="262"/>
      <c r="KDO112" s="262"/>
      <c r="KDP112" s="262"/>
      <c r="KDQ112" s="262"/>
      <c r="KDR112" s="262"/>
      <c r="KDS112" s="262"/>
      <c r="KDT112" s="262"/>
      <c r="KDU112" s="262"/>
      <c r="KDV112" s="262"/>
      <c r="KDW112" s="262"/>
      <c r="KDX112" s="262"/>
      <c r="KDY112" s="262"/>
      <c r="KDZ112" s="262"/>
      <c r="KEA112" s="262"/>
      <c r="KEB112" s="262"/>
      <c r="KEC112" s="262"/>
      <c r="KED112" s="262"/>
      <c r="KEE112" s="262"/>
      <c r="KEF112" s="262"/>
      <c r="KEG112" s="262"/>
      <c r="KEH112" s="262"/>
      <c r="KEI112" s="262"/>
      <c r="KEJ112" s="262"/>
      <c r="KEK112" s="262"/>
      <c r="KEL112" s="262"/>
      <c r="KEM112" s="262"/>
      <c r="KEN112" s="262"/>
      <c r="KEO112" s="262"/>
      <c r="KEP112" s="262"/>
      <c r="KEQ112" s="262"/>
      <c r="KER112" s="262"/>
      <c r="KES112" s="262"/>
      <c r="KET112" s="262"/>
      <c r="KEU112" s="262"/>
      <c r="KEV112" s="262"/>
      <c r="KEW112" s="262"/>
      <c r="KEX112" s="262"/>
      <c r="KEY112" s="262"/>
      <c r="KEZ112" s="262"/>
      <c r="KFA112" s="262"/>
      <c r="KFB112" s="262"/>
      <c r="KFC112" s="262"/>
      <c r="KFD112" s="262"/>
      <c r="KFE112" s="262"/>
      <c r="KFF112" s="262"/>
      <c r="KFG112" s="262"/>
      <c r="KFH112" s="262"/>
      <c r="KFI112" s="262"/>
      <c r="KFJ112" s="262"/>
      <c r="KFK112" s="262"/>
      <c r="KFL112" s="262"/>
      <c r="KFM112" s="262"/>
      <c r="KFN112" s="262"/>
      <c r="KFO112" s="262"/>
      <c r="KFP112" s="262"/>
      <c r="KFQ112" s="262"/>
      <c r="KFR112" s="262"/>
      <c r="KFS112" s="262"/>
      <c r="KFT112" s="262"/>
      <c r="KFU112" s="262"/>
      <c r="KFV112" s="262"/>
      <c r="KFW112" s="262"/>
      <c r="KFX112" s="262"/>
      <c r="KFY112" s="262"/>
      <c r="KFZ112" s="262"/>
      <c r="KGA112" s="262"/>
      <c r="KGB112" s="262"/>
      <c r="KGC112" s="262"/>
      <c r="KGD112" s="262"/>
      <c r="KGE112" s="262"/>
      <c r="KGF112" s="262"/>
      <c r="KGG112" s="262"/>
      <c r="KGH112" s="262"/>
      <c r="KGI112" s="262"/>
      <c r="KGJ112" s="262"/>
      <c r="KGK112" s="262"/>
      <c r="KGL112" s="262"/>
      <c r="KGM112" s="262"/>
      <c r="KGN112" s="262"/>
      <c r="KGO112" s="262"/>
      <c r="KGP112" s="262"/>
      <c r="KGQ112" s="262"/>
      <c r="KGR112" s="262"/>
      <c r="KGS112" s="262"/>
      <c r="KGT112" s="262"/>
      <c r="KGU112" s="262"/>
      <c r="KGV112" s="262"/>
      <c r="KGW112" s="262"/>
      <c r="KGX112" s="262"/>
      <c r="KGY112" s="262"/>
      <c r="KGZ112" s="262"/>
      <c r="KHA112" s="262"/>
      <c r="KHB112" s="262"/>
      <c r="KHC112" s="262"/>
      <c r="KHD112" s="262"/>
      <c r="KHE112" s="262"/>
      <c r="KHF112" s="262"/>
      <c r="KHG112" s="262"/>
      <c r="KHH112" s="262"/>
      <c r="KHI112" s="262"/>
      <c r="KHJ112" s="262"/>
      <c r="KHK112" s="262"/>
      <c r="KHL112" s="262"/>
      <c r="KHM112" s="262"/>
      <c r="KHN112" s="262"/>
      <c r="KHO112" s="262"/>
      <c r="KHP112" s="262"/>
      <c r="KHQ112" s="262"/>
      <c r="KHR112" s="262"/>
      <c r="KHS112" s="262"/>
      <c r="KHT112" s="262"/>
      <c r="KHU112" s="262"/>
      <c r="KHV112" s="262"/>
      <c r="KHW112" s="262"/>
      <c r="KHX112" s="262"/>
      <c r="KHY112" s="262"/>
      <c r="KHZ112" s="262"/>
      <c r="KIA112" s="262"/>
      <c r="KIB112" s="262"/>
      <c r="KIC112" s="262"/>
      <c r="KID112" s="262"/>
      <c r="KIE112" s="262"/>
      <c r="KIF112" s="262"/>
      <c r="KIG112" s="262"/>
      <c r="KIH112" s="262"/>
      <c r="KII112" s="262"/>
      <c r="KIJ112" s="262"/>
      <c r="KIK112" s="262"/>
      <c r="KIL112" s="262"/>
      <c r="KIM112" s="262"/>
      <c r="KIN112" s="262"/>
      <c r="KIO112" s="262"/>
      <c r="KIP112" s="262"/>
      <c r="KIQ112" s="262"/>
      <c r="KIR112" s="262"/>
      <c r="KIS112" s="262"/>
      <c r="KIT112" s="262"/>
      <c r="KIU112" s="262"/>
      <c r="KIV112" s="262"/>
      <c r="KIW112" s="262"/>
      <c r="KIX112" s="262"/>
      <c r="KIY112" s="262"/>
      <c r="KIZ112" s="262"/>
      <c r="KJA112" s="262"/>
      <c r="KJB112" s="262"/>
      <c r="KJC112" s="262"/>
      <c r="KJD112" s="262"/>
      <c r="KJE112" s="262"/>
      <c r="KJF112" s="262"/>
      <c r="KJG112" s="262"/>
      <c r="KJH112" s="262"/>
      <c r="KJI112" s="262"/>
      <c r="KJJ112" s="262"/>
      <c r="KJK112" s="262"/>
      <c r="KJL112" s="262"/>
      <c r="KJM112" s="262"/>
      <c r="KJN112" s="262"/>
      <c r="KJO112" s="262"/>
      <c r="KJP112" s="262"/>
      <c r="KJQ112" s="262"/>
      <c r="KJR112" s="262"/>
      <c r="KJS112" s="262"/>
      <c r="KJT112" s="262"/>
      <c r="KJU112" s="262"/>
      <c r="KJV112" s="262"/>
      <c r="KJW112" s="262"/>
      <c r="KJX112" s="262"/>
      <c r="KJY112" s="262"/>
      <c r="KJZ112" s="262"/>
      <c r="KKA112" s="262"/>
      <c r="KKB112" s="262"/>
      <c r="KKC112" s="262"/>
      <c r="KKD112" s="262"/>
      <c r="KKE112" s="262"/>
      <c r="KKF112" s="262"/>
      <c r="KKG112" s="262"/>
      <c r="KKH112" s="262"/>
      <c r="KKI112" s="262"/>
      <c r="KKJ112" s="262"/>
      <c r="KKK112" s="262"/>
      <c r="KKL112" s="262"/>
      <c r="KKM112" s="262"/>
      <c r="KKN112" s="262"/>
      <c r="KKO112" s="262"/>
      <c r="KKP112" s="262"/>
      <c r="KKQ112" s="262"/>
      <c r="KKR112" s="262"/>
      <c r="KKS112" s="262"/>
      <c r="KKT112" s="262"/>
      <c r="KKU112" s="262"/>
      <c r="KKV112" s="262"/>
      <c r="KKW112" s="262"/>
      <c r="KKX112" s="262"/>
      <c r="KKY112" s="262"/>
      <c r="KKZ112" s="262"/>
      <c r="KLA112" s="262"/>
      <c r="KLB112" s="262"/>
      <c r="KLC112" s="262"/>
      <c r="KLD112" s="262"/>
      <c r="KLE112" s="262"/>
      <c r="KLF112" s="262"/>
      <c r="KLG112" s="262"/>
      <c r="KLH112" s="262"/>
      <c r="KLI112" s="262"/>
      <c r="KLJ112" s="262"/>
      <c r="KLK112" s="262"/>
      <c r="KLL112" s="262"/>
      <c r="KLM112" s="262"/>
      <c r="KLN112" s="262"/>
      <c r="KLO112" s="262"/>
      <c r="KLP112" s="262"/>
      <c r="KLQ112" s="262"/>
      <c r="KLR112" s="262"/>
      <c r="KLS112" s="262"/>
      <c r="KLT112" s="262"/>
      <c r="KLU112" s="262"/>
      <c r="KLV112" s="262"/>
      <c r="KLW112" s="262"/>
      <c r="KLX112" s="262"/>
      <c r="KLY112" s="262"/>
      <c r="KLZ112" s="262"/>
      <c r="KMA112" s="262"/>
      <c r="KMB112" s="262"/>
      <c r="KMC112" s="262"/>
      <c r="KMD112" s="262"/>
      <c r="KME112" s="262"/>
      <c r="KMF112" s="262"/>
      <c r="KMG112" s="262"/>
      <c r="KMH112" s="262"/>
      <c r="KMI112" s="262"/>
      <c r="KMJ112" s="262"/>
      <c r="KMK112" s="262"/>
      <c r="KML112" s="262"/>
      <c r="KMM112" s="262"/>
      <c r="KMN112" s="262"/>
      <c r="KMO112" s="262"/>
      <c r="KMP112" s="262"/>
      <c r="KMQ112" s="262"/>
      <c r="KMR112" s="262"/>
      <c r="KMS112" s="262"/>
      <c r="KMT112" s="262"/>
      <c r="KMU112" s="262"/>
      <c r="KMV112" s="262"/>
      <c r="KMW112" s="262"/>
      <c r="KMX112" s="262"/>
      <c r="KMY112" s="262"/>
      <c r="KMZ112" s="262"/>
      <c r="KNA112" s="262"/>
      <c r="KNB112" s="262"/>
      <c r="KNC112" s="262"/>
      <c r="KND112" s="262"/>
      <c r="KNE112" s="262"/>
      <c r="KNF112" s="262"/>
      <c r="KNG112" s="262"/>
      <c r="KNH112" s="262"/>
      <c r="KNI112" s="262"/>
      <c r="KNJ112" s="262"/>
      <c r="KNK112" s="262"/>
      <c r="KNL112" s="262"/>
      <c r="KNM112" s="262"/>
      <c r="KNN112" s="262"/>
      <c r="KNO112" s="262"/>
      <c r="KNP112" s="262"/>
      <c r="KNQ112" s="262"/>
      <c r="KNR112" s="262"/>
      <c r="KNS112" s="262"/>
      <c r="KNT112" s="262"/>
      <c r="KNU112" s="262"/>
      <c r="KNV112" s="262"/>
      <c r="KNW112" s="262"/>
      <c r="KNX112" s="262"/>
      <c r="KNY112" s="262"/>
      <c r="KNZ112" s="262"/>
      <c r="KOA112" s="262"/>
      <c r="KOB112" s="262"/>
      <c r="KOC112" s="262"/>
      <c r="KOD112" s="262"/>
      <c r="KOE112" s="262"/>
      <c r="KOF112" s="262"/>
      <c r="KOG112" s="262"/>
      <c r="KOH112" s="262"/>
      <c r="KOI112" s="262"/>
      <c r="KOJ112" s="262"/>
      <c r="KOK112" s="262"/>
      <c r="KOL112" s="262"/>
      <c r="KOM112" s="262"/>
      <c r="KON112" s="262"/>
      <c r="KOO112" s="262"/>
      <c r="KOP112" s="262"/>
      <c r="KOQ112" s="262"/>
      <c r="KOR112" s="262"/>
      <c r="KOS112" s="262"/>
      <c r="KOT112" s="262"/>
      <c r="KOU112" s="262"/>
      <c r="KOV112" s="262"/>
      <c r="KOW112" s="262"/>
      <c r="KOX112" s="262"/>
      <c r="KOY112" s="262"/>
      <c r="KOZ112" s="262"/>
      <c r="KPA112" s="262"/>
      <c r="KPB112" s="262"/>
      <c r="KPC112" s="262"/>
      <c r="KPD112" s="262"/>
      <c r="KPE112" s="262"/>
      <c r="KPF112" s="262"/>
      <c r="KPG112" s="262"/>
      <c r="KPH112" s="262"/>
      <c r="KPI112" s="262"/>
      <c r="KPJ112" s="262"/>
      <c r="KPK112" s="262"/>
      <c r="KPL112" s="262"/>
      <c r="KPM112" s="262"/>
      <c r="KPN112" s="262"/>
      <c r="KPO112" s="262"/>
      <c r="KPP112" s="262"/>
      <c r="KPQ112" s="262"/>
      <c r="KPR112" s="262"/>
      <c r="KPS112" s="262"/>
      <c r="KPT112" s="262"/>
      <c r="KPU112" s="262"/>
      <c r="KPV112" s="262"/>
      <c r="KPW112" s="262"/>
      <c r="KPX112" s="262"/>
      <c r="KPY112" s="262"/>
      <c r="KPZ112" s="262"/>
      <c r="KQA112" s="262"/>
      <c r="KQB112" s="262"/>
      <c r="KQC112" s="262"/>
      <c r="KQD112" s="262"/>
      <c r="KQE112" s="262"/>
      <c r="KQF112" s="262"/>
      <c r="KQG112" s="262"/>
      <c r="KQH112" s="262"/>
      <c r="KQI112" s="262"/>
      <c r="KQJ112" s="262"/>
      <c r="KQK112" s="262"/>
      <c r="KQL112" s="262"/>
      <c r="KQM112" s="262"/>
      <c r="KQN112" s="262"/>
      <c r="KQO112" s="262"/>
      <c r="KQP112" s="262"/>
      <c r="KQQ112" s="262"/>
      <c r="KQR112" s="262"/>
      <c r="KQS112" s="262"/>
      <c r="KQT112" s="262"/>
      <c r="KQU112" s="262"/>
      <c r="KQV112" s="262"/>
      <c r="KQW112" s="262"/>
      <c r="KQX112" s="262"/>
      <c r="KQY112" s="262"/>
      <c r="KQZ112" s="262"/>
      <c r="KRA112" s="262"/>
      <c r="KRB112" s="262"/>
      <c r="KRC112" s="262"/>
      <c r="KRD112" s="262"/>
      <c r="KRE112" s="262"/>
      <c r="KRF112" s="262"/>
      <c r="KRG112" s="262"/>
      <c r="KRH112" s="262"/>
      <c r="KRI112" s="262"/>
      <c r="KRJ112" s="262"/>
      <c r="KRK112" s="262"/>
      <c r="KRL112" s="262"/>
      <c r="KRM112" s="262"/>
      <c r="KRN112" s="262"/>
      <c r="KRO112" s="262"/>
      <c r="KRP112" s="262"/>
      <c r="KRQ112" s="262"/>
      <c r="KRR112" s="262"/>
      <c r="KRS112" s="262"/>
      <c r="KRT112" s="262"/>
      <c r="KRU112" s="262"/>
      <c r="KRV112" s="262"/>
      <c r="KRW112" s="262"/>
      <c r="KRX112" s="262"/>
      <c r="KRY112" s="262"/>
      <c r="KRZ112" s="262"/>
      <c r="KSA112" s="262"/>
      <c r="KSB112" s="262"/>
      <c r="KSC112" s="262"/>
      <c r="KSD112" s="262"/>
      <c r="KSE112" s="262"/>
      <c r="KSF112" s="262"/>
      <c r="KSG112" s="262"/>
      <c r="KSH112" s="262"/>
      <c r="KSI112" s="262"/>
      <c r="KSJ112" s="262"/>
      <c r="KSK112" s="262"/>
      <c r="KSL112" s="262"/>
      <c r="KSM112" s="262"/>
      <c r="KSN112" s="262"/>
      <c r="KSO112" s="262"/>
      <c r="KSP112" s="262"/>
      <c r="KSQ112" s="262"/>
      <c r="KSR112" s="262"/>
      <c r="KSS112" s="262"/>
      <c r="KST112" s="262"/>
      <c r="KSU112" s="262"/>
      <c r="KSV112" s="262"/>
      <c r="KSW112" s="262"/>
      <c r="KSX112" s="262"/>
      <c r="KSY112" s="262"/>
      <c r="KSZ112" s="262"/>
      <c r="KTA112" s="262"/>
      <c r="KTB112" s="262"/>
      <c r="KTC112" s="262"/>
      <c r="KTD112" s="262"/>
      <c r="KTE112" s="262"/>
      <c r="KTF112" s="262"/>
      <c r="KTG112" s="262"/>
      <c r="KTH112" s="262"/>
      <c r="KTI112" s="262"/>
      <c r="KTJ112" s="262"/>
      <c r="KTK112" s="262"/>
      <c r="KTL112" s="262"/>
      <c r="KTM112" s="262"/>
      <c r="KTN112" s="262"/>
      <c r="KTO112" s="262"/>
      <c r="KTP112" s="262"/>
      <c r="KTQ112" s="262"/>
      <c r="KTR112" s="262"/>
      <c r="KTS112" s="262"/>
      <c r="KTT112" s="262"/>
      <c r="KTU112" s="262"/>
      <c r="KTV112" s="262"/>
      <c r="KTW112" s="262"/>
      <c r="KTX112" s="262"/>
      <c r="KTY112" s="262"/>
      <c r="KTZ112" s="262"/>
      <c r="KUA112" s="262"/>
      <c r="KUB112" s="262"/>
      <c r="KUC112" s="262"/>
      <c r="KUD112" s="262"/>
      <c r="KUE112" s="262"/>
      <c r="KUF112" s="262"/>
      <c r="KUG112" s="262"/>
      <c r="KUH112" s="262"/>
      <c r="KUI112" s="262"/>
      <c r="KUJ112" s="262"/>
      <c r="KUK112" s="262"/>
      <c r="KUL112" s="262"/>
      <c r="KUM112" s="262"/>
      <c r="KUN112" s="262"/>
      <c r="KUO112" s="262"/>
      <c r="KUP112" s="262"/>
      <c r="KUQ112" s="262"/>
      <c r="KUR112" s="262"/>
      <c r="KUS112" s="262"/>
      <c r="KUT112" s="262"/>
      <c r="KUU112" s="262"/>
      <c r="KUV112" s="262"/>
      <c r="KUW112" s="262"/>
      <c r="KUX112" s="262"/>
      <c r="KUY112" s="262"/>
      <c r="KUZ112" s="262"/>
      <c r="KVA112" s="262"/>
      <c r="KVB112" s="262"/>
      <c r="KVC112" s="262"/>
      <c r="KVD112" s="262"/>
      <c r="KVE112" s="262"/>
      <c r="KVF112" s="262"/>
      <c r="KVG112" s="262"/>
      <c r="KVH112" s="262"/>
      <c r="KVI112" s="262"/>
      <c r="KVJ112" s="262"/>
      <c r="KVK112" s="262"/>
      <c r="KVL112" s="262"/>
      <c r="KVM112" s="262"/>
      <c r="KVN112" s="262"/>
      <c r="KVO112" s="262"/>
      <c r="KVP112" s="262"/>
      <c r="KVQ112" s="262"/>
      <c r="KVR112" s="262"/>
      <c r="KVS112" s="262"/>
      <c r="KVT112" s="262"/>
      <c r="KVU112" s="262"/>
      <c r="KVV112" s="262"/>
      <c r="KVW112" s="262"/>
      <c r="KVX112" s="262"/>
      <c r="KVY112" s="262"/>
      <c r="KVZ112" s="262"/>
      <c r="KWA112" s="262"/>
      <c r="KWB112" s="262"/>
      <c r="KWC112" s="262"/>
      <c r="KWD112" s="262"/>
      <c r="KWE112" s="262"/>
      <c r="KWF112" s="262"/>
      <c r="KWG112" s="262"/>
      <c r="KWH112" s="262"/>
      <c r="KWI112" s="262"/>
      <c r="KWJ112" s="262"/>
      <c r="KWK112" s="262"/>
      <c r="KWL112" s="262"/>
      <c r="KWM112" s="262"/>
      <c r="KWN112" s="262"/>
      <c r="KWO112" s="262"/>
      <c r="KWP112" s="262"/>
      <c r="KWQ112" s="262"/>
      <c r="KWR112" s="262"/>
      <c r="KWS112" s="262"/>
      <c r="KWT112" s="262"/>
      <c r="KWU112" s="262"/>
      <c r="KWV112" s="262"/>
      <c r="KWW112" s="262"/>
      <c r="KWX112" s="262"/>
      <c r="KWY112" s="262"/>
      <c r="KWZ112" s="262"/>
      <c r="KXA112" s="262"/>
      <c r="KXB112" s="262"/>
      <c r="KXC112" s="262"/>
      <c r="KXD112" s="262"/>
      <c r="KXE112" s="262"/>
      <c r="KXF112" s="262"/>
      <c r="KXG112" s="262"/>
      <c r="KXH112" s="262"/>
      <c r="KXI112" s="262"/>
      <c r="KXJ112" s="262"/>
      <c r="KXK112" s="262"/>
      <c r="KXL112" s="262"/>
      <c r="KXM112" s="262"/>
      <c r="KXN112" s="262"/>
      <c r="KXO112" s="262"/>
      <c r="KXP112" s="262"/>
      <c r="KXQ112" s="262"/>
      <c r="KXR112" s="262"/>
      <c r="KXS112" s="262"/>
      <c r="KXT112" s="262"/>
      <c r="KXU112" s="262"/>
      <c r="KXV112" s="262"/>
      <c r="KXW112" s="262"/>
      <c r="KXX112" s="262"/>
      <c r="KXY112" s="262"/>
      <c r="KXZ112" s="262"/>
      <c r="KYA112" s="262"/>
      <c r="KYB112" s="262"/>
      <c r="KYC112" s="262"/>
      <c r="KYD112" s="262"/>
      <c r="KYE112" s="262"/>
      <c r="KYF112" s="262"/>
      <c r="KYG112" s="262"/>
      <c r="KYH112" s="262"/>
      <c r="KYI112" s="262"/>
      <c r="KYJ112" s="262"/>
      <c r="KYK112" s="262"/>
      <c r="KYL112" s="262"/>
      <c r="KYM112" s="262"/>
      <c r="KYN112" s="262"/>
      <c r="KYO112" s="262"/>
      <c r="KYP112" s="262"/>
      <c r="KYQ112" s="262"/>
      <c r="KYR112" s="262"/>
      <c r="KYS112" s="262"/>
      <c r="KYT112" s="262"/>
      <c r="KYU112" s="262"/>
      <c r="KYV112" s="262"/>
      <c r="KYW112" s="262"/>
      <c r="KYX112" s="262"/>
      <c r="KYY112" s="262"/>
      <c r="KYZ112" s="262"/>
      <c r="KZA112" s="262"/>
      <c r="KZB112" s="262"/>
      <c r="KZC112" s="262"/>
      <c r="KZD112" s="262"/>
      <c r="KZE112" s="262"/>
      <c r="KZF112" s="262"/>
      <c r="KZG112" s="262"/>
      <c r="KZH112" s="262"/>
      <c r="KZI112" s="262"/>
      <c r="KZJ112" s="262"/>
      <c r="KZK112" s="262"/>
      <c r="KZL112" s="262"/>
      <c r="KZM112" s="262"/>
      <c r="KZN112" s="262"/>
      <c r="KZO112" s="262"/>
      <c r="KZP112" s="262"/>
      <c r="KZQ112" s="262"/>
      <c r="KZR112" s="262"/>
      <c r="KZS112" s="262"/>
      <c r="KZT112" s="262"/>
      <c r="KZU112" s="262"/>
      <c r="KZV112" s="262"/>
      <c r="KZW112" s="262"/>
      <c r="KZX112" s="262"/>
      <c r="KZY112" s="262"/>
      <c r="KZZ112" s="262"/>
      <c r="LAA112" s="262"/>
      <c r="LAB112" s="262"/>
      <c r="LAC112" s="262"/>
      <c r="LAD112" s="262"/>
      <c r="LAE112" s="262"/>
      <c r="LAF112" s="262"/>
      <c r="LAG112" s="262"/>
      <c r="LAH112" s="262"/>
      <c r="LAI112" s="262"/>
      <c r="LAJ112" s="262"/>
      <c r="LAK112" s="262"/>
      <c r="LAL112" s="262"/>
      <c r="LAM112" s="262"/>
      <c r="LAN112" s="262"/>
      <c r="LAO112" s="262"/>
      <c r="LAP112" s="262"/>
      <c r="LAQ112" s="262"/>
      <c r="LAR112" s="262"/>
      <c r="LAS112" s="262"/>
      <c r="LAT112" s="262"/>
      <c r="LAU112" s="262"/>
      <c r="LAV112" s="262"/>
      <c r="LAW112" s="262"/>
      <c r="LAX112" s="262"/>
      <c r="LAY112" s="262"/>
      <c r="LAZ112" s="262"/>
      <c r="LBA112" s="262"/>
      <c r="LBB112" s="262"/>
      <c r="LBC112" s="262"/>
      <c r="LBD112" s="262"/>
      <c r="LBE112" s="262"/>
      <c r="LBF112" s="262"/>
      <c r="LBG112" s="262"/>
      <c r="LBH112" s="262"/>
      <c r="LBI112" s="262"/>
      <c r="LBJ112" s="262"/>
      <c r="LBK112" s="262"/>
      <c r="LBL112" s="262"/>
      <c r="LBM112" s="262"/>
      <c r="LBN112" s="262"/>
      <c r="LBO112" s="262"/>
      <c r="LBP112" s="262"/>
      <c r="LBQ112" s="262"/>
      <c r="LBR112" s="262"/>
      <c r="LBS112" s="262"/>
      <c r="LBT112" s="262"/>
      <c r="LBU112" s="262"/>
      <c r="LBV112" s="262"/>
      <c r="LBW112" s="262"/>
      <c r="LBX112" s="262"/>
      <c r="LBY112" s="262"/>
      <c r="LBZ112" s="262"/>
      <c r="LCA112" s="262"/>
      <c r="LCB112" s="262"/>
      <c r="LCC112" s="262"/>
      <c r="LCD112" s="262"/>
      <c r="LCE112" s="262"/>
      <c r="LCF112" s="262"/>
      <c r="LCG112" s="262"/>
      <c r="LCH112" s="262"/>
      <c r="LCI112" s="262"/>
      <c r="LCJ112" s="262"/>
      <c r="LCK112" s="262"/>
      <c r="LCL112" s="262"/>
      <c r="LCM112" s="262"/>
      <c r="LCN112" s="262"/>
      <c r="LCO112" s="262"/>
      <c r="LCP112" s="262"/>
      <c r="LCQ112" s="262"/>
      <c r="LCR112" s="262"/>
      <c r="LCS112" s="262"/>
      <c r="LCT112" s="262"/>
      <c r="LCU112" s="262"/>
      <c r="LCV112" s="262"/>
      <c r="LCW112" s="262"/>
      <c r="LCX112" s="262"/>
      <c r="LCY112" s="262"/>
      <c r="LCZ112" s="262"/>
      <c r="LDA112" s="262"/>
      <c r="LDB112" s="262"/>
      <c r="LDC112" s="262"/>
      <c r="LDD112" s="262"/>
      <c r="LDE112" s="262"/>
      <c r="LDF112" s="262"/>
      <c r="LDG112" s="262"/>
      <c r="LDH112" s="262"/>
      <c r="LDI112" s="262"/>
      <c r="LDJ112" s="262"/>
      <c r="LDK112" s="262"/>
      <c r="LDL112" s="262"/>
      <c r="LDM112" s="262"/>
      <c r="LDN112" s="262"/>
      <c r="LDO112" s="262"/>
      <c r="LDP112" s="262"/>
      <c r="LDQ112" s="262"/>
      <c r="LDR112" s="262"/>
      <c r="LDS112" s="262"/>
      <c r="LDT112" s="262"/>
      <c r="LDU112" s="262"/>
      <c r="LDV112" s="262"/>
      <c r="LDW112" s="262"/>
      <c r="LDX112" s="262"/>
      <c r="LDY112" s="262"/>
      <c r="LDZ112" s="262"/>
      <c r="LEA112" s="262"/>
      <c r="LEB112" s="262"/>
      <c r="LEC112" s="262"/>
      <c r="LED112" s="262"/>
      <c r="LEE112" s="262"/>
      <c r="LEF112" s="262"/>
      <c r="LEG112" s="262"/>
      <c r="LEH112" s="262"/>
      <c r="LEI112" s="262"/>
      <c r="LEJ112" s="262"/>
      <c r="LEK112" s="262"/>
      <c r="LEL112" s="262"/>
      <c r="LEM112" s="262"/>
      <c r="LEN112" s="262"/>
      <c r="LEO112" s="262"/>
      <c r="LEP112" s="262"/>
      <c r="LEQ112" s="262"/>
      <c r="LER112" s="262"/>
      <c r="LES112" s="262"/>
      <c r="LET112" s="262"/>
      <c r="LEU112" s="262"/>
      <c r="LEV112" s="262"/>
      <c r="LEW112" s="262"/>
      <c r="LEX112" s="262"/>
      <c r="LEY112" s="262"/>
      <c r="LEZ112" s="262"/>
      <c r="LFA112" s="262"/>
      <c r="LFB112" s="262"/>
      <c r="LFC112" s="262"/>
      <c r="LFD112" s="262"/>
      <c r="LFE112" s="262"/>
      <c r="LFF112" s="262"/>
      <c r="LFG112" s="262"/>
      <c r="LFH112" s="262"/>
      <c r="LFI112" s="262"/>
      <c r="LFJ112" s="262"/>
      <c r="LFK112" s="262"/>
      <c r="LFL112" s="262"/>
      <c r="LFM112" s="262"/>
      <c r="LFN112" s="262"/>
      <c r="LFO112" s="262"/>
      <c r="LFP112" s="262"/>
      <c r="LFQ112" s="262"/>
      <c r="LFR112" s="262"/>
      <c r="LFS112" s="262"/>
      <c r="LFT112" s="262"/>
      <c r="LFU112" s="262"/>
      <c r="LFV112" s="262"/>
      <c r="LFW112" s="262"/>
      <c r="LFX112" s="262"/>
      <c r="LFY112" s="262"/>
      <c r="LFZ112" s="262"/>
      <c r="LGA112" s="262"/>
      <c r="LGB112" s="262"/>
      <c r="LGC112" s="262"/>
      <c r="LGD112" s="262"/>
      <c r="LGE112" s="262"/>
      <c r="LGF112" s="262"/>
      <c r="LGG112" s="262"/>
      <c r="LGH112" s="262"/>
      <c r="LGI112" s="262"/>
      <c r="LGJ112" s="262"/>
      <c r="LGK112" s="262"/>
      <c r="LGL112" s="262"/>
      <c r="LGM112" s="262"/>
      <c r="LGN112" s="262"/>
      <c r="LGO112" s="262"/>
      <c r="LGP112" s="262"/>
      <c r="LGQ112" s="262"/>
      <c r="LGR112" s="262"/>
      <c r="LGS112" s="262"/>
      <c r="LGT112" s="262"/>
      <c r="LGU112" s="262"/>
      <c r="LGV112" s="262"/>
      <c r="LGW112" s="262"/>
      <c r="LGX112" s="262"/>
      <c r="LGY112" s="262"/>
      <c r="LGZ112" s="262"/>
      <c r="LHA112" s="262"/>
      <c r="LHB112" s="262"/>
      <c r="LHC112" s="262"/>
      <c r="LHD112" s="262"/>
      <c r="LHE112" s="262"/>
      <c r="LHF112" s="262"/>
      <c r="LHG112" s="262"/>
      <c r="LHH112" s="262"/>
      <c r="LHI112" s="262"/>
      <c r="LHJ112" s="262"/>
      <c r="LHK112" s="262"/>
      <c r="LHL112" s="262"/>
      <c r="LHM112" s="262"/>
      <c r="LHN112" s="262"/>
      <c r="LHO112" s="262"/>
      <c r="LHP112" s="262"/>
      <c r="LHQ112" s="262"/>
      <c r="LHR112" s="262"/>
      <c r="LHS112" s="262"/>
      <c r="LHT112" s="262"/>
      <c r="LHU112" s="262"/>
      <c r="LHV112" s="262"/>
      <c r="LHW112" s="262"/>
      <c r="LHX112" s="262"/>
      <c r="LHY112" s="262"/>
      <c r="LHZ112" s="262"/>
      <c r="LIA112" s="262"/>
      <c r="LIB112" s="262"/>
      <c r="LIC112" s="262"/>
      <c r="LID112" s="262"/>
      <c r="LIE112" s="262"/>
      <c r="LIF112" s="262"/>
      <c r="LIG112" s="262"/>
      <c r="LIH112" s="262"/>
      <c r="LII112" s="262"/>
      <c r="LIJ112" s="262"/>
      <c r="LIK112" s="262"/>
      <c r="LIL112" s="262"/>
      <c r="LIM112" s="262"/>
      <c r="LIN112" s="262"/>
      <c r="LIO112" s="262"/>
      <c r="LIP112" s="262"/>
      <c r="LIQ112" s="262"/>
      <c r="LIR112" s="262"/>
      <c r="LIS112" s="262"/>
      <c r="LIT112" s="262"/>
      <c r="LIU112" s="262"/>
      <c r="LIV112" s="262"/>
      <c r="LIW112" s="262"/>
      <c r="LIX112" s="262"/>
      <c r="LIY112" s="262"/>
      <c r="LIZ112" s="262"/>
      <c r="LJA112" s="262"/>
      <c r="LJB112" s="262"/>
      <c r="LJC112" s="262"/>
      <c r="LJD112" s="262"/>
      <c r="LJE112" s="262"/>
      <c r="LJF112" s="262"/>
      <c r="LJG112" s="262"/>
      <c r="LJH112" s="262"/>
      <c r="LJI112" s="262"/>
      <c r="LJJ112" s="262"/>
      <c r="LJK112" s="262"/>
      <c r="LJL112" s="262"/>
      <c r="LJM112" s="262"/>
      <c r="LJN112" s="262"/>
      <c r="LJO112" s="262"/>
      <c r="LJP112" s="262"/>
      <c r="LJQ112" s="262"/>
      <c r="LJR112" s="262"/>
      <c r="LJS112" s="262"/>
      <c r="LJT112" s="262"/>
      <c r="LJU112" s="262"/>
      <c r="LJV112" s="262"/>
      <c r="LJW112" s="262"/>
      <c r="LJX112" s="262"/>
      <c r="LJY112" s="262"/>
      <c r="LJZ112" s="262"/>
      <c r="LKA112" s="262"/>
      <c r="LKB112" s="262"/>
      <c r="LKC112" s="262"/>
      <c r="LKD112" s="262"/>
      <c r="LKE112" s="262"/>
      <c r="LKF112" s="262"/>
      <c r="LKG112" s="262"/>
      <c r="LKH112" s="262"/>
      <c r="LKI112" s="262"/>
      <c r="LKJ112" s="262"/>
      <c r="LKK112" s="262"/>
      <c r="LKL112" s="262"/>
      <c r="LKM112" s="262"/>
      <c r="LKN112" s="262"/>
      <c r="LKO112" s="262"/>
      <c r="LKP112" s="262"/>
      <c r="LKQ112" s="262"/>
      <c r="LKR112" s="262"/>
      <c r="LKS112" s="262"/>
      <c r="LKT112" s="262"/>
      <c r="LKU112" s="262"/>
      <c r="LKV112" s="262"/>
      <c r="LKW112" s="262"/>
      <c r="LKX112" s="262"/>
      <c r="LKY112" s="262"/>
      <c r="LKZ112" s="262"/>
      <c r="LLA112" s="262"/>
      <c r="LLB112" s="262"/>
      <c r="LLC112" s="262"/>
      <c r="LLD112" s="262"/>
      <c r="LLE112" s="262"/>
      <c r="LLF112" s="262"/>
      <c r="LLG112" s="262"/>
      <c r="LLH112" s="262"/>
      <c r="LLI112" s="262"/>
      <c r="LLJ112" s="262"/>
      <c r="LLK112" s="262"/>
      <c r="LLL112" s="262"/>
      <c r="LLM112" s="262"/>
      <c r="LLN112" s="262"/>
      <c r="LLO112" s="262"/>
      <c r="LLP112" s="262"/>
      <c r="LLQ112" s="262"/>
      <c r="LLR112" s="262"/>
      <c r="LLS112" s="262"/>
      <c r="LLT112" s="262"/>
      <c r="LLU112" s="262"/>
      <c r="LLV112" s="262"/>
      <c r="LLW112" s="262"/>
      <c r="LLX112" s="262"/>
      <c r="LLY112" s="262"/>
      <c r="LLZ112" s="262"/>
      <c r="LMA112" s="262"/>
      <c r="LMB112" s="262"/>
      <c r="LMC112" s="262"/>
      <c r="LMD112" s="262"/>
      <c r="LME112" s="262"/>
      <c r="LMF112" s="262"/>
      <c r="LMG112" s="262"/>
      <c r="LMH112" s="262"/>
      <c r="LMI112" s="262"/>
      <c r="LMJ112" s="262"/>
      <c r="LMK112" s="262"/>
      <c r="LML112" s="262"/>
      <c r="LMM112" s="262"/>
      <c r="LMN112" s="262"/>
      <c r="LMO112" s="262"/>
      <c r="LMP112" s="262"/>
      <c r="LMQ112" s="262"/>
      <c r="LMR112" s="262"/>
      <c r="LMS112" s="262"/>
      <c r="LMT112" s="262"/>
      <c r="LMU112" s="262"/>
      <c r="LMV112" s="262"/>
      <c r="LMW112" s="262"/>
      <c r="LMX112" s="262"/>
      <c r="LMY112" s="262"/>
      <c r="LMZ112" s="262"/>
      <c r="LNA112" s="262"/>
      <c r="LNB112" s="262"/>
      <c r="LNC112" s="262"/>
      <c r="LND112" s="262"/>
      <c r="LNE112" s="262"/>
      <c r="LNF112" s="262"/>
      <c r="LNG112" s="262"/>
      <c r="LNH112" s="262"/>
      <c r="LNI112" s="262"/>
      <c r="LNJ112" s="262"/>
      <c r="LNK112" s="262"/>
      <c r="LNL112" s="262"/>
      <c r="LNM112" s="262"/>
      <c r="LNN112" s="262"/>
      <c r="LNO112" s="262"/>
      <c r="LNP112" s="262"/>
      <c r="LNQ112" s="262"/>
      <c r="LNR112" s="262"/>
      <c r="LNS112" s="262"/>
      <c r="LNT112" s="262"/>
      <c r="LNU112" s="262"/>
      <c r="LNV112" s="262"/>
      <c r="LNW112" s="262"/>
      <c r="LNX112" s="262"/>
      <c r="LNY112" s="262"/>
      <c r="LNZ112" s="262"/>
      <c r="LOA112" s="262"/>
      <c r="LOB112" s="262"/>
      <c r="LOC112" s="262"/>
      <c r="LOD112" s="262"/>
      <c r="LOE112" s="262"/>
      <c r="LOF112" s="262"/>
      <c r="LOG112" s="262"/>
      <c r="LOH112" s="262"/>
      <c r="LOI112" s="262"/>
      <c r="LOJ112" s="262"/>
      <c r="LOK112" s="262"/>
      <c r="LOL112" s="262"/>
      <c r="LOM112" s="262"/>
      <c r="LON112" s="262"/>
      <c r="LOO112" s="262"/>
      <c r="LOP112" s="262"/>
      <c r="LOQ112" s="262"/>
      <c r="LOR112" s="262"/>
      <c r="LOS112" s="262"/>
      <c r="LOT112" s="262"/>
      <c r="LOU112" s="262"/>
      <c r="LOV112" s="262"/>
      <c r="LOW112" s="262"/>
      <c r="LOX112" s="262"/>
      <c r="LOY112" s="262"/>
      <c r="LOZ112" s="262"/>
      <c r="LPA112" s="262"/>
      <c r="LPB112" s="262"/>
      <c r="LPC112" s="262"/>
      <c r="LPD112" s="262"/>
      <c r="LPE112" s="262"/>
      <c r="LPF112" s="262"/>
      <c r="LPG112" s="262"/>
      <c r="LPH112" s="262"/>
      <c r="LPI112" s="262"/>
      <c r="LPJ112" s="262"/>
      <c r="LPK112" s="262"/>
      <c r="LPL112" s="262"/>
      <c r="LPM112" s="262"/>
      <c r="LPN112" s="262"/>
      <c r="LPO112" s="262"/>
      <c r="LPP112" s="262"/>
      <c r="LPQ112" s="262"/>
      <c r="LPR112" s="262"/>
      <c r="LPS112" s="262"/>
      <c r="LPT112" s="262"/>
      <c r="LPU112" s="262"/>
      <c r="LPV112" s="262"/>
      <c r="LPW112" s="262"/>
      <c r="LPX112" s="262"/>
      <c r="LPY112" s="262"/>
      <c r="LPZ112" s="262"/>
      <c r="LQA112" s="262"/>
      <c r="LQB112" s="262"/>
      <c r="LQC112" s="262"/>
      <c r="LQD112" s="262"/>
      <c r="LQE112" s="262"/>
      <c r="LQF112" s="262"/>
      <c r="LQG112" s="262"/>
      <c r="LQH112" s="262"/>
      <c r="LQI112" s="262"/>
      <c r="LQJ112" s="262"/>
      <c r="LQK112" s="262"/>
      <c r="LQL112" s="262"/>
      <c r="LQM112" s="262"/>
      <c r="LQN112" s="262"/>
      <c r="LQO112" s="262"/>
      <c r="LQP112" s="262"/>
      <c r="LQQ112" s="262"/>
      <c r="LQR112" s="262"/>
      <c r="LQS112" s="262"/>
      <c r="LQT112" s="262"/>
      <c r="LQU112" s="262"/>
      <c r="LQV112" s="262"/>
      <c r="LQW112" s="262"/>
      <c r="LQX112" s="262"/>
      <c r="LQY112" s="262"/>
      <c r="LQZ112" s="262"/>
      <c r="LRA112" s="262"/>
      <c r="LRB112" s="262"/>
      <c r="LRC112" s="262"/>
      <c r="LRD112" s="262"/>
      <c r="LRE112" s="262"/>
      <c r="LRF112" s="262"/>
      <c r="LRG112" s="262"/>
      <c r="LRH112" s="262"/>
      <c r="LRI112" s="262"/>
      <c r="LRJ112" s="262"/>
      <c r="LRK112" s="262"/>
      <c r="LRL112" s="262"/>
      <c r="LRM112" s="262"/>
      <c r="LRN112" s="262"/>
      <c r="LRO112" s="262"/>
      <c r="LRP112" s="262"/>
      <c r="LRQ112" s="262"/>
      <c r="LRR112" s="262"/>
      <c r="LRS112" s="262"/>
      <c r="LRT112" s="262"/>
      <c r="LRU112" s="262"/>
      <c r="LRV112" s="262"/>
      <c r="LRW112" s="262"/>
      <c r="LRX112" s="262"/>
      <c r="LRY112" s="262"/>
      <c r="LRZ112" s="262"/>
      <c r="LSA112" s="262"/>
      <c r="LSB112" s="262"/>
      <c r="LSC112" s="262"/>
      <c r="LSD112" s="262"/>
      <c r="LSE112" s="262"/>
      <c r="LSF112" s="262"/>
      <c r="LSG112" s="262"/>
      <c r="LSH112" s="262"/>
      <c r="LSI112" s="262"/>
      <c r="LSJ112" s="262"/>
      <c r="LSK112" s="262"/>
      <c r="LSL112" s="262"/>
      <c r="LSM112" s="262"/>
      <c r="LSN112" s="262"/>
      <c r="LSO112" s="262"/>
      <c r="LSP112" s="262"/>
      <c r="LSQ112" s="262"/>
      <c r="LSR112" s="262"/>
      <c r="LSS112" s="262"/>
      <c r="LST112" s="262"/>
      <c r="LSU112" s="262"/>
      <c r="LSV112" s="262"/>
      <c r="LSW112" s="262"/>
      <c r="LSX112" s="262"/>
      <c r="LSY112" s="262"/>
      <c r="LSZ112" s="262"/>
      <c r="LTA112" s="262"/>
      <c r="LTB112" s="262"/>
      <c r="LTC112" s="262"/>
      <c r="LTD112" s="262"/>
      <c r="LTE112" s="262"/>
      <c r="LTF112" s="262"/>
      <c r="LTG112" s="262"/>
      <c r="LTH112" s="262"/>
      <c r="LTI112" s="262"/>
      <c r="LTJ112" s="262"/>
      <c r="LTK112" s="262"/>
      <c r="LTL112" s="262"/>
      <c r="LTM112" s="262"/>
      <c r="LTN112" s="262"/>
      <c r="LTO112" s="262"/>
      <c r="LTP112" s="262"/>
      <c r="LTQ112" s="262"/>
      <c r="LTR112" s="262"/>
      <c r="LTS112" s="262"/>
      <c r="LTT112" s="262"/>
      <c r="LTU112" s="262"/>
      <c r="LTV112" s="262"/>
      <c r="LTW112" s="262"/>
      <c r="LTX112" s="262"/>
      <c r="LTY112" s="262"/>
      <c r="LTZ112" s="262"/>
      <c r="LUA112" s="262"/>
      <c r="LUB112" s="262"/>
      <c r="LUC112" s="262"/>
      <c r="LUD112" s="262"/>
      <c r="LUE112" s="262"/>
      <c r="LUF112" s="262"/>
      <c r="LUG112" s="262"/>
      <c r="LUH112" s="262"/>
      <c r="LUI112" s="262"/>
      <c r="LUJ112" s="262"/>
      <c r="LUK112" s="262"/>
      <c r="LUL112" s="262"/>
      <c r="LUM112" s="262"/>
      <c r="LUN112" s="262"/>
      <c r="LUO112" s="262"/>
      <c r="LUP112" s="262"/>
      <c r="LUQ112" s="262"/>
      <c r="LUR112" s="262"/>
      <c r="LUS112" s="262"/>
      <c r="LUT112" s="262"/>
      <c r="LUU112" s="262"/>
      <c r="LUV112" s="262"/>
      <c r="LUW112" s="262"/>
      <c r="LUX112" s="262"/>
      <c r="LUY112" s="262"/>
      <c r="LUZ112" s="262"/>
      <c r="LVA112" s="262"/>
      <c r="LVB112" s="262"/>
      <c r="LVC112" s="262"/>
      <c r="LVD112" s="262"/>
      <c r="LVE112" s="262"/>
      <c r="LVF112" s="262"/>
      <c r="LVG112" s="262"/>
      <c r="LVH112" s="262"/>
      <c r="LVI112" s="262"/>
      <c r="LVJ112" s="262"/>
      <c r="LVK112" s="262"/>
      <c r="LVL112" s="262"/>
      <c r="LVM112" s="262"/>
      <c r="LVN112" s="262"/>
      <c r="LVO112" s="262"/>
      <c r="LVP112" s="262"/>
      <c r="LVQ112" s="262"/>
      <c r="LVR112" s="262"/>
      <c r="LVS112" s="262"/>
      <c r="LVT112" s="262"/>
      <c r="LVU112" s="262"/>
      <c r="LVV112" s="262"/>
      <c r="LVW112" s="262"/>
      <c r="LVX112" s="262"/>
      <c r="LVY112" s="262"/>
      <c r="LVZ112" s="262"/>
      <c r="LWA112" s="262"/>
      <c r="LWB112" s="262"/>
      <c r="LWC112" s="262"/>
      <c r="LWD112" s="262"/>
      <c r="LWE112" s="262"/>
      <c r="LWF112" s="262"/>
      <c r="LWG112" s="262"/>
      <c r="LWH112" s="262"/>
      <c r="LWI112" s="262"/>
      <c r="LWJ112" s="262"/>
      <c r="LWK112" s="262"/>
      <c r="LWL112" s="262"/>
      <c r="LWM112" s="262"/>
      <c r="LWN112" s="262"/>
      <c r="LWO112" s="262"/>
      <c r="LWP112" s="262"/>
      <c r="LWQ112" s="262"/>
      <c r="LWR112" s="262"/>
      <c r="LWS112" s="262"/>
      <c r="LWT112" s="262"/>
      <c r="LWU112" s="262"/>
      <c r="LWV112" s="262"/>
      <c r="LWW112" s="262"/>
      <c r="LWX112" s="262"/>
      <c r="LWY112" s="262"/>
      <c r="LWZ112" s="262"/>
      <c r="LXA112" s="262"/>
      <c r="LXB112" s="262"/>
      <c r="LXC112" s="262"/>
      <c r="LXD112" s="262"/>
      <c r="LXE112" s="262"/>
      <c r="LXF112" s="262"/>
      <c r="LXG112" s="262"/>
      <c r="LXH112" s="262"/>
      <c r="LXI112" s="262"/>
      <c r="LXJ112" s="262"/>
      <c r="LXK112" s="262"/>
      <c r="LXL112" s="262"/>
      <c r="LXM112" s="262"/>
      <c r="LXN112" s="262"/>
      <c r="LXO112" s="262"/>
      <c r="LXP112" s="262"/>
      <c r="LXQ112" s="262"/>
      <c r="LXR112" s="262"/>
      <c r="LXS112" s="262"/>
      <c r="LXT112" s="262"/>
      <c r="LXU112" s="262"/>
      <c r="LXV112" s="262"/>
      <c r="LXW112" s="262"/>
      <c r="LXX112" s="262"/>
      <c r="LXY112" s="262"/>
      <c r="LXZ112" s="262"/>
      <c r="LYA112" s="262"/>
      <c r="LYB112" s="262"/>
      <c r="LYC112" s="262"/>
      <c r="LYD112" s="262"/>
      <c r="LYE112" s="262"/>
      <c r="LYF112" s="262"/>
      <c r="LYG112" s="262"/>
      <c r="LYH112" s="262"/>
      <c r="LYI112" s="262"/>
      <c r="LYJ112" s="262"/>
      <c r="LYK112" s="262"/>
      <c r="LYL112" s="262"/>
      <c r="LYM112" s="262"/>
      <c r="LYN112" s="262"/>
      <c r="LYO112" s="262"/>
      <c r="LYP112" s="262"/>
      <c r="LYQ112" s="262"/>
      <c r="LYR112" s="262"/>
      <c r="LYS112" s="262"/>
      <c r="LYT112" s="262"/>
      <c r="LYU112" s="262"/>
      <c r="LYV112" s="262"/>
      <c r="LYW112" s="262"/>
      <c r="LYX112" s="262"/>
      <c r="LYY112" s="262"/>
      <c r="LYZ112" s="262"/>
      <c r="LZA112" s="262"/>
      <c r="LZB112" s="262"/>
      <c r="LZC112" s="262"/>
      <c r="LZD112" s="262"/>
      <c r="LZE112" s="262"/>
      <c r="LZF112" s="262"/>
      <c r="LZG112" s="262"/>
      <c r="LZH112" s="262"/>
      <c r="LZI112" s="262"/>
      <c r="LZJ112" s="262"/>
      <c r="LZK112" s="262"/>
      <c r="LZL112" s="262"/>
      <c r="LZM112" s="262"/>
      <c r="LZN112" s="262"/>
      <c r="LZO112" s="262"/>
      <c r="LZP112" s="262"/>
      <c r="LZQ112" s="262"/>
      <c r="LZR112" s="262"/>
      <c r="LZS112" s="262"/>
      <c r="LZT112" s="262"/>
      <c r="LZU112" s="262"/>
      <c r="LZV112" s="262"/>
      <c r="LZW112" s="262"/>
      <c r="LZX112" s="262"/>
      <c r="LZY112" s="262"/>
      <c r="LZZ112" s="262"/>
      <c r="MAA112" s="262"/>
      <c r="MAB112" s="262"/>
      <c r="MAC112" s="262"/>
      <c r="MAD112" s="262"/>
      <c r="MAE112" s="262"/>
      <c r="MAF112" s="262"/>
      <c r="MAG112" s="262"/>
      <c r="MAH112" s="262"/>
      <c r="MAI112" s="262"/>
      <c r="MAJ112" s="262"/>
      <c r="MAK112" s="262"/>
      <c r="MAL112" s="262"/>
      <c r="MAM112" s="262"/>
      <c r="MAN112" s="262"/>
      <c r="MAO112" s="262"/>
      <c r="MAP112" s="262"/>
      <c r="MAQ112" s="262"/>
      <c r="MAR112" s="262"/>
      <c r="MAS112" s="262"/>
      <c r="MAT112" s="262"/>
      <c r="MAU112" s="262"/>
      <c r="MAV112" s="262"/>
      <c r="MAW112" s="262"/>
      <c r="MAX112" s="262"/>
      <c r="MAY112" s="262"/>
      <c r="MAZ112" s="262"/>
      <c r="MBA112" s="262"/>
      <c r="MBB112" s="262"/>
      <c r="MBC112" s="262"/>
      <c r="MBD112" s="262"/>
      <c r="MBE112" s="262"/>
      <c r="MBF112" s="262"/>
      <c r="MBG112" s="262"/>
      <c r="MBH112" s="262"/>
      <c r="MBI112" s="262"/>
      <c r="MBJ112" s="262"/>
      <c r="MBK112" s="262"/>
      <c r="MBL112" s="262"/>
      <c r="MBM112" s="262"/>
      <c r="MBN112" s="262"/>
      <c r="MBO112" s="262"/>
      <c r="MBP112" s="262"/>
      <c r="MBQ112" s="262"/>
      <c r="MBR112" s="262"/>
      <c r="MBS112" s="262"/>
      <c r="MBT112" s="262"/>
      <c r="MBU112" s="262"/>
      <c r="MBV112" s="262"/>
      <c r="MBW112" s="262"/>
      <c r="MBX112" s="262"/>
      <c r="MBY112" s="262"/>
      <c r="MBZ112" s="262"/>
      <c r="MCA112" s="262"/>
      <c r="MCB112" s="262"/>
      <c r="MCC112" s="262"/>
      <c r="MCD112" s="262"/>
      <c r="MCE112" s="262"/>
      <c r="MCF112" s="262"/>
      <c r="MCG112" s="262"/>
      <c r="MCH112" s="262"/>
      <c r="MCI112" s="262"/>
      <c r="MCJ112" s="262"/>
      <c r="MCK112" s="262"/>
      <c r="MCL112" s="262"/>
      <c r="MCM112" s="262"/>
      <c r="MCN112" s="262"/>
      <c r="MCO112" s="262"/>
      <c r="MCP112" s="262"/>
      <c r="MCQ112" s="262"/>
      <c r="MCR112" s="262"/>
      <c r="MCS112" s="262"/>
      <c r="MCT112" s="262"/>
      <c r="MCU112" s="262"/>
      <c r="MCV112" s="262"/>
      <c r="MCW112" s="262"/>
      <c r="MCX112" s="262"/>
      <c r="MCY112" s="262"/>
      <c r="MCZ112" s="262"/>
      <c r="MDA112" s="262"/>
      <c r="MDB112" s="262"/>
      <c r="MDC112" s="262"/>
      <c r="MDD112" s="262"/>
      <c r="MDE112" s="262"/>
      <c r="MDF112" s="262"/>
      <c r="MDG112" s="262"/>
      <c r="MDH112" s="262"/>
      <c r="MDI112" s="262"/>
      <c r="MDJ112" s="262"/>
      <c r="MDK112" s="262"/>
      <c r="MDL112" s="262"/>
      <c r="MDM112" s="262"/>
      <c r="MDN112" s="262"/>
      <c r="MDO112" s="262"/>
      <c r="MDP112" s="262"/>
      <c r="MDQ112" s="262"/>
      <c r="MDR112" s="262"/>
      <c r="MDS112" s="262"/>
      <c r="MDT112" s="262"/>
      <c r="MDU112" s="262"/>
      <c r="MDV112" s="262"/>
      <c r="MDW112" s="262"/>
      <c r="MDX112" s="262"/>
      <c r="MDY112" s="262"/>
      <c r="MDZ112" s="262"/>
      <c r="MEA112" s="262"/>
      <c r="MEB112" s="262"/>
      <c r="MEC112" s="262"/>
      <c r="MED112" s="262"/>
      <c r="MEE112" s="262"/>
      <c r="MEF112" s="262"/>
      <c r="MEG112" s="262"/>
      <c r="MEH112" s="262"/>
      <c r="MEI112" s="262"/>
      <c r="MEJ112" s="262"/>
      <c r="MEK112" s="262"/>
      <c r="MEL112" s="262"/>
      <c r="MEM112" s="262"/>
      <c r="MEN112" s="262"/>
      <c r="MEO112" s="262"/>
      <c r="MEP112" s="262"/>
      <c r="MEQ112" s="262"/>
      <c r="MER112" s="262"/>
      <c r="MES112" s="262"/>
      <c r="MET112" s="262"/>
      <c r="MEU112" s="262"/>
      <c r="MEV112" s="262"/>
      <c r="MEW112" s="262"/>
      <c r="MEX112" s="262"/>
      <c r="MEY112" s="262"/>
      <c r="MEZ112" s="262"/>
      <c r="MFA112" s="262"/>
      <c r="MFB112" s="262"/>
      <c r="MFC112" s="262"/>
      <c r="MFD112" s="262"/>
      <c r="MFE112" s="262"/>
      <c r="MFF112" s="262"/>
      <c r="MFG112" s="262"/>
      <c r="MFH112" s="262"/>
      <c r="MFI112" s="262"/>
      <c r="MFJ112" s="262"/>
      <c r="MFK112" s="262"/>
      <c r="MFL112" s="262"/>
      <c r="MFM112" s="262"/>
      <c r="MFN112" s="262"/>
      <c r="MFO112" s="262"/>
      <c r="MFP112" s="262"/>
      <c r="MFQ112" s="262"/>
      <c r="MFR112" s="262"/>
      <c r="MFS112" s="262"/>
      <c r="MFT112" s="262"/>
      <c r="MFU112" s="262"/>
      <c r="MFV112" s="262"/>
      <c r="MFW112" s="262"/>
      <c r="MFX112" s="262"/>
      <c r="MFY112" s="262"/>
      <c r="MFZ112" s="262"/>
      <c r="MGA112" s="262"/>
      <c r="MGB112" s="262"/>
      <c r="MGC112" s="262"/>
      <c r="MGD112" s="262"/>
      <c r="MGE112" s="262"/>
      <c r="MGF112" s="262"/>
      <c r="MGG112" s="262"/>
      <c r="MGH112" s="262"/>
      <c r="MGI112" s="262"/>
      <c r="MGJ112" s="262"/>
      <c r="MGK112" s="262"/>
      <c r="MGL112" s="262"/>
      <c r="MGM112" s="262"/>
      <c r="MGN112" s="262"/>
      <c r="MGO112" s="262"/>
      <c r="MGP112" s="262"/>
      <c r="MGQ112" s="262"/>
      <c r="MGR112" s="262"/>
      <c r="MGS112" s="262"/>
      <c r="MGT112" s="262"/>
      <c r="MGU112" s="262"/>
      <c r="MGV112" s="262"/>
      <c r="MGW112" s="262"/>
      <c r="MGX112" s="262"/>
      <c r="MGY112" s="262"/>
      <c r="MGZ112" s="262"/>
      <c r="MHA112" s="262"/>
      <c r="MHB112" s="262"/>
      <c r="MHC112" s="262"/>
      <c r="MHD112" s="262"/>
      <c r="MHE112" s="262"/>
      <c r="MHF112" s="262"/>
      <c r="MHG112" s="262"/>
      <c r="MHH112" s="262"/>
      <c r="MHI112" s="262"/>
      <c r="MHJ112" s="262"/>
      <c r="MHK112" s="262"/>
      <c r="MHL112" s="262"/>
      <c r="MHM112" s="262"/>
      <c r="MHN112" s="262"/>
      <c r="MHO112" s="262"/>
      <c r="MHP112" s="262"/>
      <c r="MHQ112" s="262"/>
      <c r="MHR112" s="262"/>
      <c r="MHS112" s="262"/>
      <c r="MHT112" s="262"/>
      <c r="MHU112" s="262"/>
      <c r="MHV112" s="262"/>
      <c r="MHW112" s="262"/>
      <c r="MHX112" s="262"/>
      <c r="MHY112" s="262"/>
      <c r="MHZ112" s="262"/>
      <c r="MIA112" s="262"/>
      <c r="MIB112" s="262"/>
      <c r="MIC112" s="262"/>
      <c r="MID112" s="262"/>
      <c r="MIE112" s="262"/>
      <c r="MIF112" s="262"/>
      <c r="MIG112" s="262"/>
      <c r="MIH112" s="262"/>
      <c r="MII112" s="262"/>
      <c r="MIJ112" s="262"/>
      <c r="MIK112" s="262"/>
      <c r="MIL112" s="262"/>
      <c r="MIM112" s="262"/>
      <c r="MIN112" s="262"/>
      <c r="MIO112" s="262"/>
      <c r="MIP112" s="262"/>
      <c r="MIQ112" s="262"/>
      <c r="MIR112" s="262"/>
      <c r="MIS112" s="262"/>
      <c r="MIT112" s="262"/>
      <c r="MIU112" s="262"/>
      <c r="MIV112" s="262"/>
      <c r="MIW112" s="262"/>
      <c r="MIX112" s="262"/>
      <c r="MIY112" s="262"/>
      <c r="MIZ112" s="262"/>
      <c r="MJA112" s="262"/>
      <c r="MJB112" s="262"/>
      <c r="MJC112" s="262"/>
      <c r="MJD112" s="262"/>
      <c r="MJE112" s="262"/>
      <c r="MJF112" s="262"/>
      <c r="MJG112" s="262"/>
      <c r="MJH112" s="262"/>
      <c r="MJI112" s="262"/>
      <c r="MJJ112" s="262"/>
      <c r="MJK112" s="262"/>
      <c r="MJL112" s="262"/>
      <c r="MJM112" s="262"/>
      <c r="MJN112" s="262"/>
      <c r="MJO112" s="262"/>
      <c r="MJP112" s="262"/>
      <c r="MJQ112" s="262"/>
      <c r="MJR112" s="262"/>
      <c r="MJS112" s="262"/>
      <c r="MJT112" s="262"/>
      <c r="MJU112" s="262"/>
      <c r="MJV112" s="262"/>
      <c r="MJW112" s="262"/>
      <c r="MJX112" s="262"/>
      <c r="MJY112" s="262"/>
      <c r="MJZ112" s="262"/>
      <c r="MKA112" s="262"/>
      <c r="MKB112" s="262"/>
      <c r="MKC112" s="262"/>
      <c r="MKD112" s="262"/>
      <c r="MKE112" s="262"/>
      <c r="MKF112" s="262"/>
      <c r="MKG112" s="262"/>
      <c r="MKH112" s="262"/>
      <c r="MKI112" s="262"/>
      <c r="MKJ112" s="262"/>
      <c r="MKK112" s="262"/>
      <c r="MKL112" s="262"/>
      <c r="MKM112" s="262"/>
      <c r="MKN112" s="262"/>
      <c r="MKO112" s="262"/>
      <c r="MKP112" s="262"/>
      <c r="MKQ112" s="262"/>
      <c r="MKR112" s="262"/>
      <c r="MKS112" s="262"/>
      <c r="MKT112" s="262"/>
      <c r="MKU112" s="262"/>
      <c r="MKV112" s="262"/>
      <c r="MKW112" s="262"/>
      <c r="MKX112" s="262"/>
      <c r="MKY112" s="262"/>
      <c r="MKZ112" s="262"/>
      <c r="MLA112" s="262"/>
      <c r="MLB112" s="262"/>
      <c r="MLC112" s="262"/>
      <c r="MLD112" s="262"/>
      <c r="MLE112" s="262"/>
      <c r="MLF112" s="262"/>
      <c r="MLG112" s="262"/>
      <c r="MLH112" s="262"/>
      <c r="MLI112" s="262"/>
      <c r="MLJ112" s="262"/>
      <c r="MLK112" s="262"/>
      <c r="MLL112" s="262"/>
      <c r="MLM112" s="262"/>
      <c r="MLN112" s="262"/>
      <c r="MLO112" s="262"/>
      <c r="MLP112" s="262"/>
      <c r="MLQ112" s="262"/>
      <c r="MLR112" s="262"/>
      <c r="MLS112" s="262"/>
      <c r="MLT112" s="262"/>
      <c r="MLU112" s="262"/>
      <c r="MLV112" s="262"/>
      <c r="MLW112" s="262"/>
      <c r="MLX112" s="262"/>
      <c r="MLY112" s="262"/>
      <c r="MLZ112" s="262"/>
      <c r="MMA112" s="262"/>
      <c r="MMB112" s="262"/>
      <c r="MMC112" s="262"/>
      <c r="MMD112" s="262"/>
      <c r="MME112" s="262"/>
      <c r="MMF112" s="262"/>
      <c r="MMG112" s="262"/>
      <c r="MMH112" s="262"/>
      <c r="MMI112" s="262"/>
      <c r="MMJ112" s="262"/>
      <c r="MMK112" s="262"/>
      <c r="MML112" s="262"/>
      <c r="MMM112" s="262"/>
      <c r="MMN112" s="262"/>
      <c r="MMO112" s="262"/>
      <c r="MMP112" s="262"/>
      <c r="MMQ112" s="262"/>
      <c r="MMR112" s="262"/>
      <c r="MMS112" s="262"/>
      <c r="MMT112" s="262"/>
      <c r="MMU112" s="262"/>
      <c r="MMV112" s="262"/>
      <c r="MMW112" s="262"/>
      <c r="MMX112" s="262"/>
      <c r="MMY112" s="262"/>
      <c r="MMZ112" s="262"/>
      <c r="MNA112" s="262"/>
      <c r="MNB112" s="262"/>
      <c r="MNC112" s="262"/>
      <c r="MND112" s="262"/>
      <c r="MNE112" s="262"/>
      <c r="MNF112" s="262"/>
      <c r="MNG112" s="262"/>
      <c r="MNH112" s="262"/>
      <c r="MNI112" s="262"/>
      <c r="MNJ112" s="262"/>
      <c r="MNK112" s="262"/>
      <c r="MNL112" s="262"/>
      <c r="MNM112" s="262"/>
      <c r="MNN112" s="262"/>
      <c r="MNO112" s="262"/>
      <c r="MNP112" s="262"/>
      <c r="MNQ112" s="262"/>
      <c r="MNR112" s="262"/>
      <c r="MNS112" s="262"/>
      <c r="MNT112" s="262"/>
      <c r="MNU112" s="262"/>
      <c r="MNV112" s="262"/>
      <c r="MNW112" s="262"/>
      <c r="MNX112" s="262"/>
      <c r="MNY112" s="262"/>
      <c r="MNZ112" s="262"/>
      <c r="MOA112" s="262"/>
      <c r="MOB112" s="262"/>
      <c r="MOC112" s="262"/>
      <c r="MOD112" s="262"/>
      <c r="MOE112" s="262"/>
      <c r="MOF112" s="262"/>
      <c r="MOG112" s="262"/>
      <c r="MOH112" s="262"/>
      <c r="MOI112" s="262"/>
      <c r="MOJ112" s="262"/>
      <c r="MOK112" s="262"/>
      <c r="MOL112" s="262"/>
      <c r="MOM112" s="262"/>
      <c r="MON112" s="262"/>
      <c r="MOO112" s="262"/>
      <c r="MOP112" s="262"/>
      <c r="MOQ112" s="262"/>
      <c r="MOR112" s="262"/>
      <c r="MOS112" s="262"/>
      <c r="MOT112" s="262"/>
      <c r="MOU112" s="262"/>
      <c r="MOV112" s="262"/>
      <c r="MOW112" s="262"/>
      <c r="MOX112" s="262"/>
      <c r="MOY112" s="262"/>
      <c r="MOZ112" s="262"/>
      <c r="MPA112" s="262"/>
      <c r="MPB112" s="262"/>
      <c r="MPC112" s="262"/>
      <c r="MPD112" s="262"/>
      <c r="MPE112" s="262"/>
      <c r="MPF112" s="262"/>
      <c r="MPG112" s="262"/>
      <c r="MPH112" s="262"/>
      <c r="MPI112" s="262"/>
      <c r="MPJ112" s="262"/>
      <c r="MPK112" s="262"/>
      <c r="MPL112" s="262"/>
      <c r="MPM112" s="262"/>
      <c r="MPN112" s="262"/>
      <c r="MPO112" s="262"/>
      <c r="MPP112" s="262"/>
      <c r="MPQ112" s="262"/>
      <c r="MPR112" s="262"/>
      <c r="MPS112" s="262"/>
      <c r="MPT112" s="262"/>
      <c r="MPU112" s="262"/>
      <c r="MPV112" s="262"/>
      <c r="MPW112" s="262"/>
      <c r="MPX112" s="262"/>
      <c r="MPY112" s="262"/>
      <c r="MPZ112" s="262"/>
      <c r="MQA112" s="262"/>
      <c r="MQB112" s="262"/>
      <c r="MQC112" s="262"/>
      <c r="MQD112" s="262"/>
      <c r="MQE112" s="262"/>
      <c r="MQF112" s="262"/>
      <c r="MQG112" s="262"/>
      <c r="MQH112" s="262"/>
      <c r="MQI112" s="262"/>
      <c r="MQJ112" s="262"/>
      <c r="MQK112" s="262"/>
      <c r="MQL112" s="262"/>
      <c r="MQM112" s="262"/>
      <c r="MQN112" s="262"/>
      <c r="MQO112" s="262"/>
      <c r="MQP112" s="262"/>
      <c r="MQQ112" s="262"/>
      <c r="MQR112" s="262"/>
      <c r="MQS112" s="262"/>
      <c r="MQT112" s="262"/>
      <c r="MQU112" s="262"/>
      <c r="MQV112" s="262"/>
      <c r="MQW112" s="262"/>
      <c r="MQX112" s="262"/>
      <c r="MQY112" s="262"/>
      <c r="MQZ112" s="262"/>
      <c r="MRA112" s="262"/>
      <c r="MRB112" s="262"/>
      <c r="MRC112" s="262"/>
      <c r="MRD112" s="262"/>
      <c r="MRE112" s="262"/>
      <c r="MRF112" s="262"/>
      <c r="MRG112" s="262"/>
      <c r="MRH112" s="262"/>
      <c r="MRI112" s="262"/>
      <c r="MRJ112" s="262"/>
      <c r="MRK112" s="262"/>
      <c r="MRL112" s="262"/>
      <c r="MRM112" s="262"/>
      <c r="MRN112" s="262"/>
      <c r="MRO112" s="262"/>
      <c r="MRP112" s="262"/>
      <c r="MRQ112" s="262"/>
      <c r="MRR112" s="262"/>
      <c r="MRS112" s="262"/>
      <c r="MRT112" s="262"/>
      <c r="MRU112" s="262"/>
      <c r="MRV112" s="262"/>
      <c r="MRW112" s="262"/>
      <c r="MRX112" s="262"/>
      <c r="MRY112" s="262"/>
      <c r="MRZ112" s="262"/>
      <c r="MSA112" s="262"/>
      <c r="MSB112" s="262"/>
      <c r="MSC112" s="262"/>
      <c r="MSD112" s="262"/>
      <c r="MSE112" s="262"/>
      <c r="MSF112" s="262"/>
      <c r="MSG112" s="262"/>
      <c r="MSH112" s="262"/>
      <c r="MSI112" s="262"/>
      <c r="MSJ112" s="262"/>
      <c r="MSK112" s="262"/>
      <c r="MSL112" s="262"/>
      <c r="MSM112" s="262"/>
      <c r="MSN112" s="262"/>
      <c r="MSO112" s="262"/>
      <c r="MSP112" s="262"/>
      <c r="MSQ112" s="262"/>
      <c r="MSR112" s="262"/>
      <c r="MSS112" s="262"/>
      <c r="MST112" s="262"/>
      <c r="MSU112" s="262"/>
      <c r="MSV112" s="262"/>
      <c r="MSW112" s="262"/>
      <c r="MSX112" s="262"/>
      <c r="MSY112" s="262"/>
      <c r="MSZ112" s="262"/>
      <c r="MTA112" s="262"/>
      <c r="MTB112" s="262"/>
      <c r="MTC112" s="262"/>
      <c r="MTD112" s="262"/>
      <c r="MTE112" s="262"/>
      <c r="MTF112" s="262"/>
      <c r="MTG112" s="262"/>
      <c r="MTH112" s="262"/>
      <c r="MTI112" s="262"/>
      <c r="MTJ112" s="262"/>
      <c r="MTK112" s="262"/>
      <c r="MTL112" s="262"/>
      <c r="MTM112" s="262"/>
      <c r="MTN112" s="262"/>
      <c r="MTO112" s="262"/>
      <c r="MTP112" s="262"/>
      <c r="MTQ112" s="262"/>
      <c r="MTR112" s="262"/>
      <c r="MTS112" s="262"/>
      <c r="MTT112" s="262"/>
      <c r="MTU112" s="262"/>
      <c r="MTV112" s="262"/>
      <c r="MTW112" s="262"/>
      <c r="MTX112" s="262"/>
      <c r="MTY112" s="262"/>
      <c r="MTZ112" s="262"/>
      <c r="MUA112" s="262"/>
      <c r="MUB112" s="262"/>
      <c r="MUC112" s="262"/>
      <c r="MUD112" s="262"/>
      <c r="MUE112" s="262"/>
      <c r="MUF112" s="262"/>
      <c r="MUG112" s="262"/>
      <c r="MUH112" s="262"/>
      <c r="MUI112" s="262"/>
      <c r="MUJ112" s="262"/>
      <c r="MUK112" s="262"/>
      <c r="MUL112" s="262"/>
      <c r="MUM112" s="262"/>
      <c r="MUN112" s="262"/>
      <c r="MUO112" s="262"/>
      <c r="MUP112" s="262"/>
      <c r="MUQ112" s="262"/>
      <c r="MUR112" s="262"/>
      <c r="MUS112" s="262"/>
      <c r="MUT112" s="262"/>
      <c r="MUU112" s="262"/>
      <c r="MUV112" s="262"/>
      <c r="MUW112" s="262"/>
      <c r="MUX112" s="262"/>
      <c r="MUY112" s="262"/>
      <c r="MUZ112" s="262"/>
      <c r="MVA112" s="262"/>
      <c r="MVB112" s="262"/>
      <c r="MVC112" s="262"/>
      <c r="MVD112" s="262"/>
      <c r="MVE112" s="262"/>
      <c r="MVF112" s="262"/>
      <c r="MVG112" s="262"/>
      <c r="MVH112" s="262"/>
      <c r="MVI112" s="262"/>
      <c r="MVJ112" s="262"/>
      <c r="MVK112" s="262"/>
      <c r="MVL112" s="262"/>
      <c r="MVM112" s="262"/>
      <c r="MVN112" s="262"/>
      <c r="MVO112" s="262"/>
      <c r="MVP112" s="262"/>
      <c r="MVQ112" s="262"/>
      <c r="MVR112" s="262"/>
      <c r="MVS112" s="262"/>
      <c r="MVT112" s="262"/>
      <c r="MVU112" s="262"/>
      <c r="MVV112" s="262"/>
      <c r="MVW112" s="262"/>
      <c r="MVX112" s="262"/>
      <c r="MVY112" s="262"/>
      <c r="MVZ112" s="262"/>
      <c r="MWA112" s="262"/>
      <c r="MWB112" s="262"/>
      <c r="MWC112" s="262"/>
      <c r="MWD112" s="262"/>
      <c r="MWE112" s="262"/>
      <c r="MWF112" s="262"/>
      <c r="MWG112" s="262"/>
      <c r="MWH112" s="262"/>
      <c r="MWI112" s="262"/>
      <c r="MWJ112" s="262"/>
      <c r="MWK112" s="262"/>
      <c r="MWL112" s="262"/>
      <c r="MWM112" s="262"/>
      <c r="MWN112" s="262"/>
      <c r="MWO112" s="262"/>
      <c r="MWP112" s="262"/>
      <c r="MWQ112" s="262"/>
      <c r="MWR112" s="262"/>
      <c r="MWS112" s="262"/>
      <c r="MWT112" s="262"/>
      <c r="MWU112" s="262"/>
      <c r="MWV112" s="262"/>
      <c r="MWW112" s="262"/>
      <c r="MWX112" s="262"/>
      <c r="MWY112" s="262"/>
      <c r="MWZ112" s="262"/>
      <c r="MXA112" s="262"/>
      <c r="MXB112" s="262"/>
      <c r="MXC112" s="262"/>
      <c r="MXD112" s="262"/>
      <c r="MXE112" s="262"/>
      <c r="MXF112" s="262"/>
      <c r="MXG112" s="262"/>
      <c r="MXH112" s="262"/>
      <c r="MXI112" s="262"/>
      <c r="MXJ112" s="262"/>
      <c r="MXK112" s="262"/>
      <c r="MXL112" s="262"/>
      <c r="MXM112" s="262"/>
      <c r="MXN112" s="262"/>
      <c r="MXO112" s="262"/>
      <c r="MXP112" s="262"/>
      <c r="MXQ112" s="262"/>
      <c r="MXR112" s="262"/>
      <c r="MXS112" s="262"/>
      <c r="MXT112" s="262"/>
      <c r="MXU112" s="262"/>
      <c r="MXV112" s="262"/>
      <c r="MXW112" s="262"/>
      <c r="MXX112" s="262"/>
      <c r="MXY112" s="262"/>
      <c r="MXZ112" s="262"/>
      <c r="MYA112" s="262"/>
      <c r="MYB112" s="262"/>
      <c r="MYC112" s="262"/>
      <c r="MYD112" s="262"/>
      <c r="MYE112" s="262"/>
      <c r="MYF112" s="262"/>
      <c r="MYG112" s="262"/>
      <c r="MYH112" s="262"/>
      <c r="MYI112" s="262"/>
      <c r="MYJ112" s="262"/>
      <c r="MYK112" s="262"/>
      <c r="MYL112" s="262"/>
      <c r="MYM112" s="262"/>
      <c r="MYN112" s="262"/>
      <c r="MYO112" s="262"/>
      <c r="MYP112" s="262"/>
      <c r="MYQ112" s="262"/>
      <c r="MYR112" s="262"/>
      <c r="MYS112" s="262"/>
      <c r="MYT112" s="262"/>
      <c r="MYU112" s="262"/>
      <c r="MYV112" s="262"/>
      <c r="MYW112" s="262"/>
      <c r="MYX112" s="262"/>
      <c r="MYY112" s="262"/>
      <c r="MYZ112" s="262"/>
      <c r="MZA112" s="262"/>
      <c r="MZB112" s="262"/>
      <c r="MZC112" s="262"/>
      <c r="MZD112" s="262"/>
      <c r="MZE112" s="262"/>
      <c r="MZF112" s="262"/>
      <c r="MZG112" s="262"/>
      <c r="MZH112" s="262"/>
      <c r="MZI112" s="262"/>
      <c r="MZJ112" s="262"/>
      <c r="MZK112" s="262"/>
      <c r="MZL112" s="262"/>
      <c r="MZM112" s="262"/>
      <c r="MZN112" s="262"/>
      <c r="MZO112" s="262"/>
      <c r="MZP112" s="262"/>
      <c r="MZQ112" s="262"/>
      <c r="MZR112" s="262"/>
      <c r="MZS112" s="262"/>
      <c r="MZT112" s="262"/>
      <c r="MZU112" s="262"/>
      <c r="MZV112" s="262"/>
      <c r="MZW112" s="262"/>
      <c r="MZX112" s="262"/>
      <c r="MZY112" s="262"/>
      <c r="MZZ112" s="262"/>
      <c r="NAA112" s="262"/>
      <c r="NAB112" s="262"/>
      <c r="NAC112" s="262"/>
      <c r="NAD112" s="262"/>
      <c r="NAE112" s="262"/>
      <c r="NAF112" s="262"/>
      <c r="NAG112" s="262"/>
      <c r="NAH112" s="262"/>
      <c r="NAI112" s="262"/>
      <c r="NAJ112" s="262"/>
      <c r="NAK112" s="262"/>
      <c r="NAL112" s="262"/>
      <c r="NAM112" s="262"/>
      <c r="NAN112" s="262"/>
      <c r="NAO112" s="262"/>
      <c r="NAP112" s="262"/>
      <c r="NAQ112" s="262"/>
      <c r="NAR112" s="262"/>
      <c r="NAS112" s="262"/>
      <c r="NAT112" s="262"/>
      <c r="NAU112" s="262"/>
      <c r="NAV112" s="262"/>
      <c r="NAW112" s="262"/>
      <c r="NAX112" s="262"/>
      <c r="NAY112" s="262"/>
      <c r="NAZ112" s="262"/>
      <c r="NBA112" s="262"/>
      <c r="NBB112" s="262"/>
      <c r="NBC112" s="262"/>
      <c r="NBD112" s="262"/>
      <c r="NBE112" s="262"/>
      <c r="NBF112" s="262"/>
      <c r="NBG112" s="262"/>
      <c r="NBH112" s="262"/>
      <c r="NBI112" s="262"/>
      <c r="NBJ112" s="262"/>
      <c r="NBK112" s="262"/>
      <c r="NBL112" s="262"/>
      <c r="NBM112" s="262"/>
      <c r="NBN112" s="262"/>
      <c r="NBO112" s="262"/>
      <c r="NBP112" s="262"/>
      <c r="NBQ112" s="262"/>
      <c r="NBR112" s="262"/>
      <c r="NBS112" s="262"/>
      <c r="NBT112" s="262"/>
      <c r="NBU112" s="262"/>
      <c r="NBV112" s="262"/>
      <c r="NBW112" s="262"/>
      <c r="NBX112" s="262"/>
      <c r="NBY112" s="262"/>
      <c r="NBZ112" s="262"/>
      <c r="NCA112" s="262"/>
      <c r="NCB112" s="262"/>
      <c r="NCC112" s="262"/>
      <c r="NCD112" s="262"/>
      <c r="NCE112" s="262"/>
      <c r="NCF112" s="262"/>
      <c r="NCG112" s="262"/>
      <c r="NCH112" s="262"/>
      <c r="NCI112" s="262"/>
      <c r="NCJ112" s="262"/>
      <c r="NCK112" s="262"/>
      <c r="NCL112" s="262"/>
      <c r="NCM112" s="262"/>
      <c r="NCN112" s="262"/>
      <c r="NCO112" s="262"/>
      <c r="NCP112" s="262"/>
      <c r="NCQ112" s="262"/>
      <c r="NCR112" s="262"/>
      <c r="NCS112" s="262"/>
      <c r="NCT112" s="262"/>
      <c r="NCU112" s="262"/>
      <c r="NCV112" s="262"/>
      <c r="NCW112" s="262"/>
      <c r="NCX112" s="262"/>
      <c r="NCY112" s="262"/>
      <c r="NCZ112" s="262"/>
      <c r="NDA112" s="262"/>
      <c r="NDB112" s="262"/>
      <c r="NDC112" s="262"/>
      <c r="NDD112" s="262"/>
      <c r="NDE112" s="262"/>
      <c r="NDF112" s="262"/>
      <c r="NDG112" s="262"/>
      <c r="NDH112" s="262"/>
      <c r="NDI112" s="262"/>
      <c r="NDJ112" s="262"/>
      <c r="NDK112" s="262"/>
      <c r="NDL112" s="262"/>
      <c r="NDM112" s="262"/>
      <c r="NDN112" s="262"/>
      <c r="NDO112" s="262"/>
      <c r="NDP112" s="262"/>
      <c r="NDQ112" s="262"/>
      <c r="NDR112" s="262"/>
      <c r="NDS112" s="262"/>
      <c r="NDT112" s="262"/>
      <c r="NDU112" s="262"/>
      <c r="NDV112" s="262"/>
      <c r="NDW112" s="262"/>
      <c r="NDX112" s="262"/>
      <c r="NDY112" s="262"/>
      <c r="NDZ112" s="262"/>
      <c r="NEA112" s="262"/>
      <c r="NEB112" s="262"/>
      <c r="NEC112" s="262"/>
      <c r="NED112" s="262"/>
      <c r="NEE112" s="262"/>
      <c r="NEF112" s="262"/>
      <c r="NEG112" s="262"/>
      <c r="NEH112" s="262"/>
      <c r="NEI112" s="262"/>
      <c r="NEJ112" s="262"/>
      <c r="NEK112" s="262"/>
      <c r="NEL112" s="262"/>
      <c r="NEM112" s="262"/>
      <c r="NEN112" s="262"/>
      <c r="NEO112" s="262"/>
      <c r="NEP112" s="262"/>
      <c r="NEQ112" s="262"/>
      <c r="NER112" s="262"/>
      <c r="NES112" s="262"/>
      <c r="NET112" s="262"/>
      <c r="NEU112" s="262"/>
      <c r="NEV112" s="262"/>
      <c r="NEW112" s="262"/>
      <c r="NEX112" s="262"/>
      <c r="NEY112" s="262"/>
      <c r="NEZ112" s="262"/>
      <c r="NFA112" s="262"/>
      <c r="NFB112" s="262"/>
      <c r="NFC112" s="262"/>
      <c r="NFD112" s="262"/>
      <c r="NFE112" s="262"/>
      <c r="NFF112" s="262"/>
      <c r="NFG112" s="262"/>
      <c r="NFH112" s="262"/>
      <c r="NFI112" s="262"/>
      <c r="NFJ112" s="262"/>
      <c r="NFK112" s="262"/>
      <c r="NFL112" s="262"/>
      <c r="NFM112" s="262"/>
      <c r="NFN112" s="262"/>
      <c r="NFO112" s="262"/>
      <c r="NFP112" s="262"/>
      <c r="NFQ112" s="262"/>
      <c r="NFR112" s="262"/>
      <c r="NFS112" s="262"/>
      <c r="NFT112" s="262"/>
      <c r="NFU112" s="262"/>
      <c r="NFV112" s="262"/>
      <c r="NFW112" s="262"/>
      <c r="NFX112" s="262"/>
      <c r="NFY112" s="262"/>
      <c r="NFZ112" s="262"/>
      <c r="NGA112" s="262"/>
      <c r="NGB112" s="262"/>
      <c r="NGC112" s="262"/>
      <c r="NGD112" s="262"/>
      <c r="NGE112" s="262"/>
      <c r="NGF112" s="262"/>
      <c r="NGG112" s="262"/>
      <c r="NGH112" s="262"/>
      <c r="NGI112" s="262"/>
      <c r="NGJ112" s="262"/>
      <c r="NGK112" s="262"/>
      <c r="NGL112" s="262"/>
      <c r="NGM112" s="262"/>
      <c r="NGN112" s="262"/>
      <c r="NGO112" s="262"/>
      <c r="NGP112" s="262"/>
      <c r="NGQ112" s="262"/>
      <c r="NGR112" s="262"/>
      <c r="NGS112" s="262"/>
      <c r="NGT112" s="262"/>
      <c r="NGU112" s="262"/>
      <c r="NGV112" s="262"/>
      <c r="NGW112" s="262"/>
      <c r="NGX112" s="262"/>
      <c r="NGY112" s="262"/>
      <c r="NGZ112" s="262"/>
      <c r="NHA112" s="262"/>
      <c r="NHB112" s="262"/>
      <c r="NHC112" s="262"/>
      <c r="NHD112" s="262"/>
      <c r="NHE112" s="262"/>
      <c r="NHF112" s="262"/>
      <c r="NHG112" s="262"/>
      <c r="NHH112" s="262"/>
      <c r="NHI112" s="262"/>
      <c r="NHJ112" s="262"/>
      <c r="NHK112" s="262"/>
      <c r="NHL112" s="262"/>
      <c r="NHM112" s="262"/>
      <c r="NHN112" s="262"/>
      <c r="NHO112" s="262"/>
      <c r="NHP112" s="262"/>
      <c r="NHQ112" s="262"/>
      <c r="NHR112" s="262"/>
      <c r="NHS112" s="262"/>
      <c r="NHT112" s="262"/>
      <c r="NHU112" s="262"/>
      <c r="NHV112" s="262"/>
      <c r="NHW112" s="262"/>
      <c r="NHX112" s="262"/>
      <c r="NHY112" s="262"/>
      <c r="NHZ112" s="262"/>
      <c r="NIA112" s="262"/>
      <c r="NIB112" s="262"/>
      <c r="NIC112" s="262"/>
      <c r="NID112" s="262"/>
      <c r="NIE112" s="262"/>
      <c r="NIF112" s="262"/>
      <c r="NIG112" s="262"/>
      <c r="NIH112" s="262"/>
      <c r="NII112" s="262"/>
      <c r="NIJ112" s="262"/>
      <c r="NIK112" s="262"/>
      <c r="NIL112" s="262"/>
      <c r="NIM112" s="262"/>
      <c r="NIN112" s="262"/>
      <c r="NIO112" s="262"/>
      <c r="NIP112" s="262"/>
      <c r="NIQ112" s="262"/>
      <c r="NIR112" s="262"/>
      <c r="NIS112" s="262"/>
      <c r="NIT112" s="262"/>
      <c r="NIU112" s="262"/>
      <c r="NIV112" s="262"/>
      <c r="NIW112" s="262"/>
      <c r="NIX112" s="262"/>
      <c r="NIY112" s="262"/>
      <c r="NIZ112" s="262"/>
      <c r="NJA112" s="262"/>
      <c r="NJB112" s="262"/>
      <c r="NJC112" s="262"/>
      <c r="NJD112" s="262"/>
      <c r="NJE112" s="262"/>
      <c r="NJF112" s="262"/>
      <c r="NJG112" s="262"/>
      <c r="NJH112" s="262"/>
      <c r="NJI112" s="262"/>
      <c r="NJJ112" s="262"/>
      <c r="NJK112" s="262"/>
      <c r="NJL112" s="262"/>
      <c r="NJM112" s="262"/>
      <c r="NJN112" s="262"/>
      <c r="NJO112" s="262"/>
      <c r="NJP112" s="262"/>
      <c r="NJQ112" s="262"/>
      <c r="NJR112" s="262"/>
      <c r="NJS112" s="262"/>
      <c r="NJT112" s="262"/>
      <c r="NJU112" s="262"/>
      <c r="NJV112" s="262"/>
      <c r="NJW112" s="262"/>
      <c r="NJX112" s="262"/>
      <c r="NJY112" s="262"/>
      <c r="NJZ112" s="262"/>
      <c r="NKA112" s="262"/>
      <c r="NKB112" s="262"/>
      <c r="NKC112" s="262"/>
      <c r="NKD112" s="262"/>
      <c r="NKE112" s="262"/>
      <c r="NKF112" s="262"/>
      <c r="NKG112" s="262"/>
      <c r="NKH112" s="262"/>
      <c r="NKI112" s="262"/>
      <c r="NKJ112" s="262"/>
      <c r="NKK112" s="262"/>
      <c r="NKL112" s="262"/>
      <c r="NKM112" s="262"/>
      <c r="NKN112" s="262"/>
      <c r="NKO112" s="262"/>
      <c r="NKP112" s="262"/>
      <c r="NKQ112" s="262"/>
      <c r="NKR112" s="262"/>
      <c r="NKS112" s="262"/>
      <c r="NKT112" s="262"/>
      <c r="NKU112" s="262"/>
      <c r="NKV112" s="262"/>
      <c r="NKW112" s="262"/>
      <c r="NKX112" s="262"/>
      <c r="NKY112" s="262"/>
      <c r="NKZ112" s="262"/>
      <c r="NLA112" s="262"/>
      <c r="NLB112" s="262"/>
      <c r="NLC112" s="262"/>
      <c r="NLD112" s="262"/>
      <c r="NLE112" s="262"/>
      <c r="NLF112" s="262"/>
      <c r="NLG112" s="262"/>
      <c r="NLH112" s="262"/>
      <c r="NLI112" s="262"/>
      <c r="NLJ112" s="262"/>
      <c r="NLK112" s="262"/>
      <c r="NLL112" s="262"/>
      <c r="NLM112" s="262"/>
      <c r="NLN112" s="262"/>
      <c r="NLO112" s="262"/>
      <c r="NLP112" s="262"/>
      <c r="NLQ112" s="262"/>
      <c r="NLR112" s="262"/>
      <c r="NLS112" s="262"/>
      <c r="NLT112" s="262"/>
      <c r="NLU112" s="262"/>
      <c r="NLV112" s="262"/>
      <c r="NLW112" s="262"/>
      <c r="NLX112" s="262"/>
      <c r="NLY112" s="262"/>
      <c r="NLZ112" s="262"/>
      <c r="NMA112" s="262"/>
      <c r="NMB112" s="262"/>
      <c r="NMC112" s="262"/>
      <c r="NMD112" s="262"/>
      <c r="NME112" s="262"/>
      <c r="NMF112" s="262"/>
      <c r="NMG112" s="262"/>
      <c r="NMH112" s="262"/>
      <c r="NMI112" s="262"/>
      <c r="NMJ112" s="262"/>
      <c r="NMK112" s="262"/>
      <c r="NML112" s="262"/>
      <c r="NMM112" s="262"/>
      <c r="NMN112" s="262"/>
      <c r="NMO112" s="262"/>
      <c r="NMP112" s="262"/>
      <c r="NMQ112" s="262"/>
      <c r="NMR112" s="262"/>
      <c r="NMS112" s="262"/>
      <c r="NMT112" s="262"/>
      <c r="NMU112" s="262"/>
      <c r="NMV112" s="262"/>
      <c r="NMW112" s="262"/>
      <c r="NMX112" s="262"/>
      <c r="NMY112" s="262"/>
      <c r="NMZ112" s="262"/>
      <c r="NNA112" s="262"/>
      <c r="NNB112" s="262"/>
      <c r="NNC112" s="262"/>
      <c r="NND112" s="262"/>
      <c r="NNE112" s="262"/>
      <c r="NNF112" s="262"/>
      <c r="NNG112" s="262"/>
      <c r="NNH112" s="262"/>
      <c r="NNI112" s="262"/>
      <c r="NNJ112" s="262"/>
      <c r="NNK112" s="262"/>
      <c r="NNL112" s="262"/>
      <c r="NNM112" s="262"/>
      <c r="NNN112" s="262"/>
      <c r="NNO112" s="262"/>
      <c r="NNP112" s="262"/>
      <c r="NNQ112" s="262"/>
      <c r="NNR112" s="262"/>
      <c r="NNS112" s="262"/>
      <c r="NNT112" s="262"/>
      <c r="NNU112" s="262"/>
      <c r="NNV112" s="262"/>
      <c r="NNW112" s="262"/>
      <c r="NNX112" s="262"/>
      <c r="NNY112" s="262"/>
      <c r="NNZ112" s="262"/>
      <c r="NOA112" s="262"/>
      <c r="NOB112" s="262"/>
      <c r="NOC112" s="262"/>
      <c r="NOD112" s="262"/>
      <c r="NOE112" s="262"/>
      <c r="NOF112" s="262"/>
      <c r="NOG112" s="262"/>
      <c r="NOH112" s="262"/>
      <c r="NOI112" s="262"/>
      <c r="NOJ112" s="262"/>
      <c r="NOK112" s="262"/>
      <c r="NOL112" s="262"/>
      <c r="NOM112" s="262"/>
      <c r="NON112" s="262"/>
      <c r="NOO112" s="262"/>
      <c r="NOP112" s="262"/>
      <c r="NOQ112" s="262"/>
      <c r="NOR112" s="262"/>
      <c r="NOS112" s="262"/>
      <c r="NOT112" s="262"/>
      <c r="NOU112" s="262"/>
      <c r="NOV112" s="262"/>
      <c r="NOW112" s="262"/>
      <c r="NOX112" s="262"/>
      <c r="NOY112" s="262"/>
      <c r="NOZ112" s="262"/>
      <c r="NPA112" s="262"/>
      <c r="NPB112" s="262"/>
      <c r="NPC112" s="262"/>
      <c r="NPD112" s="262"/>
      <c r="NPE112" s="262"/>
      <c r="NPF112" s="262"/>
      <c r="NPG112" s="262"/>
      <c r="NPH112" s="262"/>
      <c r="NPI112" s="262"/>
      <c r="NPJ112" s="262"/>
      <c r="NPK112" s="262"/>
      <c r="NPL112" s="262"/>
      <c r="NPM112" s="262"/>
      <c r="NPN112" s="262"/>
      <c r="NPO112" s="262"/>
      <c r="NPP112" s="262"/>
      <c r="NPQ112" s="262"/>
      <c r="NPR112" s="262"/>
      <c r="NPS112" s="262"/>
      <c r="NPT112" s="262"/>
      <c r="NPU112" s="262"/>
      <c r="NPV112" s="262"/>
      <c r="NPW112" s="262"/>
      <c r="NPX112" s="262"/>
      <c r="NPY112" s="262"/>
      <c r="NPZ112" s="262"/>
      <c r="NQA112" s="262"/>
      <c r="NQB112" s="262"/>
      <c r="NQC112" s="262"/>
      <c r="NQD112" s="262"/>
      <c r="NQE112" s="262"/>
      <c r="NQF112" s="262"/>
      <c r="NQG112" s="262"/>
      <c r="NQH112" s="262"/>
      <c r="NQI112" s="262"/>
      <c r="NQJ112" s="262"/>
      <c r="NQK112" s="262"/>
      <c r="NQL112" s="262"/>
      <c r="NQM112" s="262"/>
      <c r="NQN112" s="262"/>
      <c r="NQO112" s="262"/>
      <c r="NQP112" s="262"/>
      <c r="NQQ112" s="262"/>
      <c r="NQR112" s="262"/>
      <c r="NQS112" s="262"/>
      <c r="NQT112" s="262"/>
      <c r="NQU112" s="262"/>
      <c r="NQV112" s="262"/>
      <c r="NQW112" s="262"/>
      <c r="NQX112" s="262"/>
      <c r="NQY112" s="262"/>
      <c r="NQZ112" s="262"/>
      <c r="NRA112" s="262"/>
      <c r="NRB112" s="262"/>
      <c r="NRC112" s="262"/>
      <c r="NRD112" s="262"/>
      <c r="NRE112" s="262"/>
      <c r="NRF112" s="262"/>
      <c r="NRG112" s="262"/>
      <c r="NRH112" s="262"/>
      <c r="NRI112" s="262"/>
      <c r="NRJ112" s="262"/>
      <c r="NRK112" s="262"/>
      <c r="NRL112" s="262"/>
      <c r="NRM112" s="262"/>
      <c r="NRN112" s="262"/>
      <c r="NRO112" s="262"/>
      <c r="NRP112" s="262"/>
      <c r="NRQ112" s="262"/>
      <c r="NRR112" s="262"/>
      <c r="NRS112" s="262"/>
      <c r="NRT112" s="262"/>
      <c r="NRU112" s="262"/>
      <c r="NRV112" s="262"/>
      <c r="NRW112" s="262"/>
      <c r="NRX112" s="262"/>
      <c r="NRY112" s="262"/>
      <c r="NRZ112" s="262"/>
      <c r="NSA112" s="262"/>
      <c r="NSB112" s="262"/>
      <c r="NSC112" s="262"/>
      <c r="NSD112" s="262"/>
      <c r="NSE112" s="262"/>
      <c r="NSF112" s="262"/>
      <c r="NSG112" s="262"/>
      <c r="NSH112" s="262"/>
      <c r="NSI112" s="262"/>
      <c r="NSJ112" s="262"/>
      <c r="NSK112" s="262"/>
      <c r="NSL112" s="262"/>
      <c r="NSM112" s="262"/>
      <c r="NSN112" s="262"/>
      <c r="NSO112" s="262"/>
      <c r="NSP112" s="262"/>
      <c r="NSQ112" s="262"/>
      <c r="NSR112" s="262"/>
      <c r="NSS112" s="262"/>
      <c r="NST112" s="262"/>
      <c r="NSU112" s="262"/>
      <c r="NSV112" s="262"/>
      <c r="NSW112" s="262"/>
      <c r="NSX112" s="262"/>
      <c r="NSY112" s="262"/>
      <c r="NSZ112" s="262"/>
      <c r="NTA112" s="262"/>
      <c r="NTB112" s="262"/>
      <c r="NTC112" s="262"/>
      <c r="NTD112" s="262"/>
      <c r="NTE112" s="262"/>
      <c r="NTF112" s="262"/>
      <c r="NTG112" s="262"/>
      <c r="NTH112" s="262"/>
      <c r="NTI112" s="262"/>
      <c r="NTJ112" s="262"/>
      <c r="NTK112" s="262"/>
      <c r="NTL112" s="262"/>
      <c r="NTM112" s="262"/>
      <c r="NTN112" s="262"/>
      <c r="NTO112" s="262"/>
      <c r="NTP112" s="262"/>
      <c r="NTQ112" s="262"/>
      <c r="NTR112" s="262"/>
      <c r="NTS112" s="262"/>
      <c r="NTT112" s="262"/>
      <c r="NTU112" s="262"/>
      <c r="NTV112" s="262"/>
      <c r="NTW112" s="262"/>
      <c r="NTX112" s="262"/>
      <c r="NTY112" s="262"/>
      <c r="NTZ112" s="262"/>
      <c r="NUA112" s="262"/>
      <c r="NUB112" s="262"/>
      <c r="NUC112" s="262"/>
      <c r="NUD112" s="262"/>
      <c r="NUE112" s="262"/>
      <c r="NUF112" s="262"/>
      <c r="NUG112" s="262"/>
      <c r="NUH112" s="262"/>
      <c r="NUI112" s="262"/>
      <c r="NUJ112" s="262"/>
      <c r="NUK112" s="262"/>
      <c r="NUL112" s="262"/>
      <c r="NUM112" s="262"/>
      <c r="NUN112" s="262"/>
      <c r="NUO112" s="262"/>
      <c r="NUP112" s="262"/>
      <c r="NUQ112" s="262"/>
      <c r="NUR112" s="262"/>
      <c r="NUS112" s="262"/>
      <c r="NUT112" s="262"/>
      <c r="NUU112" s="262"/>
      <c r="NUV112" s="262"/>
      <c r="NUW112" s="262"/>
      <c r="NUX112" s="262"/>
      <c r="NUY112" s="262"/>
      <c r="NUZ112" s="262"/>
      <c r="NVA112" s="262"/>
      <c r="NVB112" s="262"/>
      <c r="NVC112" s="262"/>
      <c r="NVD112" s="262"/>
      <c r="NVE112" s="262"/>
      <c r="NVF112" s="262"/>
      <c r="NVG112" s="262"/>
      <c r="NVH112" s="262"/>
      <c r="NVI112" s="262"/>
      <c r="NVJ112" s="262"/>
      <c r="NVK112" s="262"/>
      <c r="NVL112" s="262"/>
      <c r="NVM112" s="262"/>
      <c r="NVN112" s="262"/>
      <c r="NVO112" s="262"/>
      <c r="NVP112" s="262"/>
      <c r="NVQ112" s="262"/>
      <c r="NVR112" s="262"/>
      <c r="NVS112" s="262"/>
      <c r="NVT112" s="262"/>
      <c r="NVU112" s="262"/>
      <c r="NVV112" s="262"/>
      <c r="NVW112" s="262"/>
      <c r="NVX112" s="262"/>
      <c r="NVY112" s="262"/>
      <c r="NVZ112" s="262"/>
      <c r="NWA112" s="262"/>
      <c r="NWB112" s="262"/>
      <c r="NWC112" s="262"/>
      <c r="NWD112" s="262"/>
      <c r="NWE112" s="262"/>
      <c r="NWF112" s="262"/>
      <c r="NWG112" s="262"/>
      <c r="NWH112" s="262"/>
      <c r="NWI112" s="262"/>
      <c r="NWJ112" s="262"/>
      <c r="NWK112" s="262"/>
      <c r="NWL112" s="262"/>
      <c r="NWM112" s="262"/>
      <c r="NWN112" s="262"/>
      <c r="NWO112" s="262"/>
      <c r="NWP112" s="262"/>
      <c r="NWQ112" s="262"/>
      <c r="NWR112" s="262"/>
      <c r="NWS112" s="262"/>
      <c r="NWT112" s="262"/>
      <c r="NWU112" s="262"/>
      <c r="NWV112" s="262"/>
      <c r="NWW112" s="262"/>
      <c r="NWX112" s="262"/>
      <c r="NWY112" s="262"/>
      <c r="NWZ112" s="262"/>
      <c r="NXA112" s="262"/>
      <c r="NXB112" s="262"/>
      <c r="NXC112" s="262"/>
      <c r="NXD112" s="262"/>
      <c r="NXE112" s="262"/>
      <c r="NXF112" s="262"/>
      <c r="NXG112" s="262"/>
      <c r="NXH112" s="262"/>
      <c r="NXI112" s="262"/>
      <c r="NXJ112" s="262"/>
      <c r="NXK112" s="262"/>
      <c r="NXL112" s="262"/>
      <c r="NXM112" s="262"/>
      <c r="NXN112" s="262"/>
      <c r="NXO112" s="262"/>
      <c r="NXP112" s="262"/>
      <c r="NXQ112" s="262"/>
      <c r="NXR112" s="262"/>
      <c r="NXS112" s="262"/>
      <c r="NXT112" s="262"/>
      <c r="NXU112" s="262"/>
      <c r="NXV112" s="262"/>
      <c r="NXW112" s="262"/>
      <c r="NXX112" s="262"/>
      <c r="NXY112" s="262"/>
      <c r="NXZ112" s="262"/>
      <c r="NYA112" s="262"/>
      <c r="NYB112" s="262"/>
      <c r="NYC112" s="262"/>
      <c r="NYD112" s="262"/>
      <c r="NYE112" s="262"/>
      <c r="NYF112" s="262"/>
      <c r="NYG112" s="262"/>
      <c r="NYH112" s="262"/>
      <c r="NYI112" s="262"/>
      <c r="NYJ112" s="262"/>
      <c r="NYK112" s="262"/>
      <c r="NYL112" s="262"/>
      <c r="NYM112" s="262"/>
      <c r="NYN112" s="262"/>
      <c r="NYO112" s="262"/>
      <c r="NYP112" s="262"/>
      <c r="NYQ112" s="262"/>
      <c r="NYR112" s="262"/>
      <c r="NYS112" s="262"/>
      <c r="NYT112" s="262"/>
      <c r="NYU112" s="262"/>
      <c r="NYV112" s="262"/>
      <c r="NYW112" s="262"/>
      <c r="NYX112" s="262"/>
      <c r="NYY112" s="262"/>
      <c r="NYZ112" s="262"/>
      <c r="NZA112" s="262"/>
      <c r="NZB112" s="262"/>
      <c r="NZC112" s="262"/>
      <c r="NZD112" s="262"/>
      <c r="NZE112" s="262"/>
      <c r="NZF112" s="262"/>
      <c r="NZG112" s="262"/>
      <c r="NZH112" s="262"/>
      <c r="NZI112" s="262"/>
      <c r="NZJ112" s="262"/>
      <c r="NZK112" s="262"/>
      <c r="NZL112" s="262"/>
      <c r="NZM112" s="262"/>
      <c r="NZN112" s="262"/>
      <c r="NZO112" s="262"/>
      <c r="NZP112" s="262"/>
      <c r="NZQ112" s="262"/>
      <c r="NZR112" s="262"/>
      <c r="NZS112" s="262"/>
      <c r="NZT112" s="262"/>
      <c r="NZU112" s="262"/>
      <c r="NZV112" s="262"/>
      <c r="NZW112" s="262"/>
      <c r="NZX112" s="262"/>
      <c r="NZY112" s="262"/>
      <c r="NZZ112" s="262"/>
      <c r="OAA112" s="262"/>
      <c r="OAB112" s="262"/>
      <c r="OAC112" s="262"/>
      <c r="OAD112" s="262"/>
      <c r="OAE112" s="262"/>
      <c r="OAF112" s="262"/>
      <c r="OAG112" s="262"/>
      <c r="OAH112" s="262"/>
      <c r="OAI112" s="262"/>
      <c r="OAJ112" s="262"/>
      <c r="OAK112" s="262"/>
      <c r="OAL112" s="262"/>
      <c r="OAM112" s="262"/>
      <c r="OAN112" s="262"/>
      <c r="OAO112" s="262"/>
      <c r="OAP112" s="262"/>
      <c r="OAQ112" s="262"/>
      <c r="OAR112" s="262"/>
      <c r="OAS112" s="262"/>
      <c r="OAT112" s="262"/>
      <c r="OAU112" s="262"/>
      <c r="OAV112" s="262"/>
      <c r="OAW112" s="262"/>
      <c r="OAX112" s="262"/>
      <c r="OAY112" s="262"/>
      <c r="OAZ112" s="262"/>
      <c r="OBA112" s="262"/>
      <c r="OBB112" s="262"/>
      <c r="OBC112" s="262"/>
      <c r="OBD112" s="262"/>
      <c r="OBE112" s="262"/>
      <c r="OBF112" s="262"/>
      <c r="OBG112" s="262"/>
      <c r="OBH112" s="262"/>
      <c r="OBI112" s="262"/>
      <c r="OBJ112" s="262"/>
      <c r="OBK112" s="262"/>
      <c r="OBL112" s="262"/>
      <c r="OBM112" s="262"/>
      <c r="OBN112" s="262"/>
      <c r="OBO112" s="262"/>
      <c r="OBP112" s="262"/>
      <c r="OBQ112" s="262"/>
      <c r="OBR112" s="262"/>
      <c r="OBS112" s="262"/>
      <c r="OBT112" s="262"/>
      <c r="OBU112" s="262"/>
      <c r="OBV112" s="262"/>
      <c r="OBW112" s="262"/>
      <c r="OBX112" s="262"/>
      <c r="OBY112" s="262"/>
      <c r="OBZ112" s="262"/>
      <c r="OCA112" s="262"/>
      <c r="OCB112" s="262"/>
      <c r="OCC112" s="262"/>
      <c r="OCD112" s="262"/>
      <c r="OCE112" s="262"/>
      <c r="OCF112" s="262"/>
      <c r="OCG112" s="262"/>
      <c r="OCH112" s="262"/>
      <c r="OCI112" s="262"/>
      <c r="OCJ112" s="262"/>
      <c r="OCK112" s="262"/>
      <c r="OCL112" s="262"/>
      <c r="OCM112" s="262"/>
      <c r="OCN112" s="262"/>
      <c r="OCO112" s="262"/>
      <c r="OCP112" s="262"/>
      <c r="OCQ112" s="262"/>
      <c r="OCR112" s="262"/>
      <c r="OCS112" s="262"/>
      <c r="OCT112" s="262"/>
      <c r="OCU112" s="262"/>
      <c r="OCV112" s="262"/>
      <c r="OCW112" s="262"/>
      <c r="OCX112" s="262"/>
      <c r="OCY112" s="262"/>
      <c r="OCZ112" s="262"/>
      <c r="ODA112" s="262"/>
      <c r="ODB112" s="262"/>
      <c r="ODC112" s="262"/>
      <c r="ODD112" s="262"/>
      <c r="ODE112" s="262"/>
      <c r="ODF112" s="262"/>
      <c r="ODG112" s="262"/>
      <c r="ODH112" s="262"/>
      <c r="ODI112" s="262"/>
      <c r="ODJ112" s="262"/>
      <c r="ODK112" s="262"/>
      <c r="ODL112" s="262"/>
      <c r="ODM112" s="262"/>
      <c r="ODN112" s="262"/>
      <c r="ODO112" s="262"/>
      <c r="ODP112" s="262"/>
      <c r="ODQ112" s="262"/>
      <c r="ODR112" s="262"/>
      <c r="ODS112" s="262"/>
      <c r="ODT112" s="262"/>
      <c r="ODU112" s="262"/>
      <c r="ODV112" s="262"/>
      <c r="ODW112" s="262"/>
      <c r="ODX112" s="262"/>
      <c r="ODY112" s="262"/>
      <c r="ODZ112" s="262"/>
      <c r="OEA112" s="262"/>
      <c r="OEB112" s="262"/>
      <c r="OEC112" s="262"/>
      <c r="OED112" s="262"/>
      <c r="OEE112" s="262"/>
      <c r="OEF112" s="262"/>
      <c r="OEG112" s="262"/>
      <c r="OEH112" s="262"/>
      <c r="OEI112" s="262"/>
      <c r="OEJ112" s="262"/>
      <c r="OEK112" s="262"/>
      <c r="OEL112" s="262"/>
      <c r="OEM112" s="262"/>
      <c r="OEN112" s="262"/>
      <c r="OEO112" s="262"/>
      <c r="OEP112" s="262"/>
      <c r="OEQ112" s="262"/>
      <c r="OER112" s="262"/>
      <c r="OES112" s="262"/>
      <c r="OET112" s="262"/>
      <c r="OEU112" s="262"/>
      <c r="OEV112" s="262"/>
      <c r="OEW112" s="262"/>
      <c r="OEX112" s="262"/>
      <c r="OEY112" s="262"/>
      <c r="OEZ112" s="262"/>
      <c r="OFA112" s="262"/>
      <c r="OFB112" s="262"/>
      <c r="OFC112" s="262"/>
      <c r="OFD112" s="262"/>
      <c r="OFE112" s="262"/>
      <c r="OFF112" s="262"/>
      <c r="OFG112" s="262"/>
      <c r="OFH112" s="262"/>
      <c r="OFI112" s="262"/>
      <c r="OFJ112" s="262"/>
      <c r="OFK112" s="262"/>
      <c r="OFL112" s="262"/>
      <c r="OFM112" s="262"/>
      <c r="OFN112" s="262"/>
      <c r="OFO112" s="262"/>
      <c r="OFP112" s="262"/>
      <c r="OFQ112" s="262"/>
      <c r="OFR112" s="262"/>
      <c r="OFS112" s="262"/>
      <c r="OFT112" s="262"/>
      <c r="OFU112" s="262"/>
      <c r="OFV112" s="262"/>
      <c r="OFW112" s="262"/>
      <c r="OFX112" s="262"/>
      <c r="OFY112" s="262"/>
      <c r="OFZ112" s="262"/>
      <c r="OGA112" s="262"/>
      <c r="OGB112" s="262"/>
      <c r="OGC112" s="262"/>
      <c r="OGD112" s="262"/>
      <c r="OGE112" s="262"/>
      <c r="OGF112" s="262"/>
      <c r="OGG112" s="262"/>
      <c r="OGH112" s="262"/>
      <c r="OGI112" s="262"/>
      <c r="OGJ112" s="262"/>
      <c r="OGK112" s="262"/>
      <c r="OGL112" s="262"/>
      <c r="OGM112" s="262"/>
      <c r="OGN112" s="262"/>
      <c r="OGO112" s="262"/>
      <c r="OGP112" s="262"/>
      <c r="OGQ112" s="262"/>
      <c r="OGR112" s="262"/>
      <c r="OGS112" s="262"/>
      <c r="OGT112" s="262"/>
      <c r="OGU112" s="262"/>
      <c r="OGV112" s="262"/>
      <c r="OGW112" s="262"/>
      <c r="OGX112" s="262"/>
      <c r="OGY112" s="262"/>
      <c r="OGZ112" s="262"/>
      <c r="OHA112" s="262"/>
      <c r="OHB112" s="262"/>
      <c r="OHC112" s="262"/>
      <c r="OHD112" s="262"/>
      <c r="OHE112" s="262"/>
      <c r="OHF112" s="262"/>
      <c r="OHG112" s="262"/>
      <c r="OHH112" s="262"/>
      <c r="OHI112" s="262"/>
      <c r="OHJ112" s="262"/>
      <c r="OHK112" s="262"/>
      <c r="OHL112" s="262"/>
      <c r="OHM112" s="262"/>
      <c r="OHN112" s="262"/>
      <c r="OHO112" s="262"/>
      <c r="OHP112" s="262"/>
      <c r="OHQ112" s="262"/>
      <c r="OHR112" s="262"/>
      <c r="OHS112" s="262"/>
      <c r="OHT112" s="262"/>
      <c r="OHU112" s="262"/>
      <c r="OHV112" s="262"/>
      <c r="OHW112" s="262"/>
      <c r="OHX112" s="262"/>
      <c r="OHY112" s="262"/>
      <c r="OHZ112" s="262"/>
      <c r="OIA112" s="262"/>
      <c r="OIB112" s="262"/>
      <c r="OIC112" s="262"/>
      <c r="OID112" s="262"/>
      <c r="OIE112" s="262"/>
      <c r="OIF112" s="262"/>
      <c r="OIG112" s="262"/>
      <c r="OIH112" s="262"/>
      <c r="OII112" s="262"/>
      <c r="OIJ112" s="262"/>
      <c r="OIK112" s="262"/>
      <c r="OIL112" s="262"/>
      <c r="OIM112" s="262"/>
      <c r="OIN112" s="262"/>
      <c r="OIO112" s="262"/>
      <c r="OIP112" s="262"/>
      <c r="OIQ112" s="262"/>
      <c r="OIR112" s="262"/>
      <c r="OIS112" s="262"/>
      <c r="OIT112" s="262"/>
      <c r="OIU112" s="262"/>
      <c r="OIV112" s="262"/>
      <c r="OIW112" s="262"/>
      <c r="OIX112" s="262"/>
      <c r="OIY112" s="262"/>
      <c r="OIZ112" s="262"/>
      <c r="OJA112" s="262"/>
      <c r="OJB112" s="262"/>
      <c r="OJC112" s="262"/>
      <c r="OJD112" s="262"/>
      <c r="OJE112" s="262"/>
      <c r="OJF112" s="262"/>
      <c r="OJG112" s="262"/>
      <c r="OJH112" s="262"/>
      <c r="OJI112" s="262"/>
      <c r="OJJ112" s="262"/>
      <c r="OJK112" s="262"/>
      <c r="OJL112" s="262"/>
      <c r="OJM112" s="262"/>
      <c r="OJN112" s="262"/>
      <c r="OJO112" s="262"/>
      <c r="OJP112" s="262"/>
      <c r="OJQ112" s="262"/>
      <c r="OJR112" s="262"/>
      <c r="OJS112" s="262"/>
      <c r="OJT112" s="262"/>
      <c r="OJU112" s="262"/>
      <c r="OJV112" s="262"/>
      <c r="OJW112" s="262"/>
      <c r="OJX112" s="262"/>
      <c r="OJY112" s="262"/>
      <c r="OJZ112" s="262"/>
      <c r="OKA112" s="262"/>
      <c r="OKB112" s="262"/>
      <c r="OKC112" s="262"/>
      <c r="OKD112" s="262"/>
      <c r="OKE112" s="262"/>
      <c r="OKF112" s="262"/>
      <c r="OKG112" s="262"/>
      <c r="OKH112" s="262"/>
      <c r="OKI112" s="262"/>
      <c r="OKJ112" s="262"/>
      <c r="OKK112" s="262"/>
      <c r="OKL112" s="262"/>
      <c r="OKM112" s="262"/>
      <c r="OKN112" s="262"/>
      <c r="OKO112" s="262"/>
      <c r="OKP112" s="262"/>
      <c r="OKQ112" s="262"/>
      <c r="OKR112" s="262"/>
      <c r="OKS112" s="262"/>
      <c r="OKT112" s="262"/>
      <c r="OKU112" s="262"/>
      <c r="OKV112" s="262"/>
      <c r="OKW112" s="262"/>
      <c r="OKX112" s="262"/>
      <c r="OKY112" s="262"/>
      <c r="OKZ112" s="262"/>
      <c r="OLA112" s="262"/>
      <c r="OLB112" s="262"/>
      <c r="OLC112" s="262"/>
      <c r="OLD112" s="262"/>
      <c r="OLE112" s="262"/>
      <c r="OLF112" s="262"/>
      <c r="OLG112" s="262"/>
      <c r="OLH112" s="262"/>
      <c r="OLI112" s="262"/>
      <c r="OLJ112" s="262"/>
      <c r="OLK112" s="262"/>
      <c r="OLL112" s="262"/>
      <c r="OLM112" s="262"/>
      <c r="OLN112" s="262"/>
      <c r="OLO112" s="262"/>
      <c r="OLP112" s="262"/>
      <c r="OLQ112" s="262"/>
      <c r="OLR112" s="262"/>
      <c r="OLS112" s="262"/>
      <c r="OLT112" s="262"/>
      <c r="OLU112" s="262"/>
      <c r="OLV112" s="262"/>
      <c r="OLW112" s="262"/>
      <c r="OLX112" s="262"/>
      <c r="OLY112" s="262"/>
      <c r="OLZ112" s="262"/>
      <c r="OMA112" s="262"/>
      <c r="OMB112" s="262"/>
      <c r="OMC112" s="262"/>
      <c r="OMD112" s="262"/>
      <c r="OME112" s="262"/>
      <c r="OMF112" s="262"/>
      <c r="OMG112" s="262"/>
      <c r="OMH112" s="262"/>
      <c r="OMI112" s="262"/>
      <c r="OMJ112" s="262"/>
      <c r="OMK112" s="262"/>
      <c r="OML112" s="262"/>
      <c r="OMM112" s="262"/>
      <c r="OMN112" s="262"/>
      <c r="OMO112" s="262"/>
      <c r="OMP112" s="262"/>
      <c r="OMQ112" s="262"/>
      <c r="OMR112" s="262"/>
      <c r="OMS112" s="262"/>
      <c r="OMT112" s="262"/>
      <c r="OMU112" s="262"/>
      <c r="OMV112" s="262"/>
      <c r="OMW112" s="262"/>
      <c r="OMX112" s="262"/>
      <c r="OMY112" s="262"/>
      <c r="OMZ112" s="262"/>
      <c r="ONA112" s="262"/>
      <c r="ONB112" s="262"/>
      <c r="ONC112" s="262"/>
      <c r="OND112" s="262"/>
      <c r="ONE112" s="262"/>
      <c r="ONF112" s="262"/>
      <c r="ONG112" s="262"/>
      <c r="ONH112" s="262"/>
      <c r="ONI112" s="262"/>
      <c r="ONJ112" s="262"/>
      <c r="ONK112" s="262"/>
      <c r="ONL112" s="262"/>
      <c r="ONM112" s="262"/>
      <c r="ONN112" s="262"/>
      <c r="ONO112" s="262"/>
      <c r="ONP112" s="262"/>
      <c r="ONQ112" s="262"/>
      <c r="ONR112" s="262"/>
      <c r="ONS112" s="262"/>
      <c r="ONT112" s="262"/>
      <c r="ONU112" s="262"/>
      <c r="ONV112" s="262"/>
      <c r="ONW112" s="262"/>
      <c r="ONX112" s="262"/>
      <c r="ONY112" s="262"/>
      <c r="ONZ112" s="262"/>
      <c r="OOA112" s="262"/>
      <c r="OOB112" s="262"/>
      <c r="OOC112" s="262"/>
      <c r="OOD112" s="262"/>
      <c r="OOE112" s="262"/>
      <c r="OOF112" s="262"/>
      <c r="OOG112" s="262"/>
      <c r="OOH112" s="262"/>
      <c r="OOI112" s="262"/>
      <c r="OOJ112" s="262"/>
      <c r="OOK112" s="262"/>
      <c r="OOL112" s="262"/>
      <c r="OOM112" s="262"/>
      <c r="OON112" s="262"/>
      <c r="OOO112" s="262"/>
      <c r="OOP112" s="262"/>
      <c r="OOQ112" s="262"/>
      <c r="OOR112" s="262"/>
      <c r="OOS112" s="262"/>
      <c r="OOT112" s="262"/>
      <c r="OOU112" s="262"/>
      <c r="OOV112" s="262"/>
      <c r="OOW112" s="262"/>
      <c r="OOX112" s="262"/>
      <c r="OOY112" s="262"/>
      <c r="OOZ112" s="262"/>
      <c r="OPA112" s="262"/>
      <c r="OPB112" s="262"/>
      <c r="OPC112" s="262"/>
      <c r="OPD112" s="262"/>
      <c r="OPE112" s="262"/>
      <c r="OPF112" s="262"/>
      <c r="OPG112" s="262"/>
      <c r="OPH112" s="262"/>
      <c r="OPI112" s="262"/>
      <c r="OPJ112" s="262"/>
      <c r="OPK112" s="262"/>
      <c r="OPL112" s="262"/>
      <c r="OPM112" s="262"/>
      <c r="OPN112" s="262"/>
      <c r="OPO112" s="262"/>
      <c r="OPP112" s="262"/>
      <c r="OPQ112" s="262"/>
      <c r="OPR112" s="262"/>
      <c r="OPS112" s="262"/>
      <c r="OPT112" s="262"/>
      <c r="OPU112" s="262"/>
      <c r="OPV112" s="262"/>
      <c r="OPW112" s="262"/>
      <c r="OPX112" s="262"/>
      <c r="OPY112" s="262"/>
      <c r="OPZ112" s="262"/>
      <c r="OQA112" s="262"/>
      <c r="OQB112" s="262"/>
      <c r="OQC112" s="262"/>
      <c r="OQD112" s="262"/>
      <c r="OQE112" s="262"/>
      <c r="OQF112" s="262"/>
      <c r="OQG112" s="262"/>
      <c r="OQH112" s="262"/>
      <c r="OQI112" s="262"/>
      <c r="OQJ112" s="262"/>
      <c r="OQK112" s="262"/>
      <c r="OQL112" s="262"/>
      <c r="OQM112" s="262"/>
      <c r="OQN112" s="262"/>
      <c r="OQO112" s="262"/>
      <c r="OQP112" s="262"/>
      <c r="OQQ112" s="262"/>
      <c r="OQR112" s="262"/>
      <c r="OQS112" s="262"/>
      <c r="OQT112" s="262"/>
      <c r="OQU112" s="262"/>
      <c r="OQV112" s="262"/>
      <c r="OQW112" s="262"/>
      <c r="OQX112" s="262"/>
      <c r="OQY112" s="262"/>
      <c r="OQZ112" s="262"/>
      <c r="ORA112" s="262"/>
      <c r="ORB112" s="262"/>
      <c r="ORC112" s="262"/>
      <c r="ORD112" s="262"/>
      <c r="ORE112" s="262"/>
      <c r="ORF112" s="262"/>
      <c r="ORG112" s="262"/>
      <c r="ORH112" s="262"/>
      <c r="ORI112" s="262"/>
      <c r="ORJ112" s="262"/>
      <c r="ORK112" s="262"/>
      <c r="ORL112" s="262"/>
      <c r="ORM112" s="262"/>
      <c r="ORN112" s="262"/>
      <c r="ORO112" s="262"/>
      <c r="ORP112" s="262"/>
      <c r="ORQ112" s="262"/>
      <c r="ORR112" s="262"/>
      <c r="ORS112" s="262"/>
      <c r="ORT112" s="262"/>
      <c r="ORU112" s="262"/>
      <c r="ORV112" s="262"/>
      <c r="ORW112" s="262"/>
      <c r="ORX112" s="262"/>
      <c r="ORY112" s="262"/>
      <c r="ORZ112" s="262"/>
      <c r="OSA112" s="262"/>
      <c r="OSB112" s="262"/>
      <c r="OSC112" s="262"/>
      <c r="OSD112" s="262"/>
      <c r="OSE112" s="262"/>
      <c r="OSF112" s="262"/>
      <c r="OSG112" s="262"/>
      <c r="OSH112" s="262"/>
      <c r="OSI112" s="262"/>
      <c r="OSJ112" s="262"/>
      <c r="OSK112" s="262"/>
      <c r="OSL112" s="262"/>
      <c r="OSM112" s="262"/>
      <c r="OSN112" s="262"/>
      <c r="OSO112" s="262"/>
      <c r="OSP112" s="262"/>
      <c r="OSQ112" s="262"/>
      <c r="OSR112" s="262"/>
      <c r="OSS112" s="262"/>
      <c r="OST112" s="262"/>
      <c r="OSU112" s="262"/>
      <c r="OSV112" s="262"/>
      <c r="OSW112" s="262"/>
      <c r="OSX112" s="262"/>
      <c r="OSY112" s="262"/>
      <c r="OSZ112" s="262"/>
      <c r="OTA112" s="262"/>
      <c r="OTB112" s="262"/>
      <c r="OTC112" s="262"/>
      <c r="OTD112" s="262"/>
      <c r="OTE112" s="262"/>
      <c r="OTF112" s="262"/>
      <c r="OTG112" s="262"/>
      <c r="OTH112" s="262"/>
      <c r="OTI112" s="262"/>
      <c r="OTJ112" s="262"/>
      <c r="OTK112" s="262"/>
      <c r="OTL112" s="262"/>
      <c r="OTM112" s="262"/>
      <c r="OTN112" s="262"/>
      <c r="OTO112" s="262"/>
      <c r="OTP112" s="262"/>
      <c r="OTQ112" s="262"/>
      <c r="OTR112" s="262"/>
      <c r="OTS112" s="262"/>
      <c r="OTT112" s="262"/>
      <c r="OTU112" s="262"/>
      <c r="OTV112" s="262"/>
      <c r="OTW112" s="262"/>
      <c r="OTX112" s="262"/>
      <c r="OTY112" s="262"/>
      <c r="OTZ112" s="262"/>
      <c r="OUA112" s="262"/>
      <c r="OUB112" s="262"/>
      <c r="OUC112" s="262"/>
      <c r="OUD112" s="262"/>
      <c r="OUE112" s="262"/>
      <c r="OUF112" s="262"/>
      <c r="OUG112" s="262"/>
      <c r="OUH112" s="262"/>
      <c r="OUI112" s="262"/>
      <c r="OUJ112" s="262"/>
      <c r="OUK112" s="262"/>
      <c r="OUL112" s="262"/>
      <c r="OUM112" s="262"/>
      <c r="OUN112" s="262"/>
      <c r="OUO112" s="262"/>
      <c r="OUP112" s="262"/>
      <c r="OUQ112" s="262"/>
      <c r="OUR112" s="262"/>
      <c r="OUS112" s="262"/>
      <c r="OUT112" s="262"/>
      <c r="OUU112" s="262"/>
      <c r="OUV112" s="262"/>
      <c r="OUW112" s="262"/>
      <c r="OUX112" s="262"/>
      <c r="OUY112" s="262"/>
      <c r="OUZ112" s="262"/>
      <c r="OVA112" s="262"/>
      <c r="OVB112" s="262"/>
      <c r="OVC112" s="262"/>
      <c r="OVD112" s="262"/>
      <c r="OVE112" s="262"/>
      <c r="OVF112" s="262"/>
      <c r="OVG112" s="262"/>
      <c r="OVH112" s="262"/>
      <c r="OVI112" s="262"/>
      <c r="OVJ112" s="262"/>
      <c r="OVK112" s="262"/>
      <c r="OVL112" s="262"/>
      <c r="OVM112" s="262"/>
      <c r="OVN112" s="262"/>
      <c r="OVO112" s="262"/>
      <c r="OVP112" s="262"/>
      <c r="OVQ112" s="262"/>
      <c r="OVR112" s="262"/>
      <c r="OVS112" s="262"/>
      <c r="OVT112" s="262"/>
      <c r="OVU112" s="262"/>
      <c r="OVV112" s="262"/>
      <c r="OVW112" s="262"/>
      <c r="OVX112" s="262"/>
      <c r="OVY112" s="262"/>
      <c r="OVZ112" s="262"/>
      <c r="OWA112" s="262"/>
      <c r="OWB112" s="262"/>
      <c r="OWC112" s="262"/>
      <c r="OWD112" s="262"/>
      <c r="OWE112" s="262"/>
      <c r="OWF112" s="262"/>
      <c r="OWG112" s="262"/>
      <c r="OWH112" s="262"/>
      <c r="OWI112" s="262"/>
      <c r="OWJ112" s="262"/>
      <c r="OWK112" s="262"/>
      <c r="OWL112" s="262"/>
      <c r="OWM112" s="262"/>
      <c r="OWN112" s="262"/>
      <c r="OWO112" s="262"/>
      <c r="OWP112" s="262"/>
      <c r="OWQ112" s="262"/>
      <c r="OWR112" s="262"/>
      <c r="OWS112" s="262"/>
      <c r="OWT112" s="262"/>
      <c r="OWU112" s="262"/>
      <c r="OWV112" s="262"/>
      <c r="OWW112" s="262"/>
      <c r="OWX112" s="262"/>
      <c r="OWY112" s="262"/>
      <c r="OWZ112" s="262"/>
      <c r="OXA112" s="262"/>
      <c r="OXB112" s="262"/>
      <c r="OXC112" s="262"/>
      <c r="OXD112" s="262"/>
      <c r="OXE112" s="262"/>
      <c r="OXF112" s="262"/>
      <c r="OXG112" s="262"/>
      <c r="OXH112" s="262"/>
      <c r="OXI112" s="262"/>
      <c r="OXJ112" s="262"/>
      <c r="OXK112" s="262"/>
      <c r="OXL112" s="262"/>
      <c r="OXM112" s="262"/>
      <c r="OXN112" s="262"/>
      <c r="OXO112" s="262"/>
      <c r="OXP112" s="262"/>
      <c r="OXQ112" s="262"/>
      <c r="OXR112" s="262"/>
      <c r="OXS112" s="262"/>
      <c r="OXT112" s="262"/>
      <c r="OXU112" s="262"/>
      <c r="OXV112" s="262"/>
      <c r="OXW112" s="262"/>
      <c r="OXX112" s="262"/>
      <c r="OXY112" s="262"/>
      <c r="OXZ112" s="262"/>
      <c r="OYA112" s="262"/>
      <c r="OYB112" s="262"/>
      <c r="OYC112" s="262"/>
      <c r="OYD112" s="262"/>
      <c r="OYE112" s="262"/>
      <c r="OYF112" s="262"/>
      <c r="OYG112" s="262"/>
      <c r="OYH112" s="262"/>
      <c r="OYI112" s="262"/>
      <c r="OYJ112" s="262"/>
      <c r="OYK112" s="262"/>
      <c r="OYL112" s="262"/>
      <c r="OYM112" s="262"/>
      <c r="OYN112" s="262"/>
      <c r="OYO112" s="262"/>
      <c r="OYP112" s="262"/>
      <c r="OYQ112" s="262"/>
      <c r="OYR112" s="262"/>
      <c r="OYS112" s="262"/>
      <c r="OYT112" s="262"/>
      <c r="OYU112" s="262"/>
      <c r="OYV112" s="262"/>
      <c r="OYW112" s="262"/>
      <c r="OYX112" s="262"/>
      <c r="OYY112" s="262"/>
      <c r="OYZ112" s="262"/>
      <c r="OZA112" s="262"/>
      <c r="OZB112" s="262"/>
      <c r="OZC112" s="262"/>
      <c r="OZD112" s="262"/>
      <c r="OZE112" s="262"/>
      <c r="OZF112" s="262"/>
      <c r="OZG112" s="262"/>
      <c r="OZH112" s="262"/>
      <c r="OZI112" s="262"/>
      <c r="OZJ112" s="262"/>
      <c r="OZK112" s="262"/>
      <c r="OZL112" s="262"/>
      <c r="OZM112" s="262"/>
      <c r="OZN112" s="262"/>
      <c r="OZO112" s="262"/>
      <c r="OZP112" s="262"/>
      <c r="OZQ112" s="262"/>
      <c r="OZR112" s="262"/>
      <c r="OZS112" s="262"/>
      <c r="OZT112" s="262"/>
      <c r="OZU112" s="262"/>
      <c r="OZV112" s="262"/>
      <c r="OZW112" s="262"/>
      <c r="OZX112" s="262"/>
      <c r="OZY112" s="262"/>
      <c r="OZZ112" s="262"/>
      <c r="PAA112" s="262"/>
      <c r="PAB112" s="262"/>
      <c r="PAC112" s="262"/>
      <c r="PAD112" s="262"/>
      <c r="PAE112" s="262"/>
      <c r="PAF112" s="262"/>
      <c r="PAG112" s="262"/>
      <c r="PAH112" s="262"/>
      <c r="PAI112" s="262"/>
      <c r="PAJ112" s="262"/>
      <c r="PAK112" s="262"/>
      <c r="PAL112" s="262"/>
      <c r="PAM112" s="262"/>
      <c r="PAN112" s="262"/>
      <c r="PAO112" s="262"/>
      <c r="PAP112" s="262"/>
      <c r="PAQ112" s="262"/>
      <c r="PAR112" s="262"/>
      <c r="PAS112" s="262"/>
      <c r="PAT112" s="262"/>
      <c r="PAU112" s="262"/>
      <c r="PAV112" s="262"/>
      <c r="PAW112" s="262"/>
      <c r="PAX112" s="262"/>
      <c r="PAY112" s="262"/>
      <c r="PAZ112" s="262"/>
      <c r="PBA112" s="262"/>
      <c r="PBB112" s="262"/>
      <c r="PBC112" s="262"/>
      <c r="PBD112" s="262"/>
      <c r="PBE112" s="262"/>
      <c r="PBF112" s="262"/>
      <c r="PBG112" s="262"/>
      <c r="PBH112" s="262"/>
      <c r="PBI112" s="262"/>
      <c r="PBJ112" s="262"/>
      <c r="PBK112" s="262"/>
      <c r="PBL112" s="262"/>
      <c r="PBM112" s="262"/>
      <c r="PBN112" s="262"/>
      <c r="PBO112" s="262"/>
      <c r="PBP112" s="262"/>
      <c r="PBQ112" s="262"/>
      <c r="PBR112" s="262"/>
      <c r="PBS112" s="262"/>
      <c r="PBT112" s="262"/>
      <c r="PBU112" s="262"/>
      <c r="PBV112" s="262"/>
      <c r="PBW112" s="262"/>
      <c r="PBX112" s="262"/>
      <c r="PBY112" s="262"/>
      <c r="PBZ112" s="262"/>
      <c r="PCA112" s="262"/>
      <c r="PCB112" s="262"/>
      <c r="PCC112" s="262"/>
      <c r="PCD112" s="262"/>
      <c r="PCE112" s="262"/>
      <c r="PCF112" s="262"/>
      <c r="PCG112" s="262"/>
      <c r="PCH112" s="262"/>
      <c r="PCI112" s="262"/>
      <c r="PCJ112" s="262"/>
      <c r="PCK112" s="262"/>
      <c r="PCL112" s="262"/>
      <c r="PCM112" s="262"/>
      <c r="PCN112" s="262"/>
      <c r="PCO112" s="262"/>
      <c r="PCP112" s="262"/>
      <c r="PCQ112" s="262"/>
      <c r="PCR112" s="262"/>
      <c r="PCS112" s="262"/>
      <c r="PCT112" s="262"/>
      <c r="PCU112" s="262"/>
      <c r="PCV112" s="262"/>
      <c r="PCW112" s="262"/>
      <c r="PCX112" s="262"/>
      <c r="PCY112" s="262"/>
      <c r="PCZ112" s="262"/>
      <c r="PDA112" s="262"/>
      <c r="PDB112" s="262"/>
      <c r="PDC112" s="262"/>
      <c r="PDD112" s="262"/>
      <c r="PDE112" s="262"/>
      <c r="PDF112" s="262"/>
      <c r="PDG112" s="262"/>
      <c r="PDH112" s="262"/>
      <c r="PDI112" s="262"/>
      <c r="PDJ112" s="262"/>
      <c r="PDK112" s="262"/>
      <c r="PDL112" s="262"/>
      <c r="PDM112" s="262"/>
      <c r="PDN112" s="262"/>
      <c r="PDO112" s="262"/>
      <c r="PDP112" s="262"/>
      <c r="PDQ112" s="262"/>
      <c r="PDR112" s="262"/>
      <c r="PDS112" s="262"/>
      <c r="PDT112" s="262"/>
      <c r="PDU112" s="262"/>
      <c r="PDV112" s="262"/>
      <c r="PDW112" s="262"/>
      <c r="PDX112" s="262"/>
      <c r="PDY112" s="262"/>
      <c r="PDZ112" s="262"/>
      <c r="PEA112" s="262"/>
      <c r="PEB112" s="262"/>
      <c r="PEC112" s="262"/>
      <c r="PED112" s="262"/>
      <c r="PEE112" s="262"/>
      <c r="PEF112" s="262"/>
      <c r="PEG112" s="262"/>
      <c r="PEH112" s="262"/>
      <c r="PEI112" s="262"/>
      <c r="PEJ112" s="262"/>
      <c r="PEK112" s="262"/>
      <c r="PEL112" s="262"/>
      <c r="PEM112" s="262"/>
      <c r="PEN112" s="262"/>
      <c r="PEO112" s="262"/>
      <c r="PEP112" s="262"/>
      <c r="PEQ112" s="262"/>
      <c r="PER112" s="262"/>
      <c r="PES112" s="262"/>
      <c r="PET112" s="262"/>
      <c r="PEU112" s="262"/>
      <c r="PEV112" s="262"/>
      <c r="PEW112" s="262"/>
      <c r="PEX112" s="262"/>
      <c r="PEY112" s="262"/>
      <c r="PEZ112" s="262"/>
      <c r="PFA112" s="262"/>
      <c r="PFB112" s="262"/>
      <c r="PFC112" s="262"/>
      <c r="PFD112" s="262"/>
      <c r="PFE112" s="262"/>
      <c r="PFF112" s="262"/>
      <c r="PFG112" s="262"/>
      <c r="PFH112" s="262"/>
      <c r="PFI112" s="262"/>
      <c r="PFJ112" s="262"/>
      <c r="PFK112" s="262"/>
      <c r="PFL112" s="262"/>
      <c r="PFM112" s="262"/>
      <c r="PFN112" s="262"/>
      <c r="PFO112" s="262"/>
      <c r="PFP112" s="262"/>
      <c r="PFQ112" s="262"/>
      <c r="PFR112" s="262"/>
      <c r="PFS112" s="262"/>
      <c r="PFT112" s="262"/>
      <c r="PFU112" s="262"/>
      <c r="PFV112" s="262"/>
      <c r="PFW112" s="262"/>
      <c r="PFX112" s="262"/>
      <c r="PFY112" s="262"/>
      <c r="PFZ112" s="262"/>
      <c r="PGA112" s="262"/>
      <c r="PGB112" s="262"/>
      <c r="PGC112" s="262"/>
      <c r="PGD112" s="262"/>
      <c r="PGE112" s="262"/>
      <c r="PGF112" s="262"/>
      <c r="PGG112" s="262"/>
      <c r="PGH112" s="262"/>
      <c r="PGI112" s="262"/>
      <c r="PGJ112" s="262"/>
      <c r="PGK112" s="262"/>
      <c r="PGL112" s="262"/>
      <c r="PGM112" s="262"/>
      <c r="PGN112" s="262"/>
      <c r="PGO112" s="262"/>
      <c r="PGP112" s="262"/>
      <c r="PGQ112" s="262"/>
      <c r="PGR112" s="262"/>
      <c r="PGS112" s="262"/>
      <c r="PGT112" s="262"/>
      <c r="PGU112" s="262"/>
      <c r="PGV112" s="262"/>
      <c r="PGW112" s="262"/>
      <c r="PGX112" s="262"/>
      <c r="PGY112" s="262"/>
      <c r="PGZ112" s="262"/>
      <c r="PHA112" s="262"/>
      <c r="PHB112" s="262"/>
      <c r="PHC112" s="262"/>
      <c r="PHD112" s="262"/>
      <c r="PHE112" s="262"/>
      <c r="PHF112" s="262"/>
      <c r="PHG112" s="262"/>
      <c r="PHH112" s="262"/>
      <c r="PHI112" s="262"/>
      <c r="PHJ112" s="262"/>
      <c r="PHK112" s="262"/>
      <c r="PHL112" s="262"/>
      <c r="PHM112" s="262"/>
      <c r="PHN112" s="262"/>
      <c r="PHO112" s="262"/>
      <c r="PHP112" s="262"/>
      <c r="PHQ112" s="262"/>
      <c r="PHR112" s="262"/>
      <c r="PHS112" s="262"/>
      <c r="PHT112" s="262"/>
      <c r="PHU112" s="262"/>
      <c r="PHV112" s="262"/>
      <c r="PHW112" s="262"/>
      <c r="PHX112" s="262"/>
      <c r="PHY112" s="262"/>
      <c r="PHZ112" s="262"/>
      <c r="PIA112" s="262"/>
      <c r="PIB112" s="262"/>
      <c r="PIC112" s="262"/>
      <c r="PID112" s="262"/>
      <c r="PIE112" s="262"/>
      <c r="PIF112" s="262"/>
      <c r="PIG112" s="262"/>
      <c r="PIH112" s="262"/>
      <c r="PII112" s="262"/>
      <c r="PIJ112" s="262"/>
      <c r="PIK112" s="262"/>
      <c r="PIL112" s="262"/>
      <c r="PIM112" s="262"/>
      <c r="PIN112" s="262"/>
      <c r="PIO112" s="262"/>
      <c r="PIP112" s="262"/>
      <c r="PIQ112" s="262"/>
      <c r="PIR112" s="262"/>
      <c r="PIS112" s="262"/>
      <c r="PIT112" s="262"/>
      <c r="PIU112" s="262"/>
      <c r="PIV112" s="262"/>
      <c r="PIW112" s="262"/>
      <c r="PIX112" s="262"/>
      <c r="PIY112" s="262"/>
      <c r="PIZ112" s="262"/>
      <c r="PJA112" s="262"/>
      <c r="PJB112" s="262"/>
      <c r="PJC112" s="262"/>
      <c r="PJD112" s="262"/>
      <c r="PJE112" s="262"/>
      <c r="PJF112" s="262"/>
      <c r="PJG112" s="262"/>
      <c r="PJH112" s="262"/>
      <c r="PJI112" s="262"/>
      <c r="PJJ112" s="262"/>
      <c r="PJK112" s="262"/>
      <c r="PJL112" s="262"/>
      <c r="PJM112" s="262"/>
      <c r="PJN112" s="262"/>
      <c r="PJO112" s="262"/>
      <c r="PJP112" s="262"/>
      <c r="PJQ112" s="262"/>
      <c r="PJR112" s="262"/>
      <c r="PJS112" s="262"/>
      <c r="PJT112" s="262"/>
      <c r="PJU112" s="262"/>
      <c r="PJV112" s="262"/>
      <c r="PJW112" s="262"/>
      <c r="PJX112" s="262"/>
      <c r="PJY112" s="262"/>
      <c r="PJZ112" s="262"/>
      <c r="PKA112" s="262"/>
      <c r="PKB112" s="262"/>
      <c r="PKC112" s="262"/>
      <c r="PKD112" s="262"/>
      <c r="PKE112" s="262"/>
      <c r="PKF112" s="262"/>
      <c r="PKG112" s="262"/>
      <c r="PKH112" s="262"/>
      <c r="PKI112" s="262"/>
      <c r="PKJ112" s="262"/>
      <c r="PKK112" s="262"/>
      <c r="PKL112" s="262"/>
      <c r="PKM112" s="262"/>
      <c r="PKN112" s="262"/>
      <c r="PKO112" s="262"/>
      <c r="PKP112" s="262"/>
      <c r="PKQ112" s="262"/>
      <c r="PKR112" s="262"/>
      <c r="PKS112" s="262"/>
      <c r="PKT112" s="262"/>
      <c r="PKU112" s="262"/>
      <c r="PKV112" s="262"/>
      <c r="PKW112" s="262"/>
      <c r="PKX112" s="262"/>
      <c r="PKY112" s="262"/>
      <c r="PKZ112" s="262"/>
      <c r="PLA112" s="262"/>
      <c r="PLB112" s="262"/>
      <c r="PLC112" s="262"/>
      <c r="PLD112" s="262"/>
      <c r="PLE112" s="262"/>
      <c r="PLF112" s="262"/>
      <c r="PLG112" s="262"/>
      <c r="PLH112" s="262"/>
      <c r="PLI112" s="262"/>
      <c r="PLJ112" s="262"/>
      <c r="PLK112" s="262"/>
      <c r="PLL112" s="262"/>
      <c r="PLM112" s="262"/>
      <c r="PLN112" s="262"/>
      <c r="PLO112" s="262"/>
      <c r="PLP112" s="262"/>
      <c r="PLQ112" s="262"/>
      <c r="PLR112" s="262"/>
      <c r="PLS112" s="262"/>
      <c r="PLT112" s="262"/>
      <c r="PLU112" s="262"/>
      <c r="PLV112" s="262"/>
      <c r="PLW112" s="262"/>
      <c r="PLX112" s="262"/>
      <c r="PLY112" s="262"/>
      <c r="PLZ112" s="262"/>
      <c r="PMA112" s="262"/>
      <c r="PMB112" s="262"/>
      <c r="PMC112" s="262"/>
      <c r="PMD112" s="262"/>
      <c r="PME112" s="262"/>
      <c r="PMF112" s="262"/>
      <c r="PMG112" s="262"/>
      <c r="PMH112" s="262"/>
      <c r="PMI112" s="262"/>
      <c r="PMJ112" s="262"/>
      <c r="PMK112" s="262"/>
      <c r="PML112" s="262"/>
      <c r="PMM112" s="262"/>
      <c r="PMN112" s="262"/>
      <c r="PMO112" s="262"/>
      <c r="PMP112" s="262"/>
      <c r="PMQ112" s="262"/>
      <c r="PMR112" s="262"/>
      <c r="PMS112" s="262"/>
      <c r="PMT112" s="262"/>
      <c r="PMU112" s="262"/>
      <c r="PMV112" s="262"/>
      <c r="PMW112" s="262"/>
      <c r="PMX112" s="262"/>
      <c r="PMY112" s="262"/>
      <c r="PMZ112" s="262"/>
      <c r="PNA112" s="262"/>
      <c r="PNB112" s="262"/>
      <c r="PNC112" s="262"/>
      <c r="PND112" s="262"/>
      <c r="PNE112" s="262"/>
      <c r="PNF112" s="262"/>
      <c r="PNG112" s="262"/>
      <c r="PNH112" s="262"/>
      <c r="PNI112" s="262"/>
      <c r="PNJ112" s="262"/>
      <c r="PNK112" s="262"/>
      <c r="PNL112" s="262"/>
      <c r="PNM112" s="262"/>
      <c r="PNN112" s="262"/>
      <c r="PNO112" s="262"/>
      <c r="PNP112" s="262"/>
      <c r="PNQ112" s="262"/>
      <c r="PNR112" s="262"/>
      <c r="PNS112" s="262"/>
      <c r="PNT112" s="262"/>
      <c r="PNU112" s="262"/>
      <c r="PNV112" s="262"/>
      <c r="PNW112" s="262"/>
      <c r="PNX112" s="262"/>
      <c r="PNY112" s="262"/>
      <c r="PNZ112" s="262"/>
      <c r="POA112" s="262"/>
      <c r="POB112" s="262"/>
      <c r="POC112" s="262"/>
      <c r="POD112" s="262"/>
      <c r="POE112" s="262"/>
      <c r="POF112" s="262"/>
      <c r="POG112" s="262"/>
      <c r="POH112" s="262"/>
      <c r="POI112" s="262"/>
      <c r="POJ112" s="262"/>
      <c r="POK112" s="262"/>
      <c r="POL112" s="262"/>
      <c r="POM112" s="262"/>
      <c r="PON112" s="262"/>
      <c r="POO112" s="262"/>
      <c r="POP112" s="262"/>
      <c r="POQ112" s="262"/>
      <c r="POR112" s="262"/>
      <c r="POS112" s="262"/>
      <c r="POT112" s="262"/>
      <c r="POU112" s="262"/>
      <c r="POV112" s="262"/>
      <c r="POW112" s="262"/>
      <c r="POX112" s="262"/>
      <c r="POY112" s="262"/>
      <c r="POZ112" s="262"/>
      <c r="PPA112" s="262"/>
      <c r="PPB112" s="262"/>
      <c r="PPC112" s="262"/>
      <c r="PPD112" s="262"/>
      <c r="PPE112" s="262"/>
      <c r="PPF112" s="262"/>
      <c r="PPG112" s="262"/>
      <c r="PPH112" s="262"/>
      <c r="PPI112" s="262"/>
      <c r="PPJ112" s="262"/>
      <c r="PPK112" s="262"/>
      <c r="PPL112" s="262"/>
      <c r="PPM112" s="262"/>
      <c r="PPN112" s="262"/>
      <c r="PPO112" s="262"/>
      <c r="PPP112" s="262"/>
      <c r="PPQ112" s="262"/>
      <c r="PPR112" s="262"/>
      <c r="PPS112" s="262"/>
      <c r="PPT112" s="262"/>
      <c r="PPU112" s="262"/>
      <c r="PPV112" s="262"/>
      <c r="PPW112" s="262"/>
      <c r="PPX112" s="262"/>
      <c r="PPY112" s="262"/>
      <c r="PPZ112" s="262"/>
      <c r="PQA112" s="262"/>
      <c r="PQB112" s="262"/>
      <c r="PQC112" s="262"/>
      <c r="PQD112" s="262"/>
      <c r="PQE112" s="262"/>
      <c r="PQF112" s="262"/>
      <c r="PQG112" s="262"/>
      <c r="PQH112" s="262"/>
      <c r="PQI112" s="262"/>
      <c r="PQJ112" s="262"/>
      <c r="PQK112" s="262"/>
      <c r="PQL112" s="262"/>
      <c r="PQM112" s="262"/>
      <c r="PQN112" s="262"/>
      <c r="PQO112" s="262"/>
      <c r="PQP112" s="262"/>
      <c r="PQQ112" s="262"/>
      <c r="PQR112" s="262"/>
      <c r="PQS112" s="262"/>
      <c r="PQT112" s="262"/>
      <c r="PQU112" s="262"/>
      <c r="PQV112" s="262"/>
      <c r="PQW112" s="262"/>
      <c r="PQX112" s="262"/>
      <c r="PQY112" s="262"/>
      <c r="PQZ112" s="262"/>
      <c r="PRA112" s="262"/>
      <c r="PRB112" s="262"/>
      <c r="PRC112" s="262"/>
      <c r="PRD112" s="262"/>
      <c r="PRE112" s="262"/>
      <c r="PRF112" s="262"/>
      <c r="PRG112" s="262"/>
      <c r="PRH112" s="262"/>
      <c r="PRI112" s="262"/>
      <c r="PRJ112" s="262"/>
      <c r="PRK112" s="262"/>
      <c r="PRL112" s="262"/>
      <c r="PRM112" s="262"/>
      <c r="PRN112" s="262"/>
      <c r="PRO112" s="262"/>
      <c r="PRP112" s="262"/>
      <c r="PRQ112" s="262"/>
      <c r="PRR112" s="262"/>
      <c r="PRS112" s="262"/>
      <c r="PRT112" s="262"/>
      <c r="PRU112" s="262"/>
      <c r="PRV112" s="262"/>
      <c r="PRW112" s="262"/>
      <c r="PRX112" s="262"/>
      <c r="PRY112" s="262"/>
      <c r="PRZ112" s="262"/>
      <c r="PSA112" s="262"/>
      <c r="PSB112" s="262"/>
      <c r="PSC112" s="262"/>
      <c r="PSD112" s="262"/>
      <c r="PSE112" s="262"/>
      <c r="PSF112" s="262"/>
      <c r="PSG112" s="262"/>
      <c r="PSH112" s="262"/>
      <c r="PSI112" s="262"/>
      <c r="PSJ112" s="262"/>
      <c r="PSK112" s="262"/>
      <c r="PSL112" s="262"/>
      <c r="PSM112" s="262"/>
      <c r="PSN112" s="262"/>
      <c r="PSO112" s="262"/>
      <c r="PSP112" s="262"/>
      <c r="PSQ112" s="262"/>
      <c r="PSR112" s="262"/>
      <c r="PSS112" s="262"/>
      <c r="PST112" s="262"/>
      <c r="PSU112" s="262"/>
      <c r="PSV112" s="262"/>
      <c r="PSW112" s="262"/>
      <c r="PSX112" s="262"/>
      <c r="PSY112" s="262"/>
      <c r="PSZ112" s="262"/>
      <c r="PTA112" s="262"/>
      <c r="PTB112" s="262"/>
      <c r="PTC112" s="262"/>
      <c r="PTD112" s="262"/>
      <c r="PTE112" s="262"/>
      <c r="PTF112" s="262"/>
      <c r="PTG112" s="262"/>
      <c r="PTH112" s="262"/>
      <c r="PTI112" s="262"/>
      <c r="PTJ112" s="262"/>
      <c r="PTK112" s="262"/>
      <c r="PTL112" s="262"/>
      <c r="PTM112" s="262"/>
      <c r="PTN112" s="262"/>
      <c r="PTO112" s="262"/>
      <c r="PTP112" s="262"/>
      <c r="PTQ112" s="262"/>
      <c r="PTR112" s="262"/>
      <c r="PTS112" s="262"/>
      <c r="PTT112" s="262"/>
      <c r="PTU112" s="262"/>
      <c r="PTV112" s="262"/>
      <c r="PTW112" s="262"/>
      <c r="PTX112" s="262"/>
      <c r="PTY112" s="262"/>
      <c r="PTZ112" s="262"/>
      <c r="PUA112" s="262"/>
      <c r="PUB112" s="262"/>
      <c r="PUC112" s="262"/>
      <c r="PUD112" s="262"/>
      <c r="PUE112" s="262"/>
      <c r="PUF112" s="262"/>
      <c r="PUG112" s="262"/>
      <c r="PUH112" s="262"/>
      <c r="PUI112" s="262"/>
      <c r="PUJ112" s="262"/>
      <c r="PUK112" s="262"/>
      <c r="PUL112" s="262"/>
      <c r="PUM112" s="262"/>
      <c r="PUN112" s="262"/>
      <c r="PUO112" s="262"/>
      <c r="PUP112" s="262"/>
      <c r="PUQ112" s="262"/>
      <c r="PUR112" s="262"/>
      <c r="PUS112" s="262"/>
      <c r="PUT112" s="262"/>
      <c r="PUU112" s="262"/>
      <c r="PUV112" s="262"/>
      <c r="PUW112" s="262"/>
      <c r="PUX112" s="262"/>
      <c r="PUY112" s="262"/>
      <c r="PUZ112" s="262"/>
      <c r="PVA112" s="262"/>
      <c r="PVB112" s="262"/>
      <c r="PVC112" s="262"/>
      <c r="PVD112" s="262"/>
      <c r="PVE112" s="262"/>
      <c r="PVF112" s="262"/>
      <c r="PVG112" s="262"/>
      <c r="PVH112" s="262"/>
      <c r="PVI112" s="262"/>
      <c r="PVJ112" s="262"/>
      <c r="PVK112" s="262"/>
      <c r="PVL112" s="262"/>
      <c r="PVM112" s="262"/>
      <c r="PVN112" s="262"/>
      <c r="PVO112" s="262"/>
      <c r="PVP112" s="262"/>
      <c r="PVQ112" s="262"/>
      <c r="PVR112" s="262"/>
      <c r="PVS112" s="262"/>
      <c r="PVT112" s="262"/>
      <c r="PVU112" s="262"/>
      <c r="PVV112" s="262"/>
      <c r="PVW112" s="262"/>
      <c r="PVX112" s="262"/>
      <c r="PVY112" s="262"/>
      <c r="PVZ112" s="262"/>
      <c r="PWA112" s="262"/>
      <c r="PWB112" s="262"/>
      <c r="PWC112" s="262"/>
      <c r="PWD112" s="262"/>
      <c r="PWE112" s="262"/>
      <c r="PWF112" s="262"/>
      <c r="PWG112" s="262"/>
      <c r="PWH112" s="262"/>
      <c r="PWI112" s="262"/>
      <c r="PWJ112" s="262"/>
      <c r="PWK112" s="262"/>
      <c r="PWL112" s="262"/>
      <c r="PWM112" s="262"/>
      <c r="PWN112" s="262"/>
      <c r="PWO112" s="262"/>
      <c r="PWP112" s="262"/>
      <c r="PWQ112" s="262"/>
      <c r="PWR112" s="262"/>
      <c r="PWS112" s="262"/>
      <c r="PWT112" s="262"/>
      <c r="PWU112" s="262"/>
      <c r="PWV112" s="262"/>
      <c r="PWW112" s="262"/>
      <c r="PWX112" s="262"/>
      <c r="PWY112" s="262"/>
      <c r="PWZ112" s="262"/>
      <c r="PXA112" s="262"/>
      <c r="PXB112" s="262"/>
      <c r="PXC112" s="262"/>
      <c r="PXD112" s="262"/>
      <c r="PXE112" s="262"/>
      <c r="PXF112" s="262"/>
      <c r="PXG112" s="262"/>
      <c r="PXH112" s="262"/>
      <c r="PXI112" s="262"/>
      <c r="PXJ112" s="262"/>
      <c r="PXK112" s="262"/>
      <c r="PXL112" s="262"/>
      <c r="PXM112" s="262"/>
      <c r="PXN112" s="262"/>
      <c r="PXO112" s="262"/>
      <c r="PXP112" s="262"/>
      <c r="PXQ112" s="262"/>
      <c r="PXR112" s="262"/>
      <c r="PXS112" s="262"/>
      <c r="PXT112" s="262"/>
      <c r="PXU112" s="262"/>
      <c r="PXV112" s="262"/>
      <c r="PXW112" s="262"/>
      <c r="PXX112" s="262"/>
      <c r="PXY112" s="262"/>
      <c r="PXZ112" s="262"/>
      <c r="PYA112" s="262"/>
      <c r="PYB112" s="262"/>
      <c r="PYC112" s="262"/>
      <c r="PYD112" s="262"/>
      <c r="PYE112" s="262"/>
      <c r="PYF112" s="262"/>
      <c r="PYG112" s="262"/>
      <c r="PYH112" s="262"/>
      <c r="PYI112" s="262"/>
      <c r="PYJ112" s="262"/>
      <c r="PYK112" s="262"/>
      <c r="PYL112" s="262"/>
      <c r="PYM112" s="262"/>
      <c r="PYN112" s="262"/>
      <c r="PYO112" s="262"/>
      <c r="PYP112" s="262"/>
      <c r="PYQ112" s="262"/>
      <c r="PYR112" s="262"/>
      <c r="PYS112" s="262"/>
      <c r="PYT112" s="262"/>
      <c r="PYU112" s="262"/>
      <c r="PYV112" s="262"/>
      <c r="PYW112" s="262"/>
      <c r="PYX112" s="262"/>
      <c r="PYY112" s="262"/>
      <c r="PYZ112" s="262"/>
      <c r="PZA112" s="262"/>
      <c r="PZB112" s="262"/>
      <c r="PZC112" s="262"/>
      <c r="PZD112" s="262"/>
      <c r="PZE112" s="262"/>
      <c r="PZF112" s="262"/>
      <c r="PZG112" s="262"/>
      <c r="PZH112" s="262"/>
      <c r="PZI112" s="262"/>
      <c r="PZJ112" s="262"/>
      <c r="PZK112" s="262"/>
      <c r="PZL112" s="262"/>
      <c r="PZM112" s="262"/>
      <c r="PZN112" s="262"/>
      <c r="PZO112" s="262"/>
      <c r="PZP112" s="262"/>
      <c r="PZQ112" s="262"/>
      <c r="PZR112" s="262"/>
      <c r="PZS112" s="262"/>
      <c r="PZT112" s="262"/>
      <c r="PZU112" s="262"/>
      <c r="PZV112" s="262"/>
      <c r="PZW112" s="262"/>
      <c r="PZX112" s="262"/>
      <c r="PZY112" s="262"/>
      <c r="PZZ112" s="262"/>
      <c r="QAA112" s="262"/>
      <c r="QAB112" s="262"/>
      <c r="QAC112" s="262"/>
      <c r="QAD112" s="262"/>
      <c r="QAE112" s="262"/>
      <c r="QAF112" s="262"/>
      <c r="QAG112" s="262"/>
      <c r="QAH112" s="262"/>
      <c r="QAI112" s="262"/>
      <c r="QAJ112" s="262"/>
      <c r="QAK112" s="262"/>
      <c r="QAL112" s="262"/>
      <c r="QAM112" s="262"/>
      <c r="QAN112" s="262"/>
      <c r="QAO112" s="262"/>
      <c r="QAP112" s="262"/>
      <c r="QAQ112" s="262"/>
      <c r="QAR112" s="262"/>
      <c r="QAS112" s="262"/>
      <c r="QAT112" s="262"/>
      <c r="QAU112" s="262"/>
      <c r="QAV112" s="262"/>
      <c r="QAW112" s="262"/>
      <c r="QAX112" s="262"/>
      <c r="QAY112" s="262"/>
      <c r="QAZ112" s="262"/>
      <c r="QBA112" s="262"/>
      <c r="QBB112" s="262"/>
      <c r="QBC112" s="262"/>
      <c r="QBD112" s="262"/>
      <c r="QBE112" s="262"/>
      <c r="QBF112" s="262"/>
      <c r="QBG112" s="262"/>
      <c r="QBH112" s="262"/>
      <c r="QBI112" s="262"/>
      <c r="QBJ112" s="262"/>
      <c r="QBK112" s="262"/>
      <c r="QBL112" s="262"/>
      <c r="QBM112" s="262"/>
      <c r="QBN112" s="262"/>
      <c r="QBO112" s="262"/>
      <c r="QBP112" s="262"/>
      <c r="QBQ112" s="262"/>
      <c r="QBR112" s="262"/>
      <c r="QBS112" s="262"/>
      <c r="QBT112" s="262"/>
      <c r="QBU112" s="262"/>
      <c r="QBV112" s="262"/>
      <c r="QBW112" s="262"/>
      <c r="QBX112" s="262"/>
      <c r="QBY112" s="262"/>
      <c r="QBZ112" s="262"/>
      <c r="QCA112" s="262"/>
      <c r="QCB112" s="262"/>
      <c r="QCC112" s="262"/>
      <c r="QCD112" s="262"/>
      <c r="QCE112" s="262"/>
      <c r="QCF112" s="262"/>
      <c r="QCG112" s="262"/>
      <c r="QCH112" s="262"/>
      <c r="QCI112" s="262"/>
      <c r="QCJ112" s="262"/>
      <c r="QCK112" s="262"/>
      <c r="QCL112" s="262"/>
      <c r="QCM112" s="262"/>
      <c r="QCN112" s="262"/>
      <c r="QCO112" s="262"/>
      <c r="QCP112" s="262"/>
      <c r="QCQ112" s="262"/>
      <c r="QCR112" s="262"/>
      <c r="QCS112" s="262"/>
      <c r="QCT112" s="262"/>
      <c r="QCU112" s="262"/>
      <c r="QCV112" s="262"/>
      <c r="QCW112" s="262"/>
      <c r="QCX112" s="262"/>
      <c r="QCY112" s="262"/>
      <c r="QCZ112" s="262"/>
      <c r="QDA112" s="262"/>
      <c r="QDB112" s="262"/>
      <c r="QDC112" s="262"/>
      <c r="QDD112" s="262"/>
      <c r="QDE112" s="262"/>
      <c r="QDF112" s="262"/>
      <c r="QDG112" s="262"/>
      <c r="QDH112" s="262"/>
      <c r="QDI112" s="262"/>
      <c r="QDJ112" s="262"/>
      <c r="QDK112" s="262"/>
      <c r="QDL112" s="262"/>
      <c r="QDM112" s="262"/>
      <c r="QDN112" s="262"/>
      <c r="QDO112" s="262"/>
      <c r="QDP112" s="262"/>
      <c r="QDQ112" s="262"/>
      <c r="QDR112" s="262"/>
      <c r="QDS112" s="262"/>
      <c r="QDT112" s="262"/>
      <c r="QDU112" s="262"/>
      <c r="QDV112" s="262"/>
      <c r="QDW112" s="262"/>
      <c r="QDX112" s="262"/>
      <c r="QDY112" s="262"/>
      <c r="QDZ112" s="262"/>
      <c r="QEA112" s="262"/>
      <c r="QEB112" s="262"/>
      <c r="QEC112" s="262"/>
      <c r="QED112" s="262"/>
      <c r="QEE112" s="262"/>
      <c r="QEF112" s="262"/>
      <c r="QEG112" s="262"/>
      <c r="QEH112" s="262"/>
      <c r="QEI112" s="262"/>
      <c r="QEJ112" s="262"/>
      <c r="QEK112" s="262"/>
      <c r="QEL112" s="262"/>
      <c r="QEM112" s="262"/>
      <c r="QEN112" s="262"/>
      <c r="QEO112" s="262"/>
      <c r="QEP112" s="262"/>
      <c r="QEQ112" s="262"/>
      <c r="QER112" s="262"/>
      <c r="QES112" s="262"/>
      <c r="QET112" s="262"/>
      <c r="QEU112" s="262"/>
      <c r="QEV112" s="262"/>
      <c r="QEW112" s="262"/>
      <c r="QEX112" s="262"/>
      <c r="QEY112" s="262"/>
      <c r="QEZ112" s="262"/>
      <c r="QFA112" s="262"/>
      <c r="QFB112" s="262"/>
      <c r="QFC112" s="262"/>
      <c r="QFD112" s="262"/>
      <c r="QFE112" s="262"/>
      <c r="QFF112" s="262"/>
      <c r="QFG112" s="262"/>
      <c r="QFH112" s="262"/>
      <c r="QFI112" s="262"/>
      <c r="QFJ112" s="262"/>
      <c r="QFK112" s="262"/>
      <c r="QFL112" s="262"/>
      <c r="QFM112" s="262"/>
      <c r="QFN112" s="262"/>
      <c r="QFO112" s="262"/>
      <c r="QFP112" s="262"/>
      <c r="QFQ112" s="262"/>
      <c r="QFR112" s="262"/>
      <c r="QFS112" s="262"/>
      <c r="QFT112" s="262"/>
      <c r="QFU112" s="262"/>
      <c r="QFV112" s="262"/>
      <c r="QFW112" s="262"/>
      <c r="QFX112" s="262"/>
      <c r="QFY112" s="262"/>
      <c r="QFZ112" s="262"/>
      <c r="QGA112" s="262"/>
      <c r="QGB112" s="262"/>
      <c r="QGC112" s="262"/>
      <c r="QGD112" s="262"/>
      <c r="QGE112" s="262"/>
      <c r="QGF112" s="262"/>
      <c r="QGG112" s="262"/>
      <c r="QGH112" s="262"/>
      <c r="QGI112" s="262"/>
      <c r="QGJ112" s="262"/>
      <c r="QGK112" s="262"/>
      <c r="QGL112" s="262"/>
      <c r="QGM112" s="262"/>
      <c r="QGN112" s="262"/>
      <c r="QGO112" s="262"/>
      <c r="QGP112" s="262"/>
      <c r="QGQ112" s="262"/>
      <c r="QGR112" s="262"/>
      <c r="QGS112" s="262"/>
      <c r="QGT112" s="262"/>
      <c r="QGU112" s="262"/>
      <c r="QGV112" s="262"/>
      <c r="QGW112" s="262"/>
      <c r="QGX112" s="262"/>
      <c r="QGY112" s="262"/>
      <c r="QGZ112" s="262"/>
      <c r="QHA112" s="262"/>
      <c r="QHB112" s="262"/>
      <c r="QHC112" s="262"/>
      <c r="QHD112" s="262"/>
      <c r="QHE112" s="262"/>
      <c r="QHF112" s="262"/>
      <c r="QHG112" s="262"/>
      <c r="QHH112" s="262"/>
      <c r="QHI112" s="262"/>
      <c r="QHJ112" s="262"/>
      <c r="QHK112" s="262"/>
      <c r="QHL112" s="262"/>
      <c r="QHM112" s="262"/>
      <c r="QHN112" s="262"/>
      <c r="QHO112" s="262"/>
      <c r="QHP112" s="262"/>
      <c r="QHQ112" s="262"/>
      <c r="QHR112" s="262"/>
      <c r="QHS112" s="262"/>
      <c r="QHT112" s="262"/>
      <c r="QHU112" s="262"/>
      <c r="QHV112" s="262"/>
      <c r="QHW112" s="262"/>
      <c r="QHX112" s="262"/>
      <c r="QHY112" s="262"/>
      <c r="QHZ112" s="262"/>
      <c r="QIA112" s="262"/>
      <c r="QIB112" s="262"/>
      <c r="QIC112" s="262"/>
      <c r="QID112" s="262"/>
      <c r="QIE112" s="262"/>
      <c r="QIF112" s="262"/>
      <c r="QIG112" s="262"/>
      <c r="QIH112" s="262"/>
      <c r="QII112" s="262"/>
      <c r="QIJ112" s="262"/>
      <c r="QIK112" s="262"/>
      <c r="QIL112" s="262"/>
      <c r="QIM112" s="262"/>
      <c r="QIN112" s="262"/>
      <c r="QIO112" s="262"/>
      <c r="QIP112" s="262"/>
      <c r="QIQ112" s="262"/>
      <c r="QIR112" s="262"/>
      <c r="QIS112" s="262"/>
      <c r="QIT112" s="262"/>
      <c r="QIU112" s="262"/>
      <c r="QIV112" s="262"/>
      <c r="QIW112" s="262"/>
      <c r="QIX112" s="262"/>
      <c r="QIY112" s="262"/>
      <c r="QIZ112" s="262"/>
      <c r="QJA112" s="262"/>
      <c r="QJB112" s="262"/>
      <c r="QJC112" s="262"/>
      <c r="QJD112" s="262"/>
      <c r="QJE112" s="262"/>
      <c r="QJF112" s="262"/>
      <c r="QJG112" s="262"/>
      <c r="QJH112" s="262"/>
      <c r="QJI112" s="262"/>
      <c r="QJJ112" s="262"/>
      <c r="QJK112" s="262"/>
      <c r="QJL112" s="262"/>
      <c r="QJM112" s="262"/>
      <c r="QJN112" s="262"/>
      <c r="QJO112" s="262"/>
      <c r="QJP112" s="262"/>
      <c r="QJQ112" s="262"/>
      <c r="QJR112" s="262"/>
      <c r="QJS112" s="262"/>
      <c r="QJT112" s="262"/>
      <c r="QJU112" s="262"/>
      <c r="QJV112" s="262"/>
      <c r="QJW112" s="262"/>
      <c r="QJX112" s="262"/>
      <c r="QJY112" s="262"/>
      <c r="QJZ112" s="262"/>
      <c r="QKA112" s="262"/>
      <c r="QKB112" s="262"/>
      <c r="QKC112" s="262"/>
      <c r="QKD112" s="262"/>
      <c r="QKE112" s="262"/>
      <c r="QKF112" s="262"/>
      <c r="QKG112" s="262"/>
      <c r="QKH112" s="262"/>
      <c r="QKI112" s="262"/>
      <c r="QKJ112" s="262"/>
      <c r="QKK112" s="262"/>
      <c r="QKL112" s="262"/>
      <c r="QKM112" s="262"/>
      <c r="QKN112" s="262"/>
      <c r="QKO112" s="262"/>
      <c r="QKP112" s="262"/>
      <c r="QKQ112" s="262"/>
      <c r="QKR112" s="262"/>
      <c r="QKS112" s="262"/>
      <c r="QKT112" s="262"/>
      <c r="QKU112" s="262"/>
      <c r="QKV112" s="262"/>
      <c r="QKW112" s="262"/>
      <c r="QKX112" s="262"/>
      <c r="QKY112" s="262"/>
      <c r="QKZ112" s="262"/>
      <c r="QLA112" s="262"/>
      <c r="QLB112" s="262"/>
      <c r="QLC112" s="262"/>
      <c r="QLD112" s="262"/>
      <c r="QLE112" s="262"/>
      <c r="QLF112" s="262"/>
      <c r="QLG112" s="262"/>
      <c r="QLH112" s="262"/>
      <c r="QLI112" s="262"/>
      <c r="QLJ112" s="262"/>
      <c r="QLK112" s="262"/>
      <c r="QLL112" s="262"/>
      <c r="QLM112" s="262"/>
      <c r="QLN112" s="262"/>
      <c r="QLO112" s="262"/>
      <c r="QLP112" s="262"/>
      <c r="QLQ112" s="262"/>
      <c r="QLR112" s="262"/>
      <c r="QLS112" s="262"/>
      <c r="QLT112" s="262"/>
      <c r="QLU112" s="262"/>
      <c r="QLV112" s="262"/>
      <c r="QLW112" s="262"/>
      <c r="QLX112" s="262"/>
      <c r="QLY112" s="262"/>
      <c r="QLZ112" s="262"/>
      <c r="QMA112" s="262"/>
      <c r="QMB112" s="262"/>
      <c r="QMC112" s="262"/>
      <c r="QMD112" s="262"/>
      <c r="QME112" s="262"/>
      <c r="QMF112" s="262"/>
      <c r="QMG112" s="262"/>
      <c r="QMH112" s="262"/>
      <c r="QMI112" s="262"/>
      <c r="QMJ112" s="262"/>
      <c r="QMK112" s="262"/>
      <c r="QML112" s="262"/>
      <c r="QMM112" s="262"/>
      <c r="QMN112" s="262"/>
      <c r="QMO112" s="262"/>
      <c r="QMP112" s="262"/>
      <c r="QMQ112" s="262"/>
      <c r="QMR112" s="262"/>
      <c r="QMS112" s="262"/>
      <c r="QMT112" s="262"/>
      <c r="QMU112" s="262"/>
      <c r="QMV112" s="262"/>
      <c r="QMW112" s="262"/>
      <c r="QMX112" s="262"/>
      <c r="QMY112" s="262"/>
      <c r="QMZ112" s="262"/>
      <c r="QNA112" s="262"/>
      <c r="QNB112" s="262"/>
      <c r="QNC112" s="262"/>
      <c r="QND112" s="262"/>
      <c r="QNE112" s="262"/>
      <c r="QNF112" s="262"/>
      <c r="QNG112" s="262"/>
      <c r="QNH112" s="262"/>
      <c r="QNI112" s="262"/>
      <c r="QNJ112" s="262"/>
      <c r="QNK112" s="262"/>
      <c r="QNL112" s="262"/>
      <c r="QNM112" s="262"/>
      <c r="QNN112" s="262"/>
      <c r="QNO112" s="262"/>
      <c r="QNP112" s="262"/>
      <c r="QNQ112" s="262"/>
      <c r="QNR112" s="262"/>
      <c r="QNS112" s="262"/>
      <c r="QNT112" s="262"/>
      <c r="QNU112" s="262"/>
      <c r="QNV112" s="262"/>
      <c r="QNW112" s="262"/>
      <c r="QNX112" s="262"/>
      <c r="QNY112" s="262"/>
      <c r="QNZ112" s="262"/>
      <c r="QOA112" s="262"/>
      <c r="QOB112" s="262"/>
      <c r="QOC112" s="262"/>
      <c r="QOD112" s="262"/>
      <c r="QOE112" s="262"/>
      <c r="QOF112" s="262"/>
      <c r="QOG112" s="262"/>
      <c r="QOH112" s="262"/>
      <c r="QOI112" s="262"/>
      <c r="QOJ112" s="262"/>
      <c r="QOK112" s="262"/>
      <c r="QOL112" s="262"/>
      <c r="QOM112" s="262"/>
      <c r="QON112" s="262"/>
      <c r="QOO112" s="262"/>
      <c r="QOP112" s="262"/>
      <c r="QOQ112" s="262"/>
      <c r="QOR112" s="262"/>
      <c r="QOS112" s="262"/>
      <c r="QOT112" s="262"/>
      <c r="QOU112" s="262"/>
      <c r="QOV112" s="262"/>
      <c r="QOW112" s="262"/>
      <c r="QOX112" s="262"/>
      <c r="QOY112" s="262"/>
      <c r="QOZ112" s="262"/>
      <c r="QPA112" s="262"/>
      <c r="QPB112" s="262"/>
      <c r="QPC112" s="262"/>
      <c r="QPD112" s="262"/>
      <c r="QPE112" s="262"/>
      <c r="QPF112" s="262"/>
      <c r="QPG112" s="262"/>
      <c r="QPH112" s="262"/>
      <c r="QPI112" s="262"/>
      <c r="QPJ112" s="262"/>
      <c r="QPK112" s="262"/>
      <c r="QPL112" s="262"/>
      <c r="QPM112" s="262"/>
      <c r="QPN112" s="262"/>
      <c r="QPO112" s="262"/>
      <c r="QPP112" s="262"/>
      <c r="QPQ112" s="262"/>
      <c r="QPR112" s="262"/>
      <c r="QPS112" s="262"/>
      <c r="QPT112" s="262"/>
      <c r="QPU112" s="262"/>
      <c r="QPV112" s="262"/>
      <c r="QPW112" s="262"/>
      <c r="QPX112" s="262"/>
      <c r="QPY112" s="262"/>
      <c r="QPZ112" s="262"/>
      <c r="QQA112" s="262"/>
      <c r="QQB112" s="262"/>
      <c r="QQC112" s="262"/>
      <c r="QQD112" s="262"/>
      <c r="QQE112" s="262"/>
      <c r="QQF112" s="262"/>
      <c r="QQG112" s="262"/>
      <c r="QQH112" s="262"/>
      <c r="QQI112" s="262"/>
      <c r="QQJ112" s="262"/>
      <c r="QQK112" s="262"/>
      <c r="QQL112" s="262"/>
      <c r="QQM112" s="262"/>
      <c r="QQN112" s="262"/>
      <c r="QQO112" s="262"/>
      <c r="QQP112" s="262"/>
      <c r="QQQ112" s="262"/>
      <c r="QQR112" s="262"/>
      <c r="QQS112" s="262"/>
      <c r="QQT112" s="262"/>
      <c r="QQU112" s="262"/>
      <c r="QQV112" s="262"/>
      <c r="QQW112" s="262"/>
      <c r="QQX112" s="262"/>
      <c r="QQY112" s="262"/>
      <c r="QQZ112" s="262"/>
      <c r="QRA112" s="262"/>
      <c r="QRB112" s="262"/>
      <c r="QRC112" s="262"/>
      <c r="QRD112" s="262"/>
      <c r="QRE112" s="262"/>
      <c r="QRF112" s="262"/>
      <c r="QRG112" s="262"/>
      <c r="QRH112" s="262"/>
      <c r="QRI112" s="262"/>
      <c r="QRJ112" s="262"/>
      <c r="QRK112" s="262"/>
      <c r="QRL112" s="262"/>
      <c r="QRM112" s="262"/>
      <c r="QRN112" s="262"/>
      <c r="QRO112" s="262"/>
      <c r="QRP112" s="262"/>
      <c r="QRQ112" s="262"/>
      <c r="QRR112" s="262"/>
      <c r="QRS112" s="262"/>
      <c r="QRT112" s="262"/>
      <c r="QRU112" s="262"/>
      <c r="QRV112" s="262"/>
      <c r="QRW112" s="262"/>
      <c r="QRX112" s="262"/>
      <c r="QRY112" s="262"/>
      <c r="QRZ112" s="262"/>
      <c r="QSA112" s="262"/>
      <c r="QSB112" s="262"/>
      <c r="QSC112" s="262"/>
      <c r="QSD112" s="262"/>
      <c r="QSE112" s="262"/>
      <c r="QSF112" s="262"/>
      <c r="QSG112" s="262"/>
      <c r="QSH112" s="262"/>
      <c r="QSI112" s="262"/>
      <c r="QSJ112" s="262"/>
      <c r="QSK112" s="262"/>
      <c r="QSL112" s="262"/>
      <c r="QSM112" s="262"/>
      <c r="QSN112" s="262"/>
      <c r="QSO112" s="262"/>
      <c r="QSP112" s="262"/>
      <c r="QSQ112" s="262"/>
      <c r="QSR112" s="262"/>
      <c r="QSS112" s="262"/>
      <c r="QST112" s="262"/>
      <c r="QSU112" s="262"/>
      <c r="QSV112" s="262"/>
      <c r="QSW112" s="262"/>
      <c r="QSX112" s="262"/>
      <c r="QSY112" s="262"/>
      <c r="QSZ112" s="262"/>
      <c r="QTA112" s="262"/>
      <c r="QTB112" s="262"/>
      <c r="QTC112" s="262"/>
      <c r="QTD112" s="262"/>
      <c r="QTE112" s="262"/>
      <c r="QTF112" s="262"/>
      <c r="QTG112" s="262"/>
      <c r="QTH112" s="262"/>
      <c r="QTI112" s="262"/>
      <c r="QTJ112" s="262"/>
      <c r="QTK112" s="262"/>
      <c r="QTL112" s="262"/>
      <c r="QTM112" s="262"/>
      <c r="QTN112" s="262"/>
      <c r="QTO112" s="262"/>
      <c r="QTP112" s="262"/>
      <c r="QTQ112" s="262"/>
      <c r="QTR112" s="262"/>
      <c r="QTS112" s="262"/>
      <c r="QTT112" s="262"/>
      <c r="QTU112" s="262"/>
      <c r="QTV112" s="262"/>
      <c r="QTW112" s="262"/>
      <c r="QTX112" s="262"/>
      <c r="QTY112" s="262"/>
      <c r="QTZ112" s="262"/>
      <c r="QUA112" s="262"/>
      <c r="QUB112" s="262"/>
      <c r="QUC112" s="262"/>
      <c r="QUD112" s="262"/>
      <c r="QUE112" s="262"/>
      <c r="QUF112" s="262"/>
      <c r="QUG112" s="262"/>
      <c r="QUH112" s="262"/>
      <c r="QUI112" s="262"/>
      <c r="QUJ112" s="262"/>
      <c r="QUK112" s="262"/>
      <c r="QUL112" s="262"/>
      <c r="QUM112" s="262"/>
      <c r="QUN112" s="262"/>
      <c r="QUO112" s="262"/>
      <c r="QUP112" s="262"/>
      <c r="QUQ112" s="262"/>
      <c r="QUR112" s="262"/>
      <c r="QUS112" s="262"/>
      <c r="QUT112" s="262"/>
      <c r="QUU112" s="262"/>
      <c r="QUV112" s="262"/>
      <c r="QUW112" s="262"/>
      <c r="QUX112" s="262"/>
      <c r="QUY112" s="262"/>
      <c r="QUZ112" s="262"/>
      <c r="QVA112" s="262"/>
      <c r="QVB112" s="262"/>
      <c r="QVC112" s="262"/>
      <c r="QVD112" s="262"/>
      <c r="QVE112" s="262"/>
      <c r="QVF112" s="262"/>
      <c r="QVG112" s="262"/>
      <c r="QVH112" s="262"/>
      <c r="QVI112" s="262"/>
      <c r="QVJ112" s="262"/>
      <c r="QVK112" s="262"/>
      <c r="QVL112" s="262"/>
      <c r="QVM112" s="262"/>
      <c r="QVN112" s="262"/>
      <c r="QVO112" s="262"/>
      <c r="QVP112" s="262"/>
      <c r="QVQ112" s="262"/>
      <c r="QVR112" s="262"/>
      <c r="QVS112" s="262"/>
      <c r="QVT112" s="262"/>
      <c r="QVU112" s="262"/>
      <c r="QVV112" s="262"/>
      <c r="QVW112" s="262"/>
      <c r="QVX112" s="262"/>
      <c r="QVY112" s="262"/>
      <c r="QVZ112" s="262"/>
      <c r="QWA112" s="262"/>
      <c r="QWB112" s="262"/>
      <c r="QWC112" s="262"/>
      <c r="QWD112" s="262"/>
      <c r="QWE112" s="262"/>
      <c r="QWF112" s="262"/>
      <c r="QWG112" s="262"/>
      <c r="QWH112" s="262"/>
      <c r="QWI112" s="262"/>
      <c r="QWJ112" s="262"/>
      <c r="QWK112" s="262"/>
      <c r="QWL112" s="262"/>
      <c r="QWM112" s="262"/>
      <c r="QWN112" s="262"/>
      <c r="QWO112" s="262"/>
      <c r="QWP112" s="262"/>
      <c r="QWQ112" s="262"/>
      <c r="QWR112" s="262"/>
      <c r="QWS112" s="262"/>
      <c r="QWT112" s="262"/>
      <c r="QWU112" s="262"/>
      <c r="QWV112" s="262"/>
      <c r="QWW112" s="262"/>
      <c r="QWX112" s="262"/>
      <c r="QWY112" s="262"/>
      <c r="QWZ112" s="262"/>
      <c r="QXA112" s="262"/>
      <c r="QXB112" s="262"/>
      <c r="QXC112" s="262"/>
      <c r="QXD112" s="262"/>
      <c r="QXE112" s="262"/>
      <c r="QXF112" s="262"/>
      <c r="QXG112" s="262"/>
      <c r="QXH112" s="262"/>
      <c r="QXI112" s="262"/>
      <c r="QXJ112" s="262"/>
      <c r="QXK112" s="262"/>
      <c r="QXL112" s="262"/>
      <c r="QXM112" s="262"/>
      <c r="QXN112" s="262"/>
      <c r="QXO112" s="262"/>
      <c r="QXP112" s="262"/>
      <c r="QXQ112" s="262"/>
      <c r="QXR112" s="262"/>
      <c r="QXS112" s="262"/>
      <c r="QXT112" s="262"/>
      <c r="QXU112" s="262"/>
      <c r="QXV112" s="262"/>
      <c r="QXW112" s="262"/>
      <c r="QXX112" s="262"/>
      <c r="QXY112" s="262"/>
      <c r="QXZ112" s="262"/>
      <c r="QYA112" s="262"/>
      <c r="QYB112" s="262"/>
      <c r="QYC112" s="262"/>
      <c r="QYD112" s="262"/>
      <c r="QYE112" s="262"/>
      <c r="QYF112" s="262"/>
      <c r="QYG112" s="262"/>
      <c r="QYH112" s="262"/>
      <c r="QYI112" s="262"/>
      <c r="QYJ112" s="262"/>
      <c r="QYK112" s="262"/>
      <c r="QYL112" s="262"/>
      <c r="QYM112" s="262"/>
      <c r="QYN112" s="262"/>
      <c r="QYO112" s="262"/>
      <c r="QYP112" s="262"/>
      <c r="QYQ112" s="262"/>
      <c r="QYR112" s="262"/>
      <c r="QYS112" s="262"/>
      <c r="QYT112" s="262"/>
      <c r="QYU112" s="262"/>
      <c r="QYV112" s="262"/>
      <c r="QYW112" s="262"/>
      <c r="QYX112" s="262"/>
      <c r="QYY112" s="262"/>
      <c r="QYZ112" s="262"/>
      <c r="QZA112" s="262"/>
      <c r="QZB112" s="262"/>
      <c r="QZC112" s="262"/>
      <c r="QZD112" s="262"/>
      <c r="QZE112" s="262"/>
      <c r="QZF112" s="262"/>
      <c r="QZG112" s="262"/>
      <c r="QZH112" s="262"/>
      <c r="QZI112" s="262"/>
      <c r="QZJ112" s="262"/>
      <c r="QZK112" s="262"/>
      <c r="QZL112" s="262"/>
      <c r="QZM112" s="262"/>
      <c r="QZN112" s="262"/>
      <c r="QZO112" s="262"/>
      <c r="QZP112" s="262"/>
      <c r="QZQ112" s="262"/>
      <c r="QZR112" s="262"/>
      <c r="QZS112" s="262"/>
      <c r="QZT112" s="262"/>
      <c r="QZU112" s="262"/>
      <c r="QZV112" s="262"/>
      <c r="QZW112" s="262"/>
      <c r="QZX112" s="262"/>
      <c r="QZY112" s="262"/>
      <c r="QZZ112" s="262"/>
      <c r="RAA112" s="262"/>
      <c r="RAB112" s="262"/>
      <c r="RAC112" s="262"/>
      <c r="RAD112" s="262"/>
      <c r="RAE112" s="262"/>
      <c r="RAF112" s="262"/>
      <c r="RAG112" s="262"/>
      <c r="RAH112" s="262"/>
      <c r="RAI112" s="262"/>
      <c r="RAJ112" s="262"/>
      <c r="RAK112" s="262"/>
      <c r="RAL112" s="262"/>
      <c r="RAM112" s="262"/>
      <c r="RAN112" s="262"/>
      <c r="RAO112" s="262"/>
      <c r="RAP112" s="262"/>
      <c r="RAQ112" s="262"/>
      <c r="RAR112" s="262"/>
      <c r="RAS112" s="262"/>
      <c r="RAT112" s="262"/>
      <c r="RAU112" s="262"/>
      <c r="RAV112" s="262"/>
      <c r="RAW112" s="262"/>
      <c r="RAX112" s="262"/>
      <c r="RAY112" s="262"/>
      <c r="RAZ112" s="262"/>
      <c r="RBA112" s="262"/>
      <c r="RBB112" s="262"/>
      <c r="RBC112" s="262"/>
      <c r="RBD112" s="262"/>
      <c r="RBE112" s="262"/>
      <c r="RBF112" s="262"/>
      <c r="RBG112" s="262"/>
      <c r="RBH112" s="262"/>
      <c r="RBI112" s="262"/>
      <c r="RBJ112" s="262"/>
      <c r="RBK112" s="262"/>
      <c r="RBL112" s="262"/>
      <c r="RBM112" s="262"/>
      <c r="RBN112" s="262"/>
      <c r="RBO112" s="262"/>
      <c r="RBP112" s="262"/>
      <c r="RBQ112" s="262"/>
      <c r="RBR112" s="262"/>
      <c r="RBS112" s="262"/>
      <c r="RBT112" s="262"/>
      <c r="RBU112" s="262"/>
      <c r="RBV112" s="262"/>
      <c r="RBW112" s="262"/>
      <c r="RBX112" s="262"/>
      <c r="RBY112" s="262"/>
      <c r="RBZ112" s="262"/>
      <c r="RCA112" s="262"/>
      <c r="RCB112" s="262"/>
      <c r="RCC112" s="262"/>
      <c r="RCD112" s="262"/>
      <c r="RCE112" s="262"/>
      <c r="RCF112" s="262"/>
      <c r="RCG112" s="262"/>
      <c r="RCH112" s="262"/>
      <c r="RCI112" s="262"/>
      <c r="RCJ112" s="262"/>
      <c r="RCK112" s="262"/>
      <c r="RCL112" s="262"/>
      <c r="RCM112" s="262"/>
      <c r="RCN112" s="262"/>
      <c r="RCO112" s="262"/>
      <c r="RCP112" s="262"/>
      <c r="RCQ112" s="262"/>
      <c r="RCR112" s="262"/>
      <c r="RCS112" s="262"/>
      <c r="RCT112" s="262"/>
      <c r="RCU112" s="262"/>
      <c r="RCV112" s="262"/>
      <c r="RCW112" s="262"/>
      <c r="RCX112" s="262"/>
      <c r="RCY112" s="262"/>
      <c r="RCZ112" s="262"/>
      <c r="RDA112" s="262"/>
      <c r="RDB112" s="262"/>
      <c r="RDC112" s="262"/>
      <c r="RDD112" s="262"/>
      <c r="RDE112" s="262"/>
      <c r="RDF112" s="262"/>
      <c r="RDG112" s="262"/>
      <c r="RDH112" s="262"/>
      <c r="RDI112" s="262"/>
      <c r="RDJ112" s="262"/>
      <c r="RDK112" s="262"/>
      <c r="RDL112" s="262"/>
      <c r="RDM112" s="262"/>
      <c r="RDN112" s="262"/>
      <c r="RDO112" s="262"/>
      <c r="RDP112" s="262"/>
      <c r="RDQ112" s="262"/>
      <c r="RDR112" s="262"/>
      <c r="RDS112" s="262"/>
      <c r="RDT112" s="262"/>
      <c r="RDU112" s="262"/>
      <c r="RDV112" s="262"/>
      <c r="RDW112" s="262"/>
      <c r="RDX112" s="262"/>
      <c r="RDY112" s="262"/>
      <c r="RDZ112" s="262"/>
      <c r="REA112" s="262"/>
      <c r="REB112" s="262"/>
      <c r="REC112" s="262"/>
      <c r="RED112" s="262"/>
      <c r="REE112" s="262"/>
      <c r="REF112" s="262"/>
      <c r="REG112" s="262"/>
      <c r="REH112" s="262"/>
      <c r="REI112" s="262"/>
      <c r="REJ112" s="262"/>
      <c r="REK112" s="262"/>
      <c r="REL112" s="262"/>
      <c r="REM112" s="262"/>
      <c r="REN112" s="262"/>
      <c r="REO112" s="262"/>
      <c r="REP112" s="262"/>
      <c r="REQ112" s="262"/>
      <c r="RER112" s="262"/>
      <c r="RES112" s="262"/>
      <c r="RET112" s="262"/>
      <c r="REU112" s="262"/>
      <c r="REV112" s="262"/>
      <c r="REW112" s="262"/>
      <c r="REX112" s="262"/>
      <c r="REY112" s="262"/>
      <c r="REZ112" s="262"/>
      <c r="RFA112" s="262"/>
      <c r="RFB112" s="262"/>
      <c r="RFC112" s="262"/>
      <c r="RFD112" s="262"/>
      <c r="RFE112" s="262"/>
      <c r="RFF112" s="262"/>
      <c r="RFG112" s="262"/>
      <c r="RFH112" s="262"/>
      <c r="RFI112" s="262"/>
      <c r="RFJ112" s="262"/>
      <c r="RFK112" s="262"/>
      <c r="RFL112" s="262"/>
      <c r="RFM112" s="262"/>
      <c r="RFN112" s="262"/>
      <c r="RFO112" s="262"/>
      <c r="RFP112" s="262"/>
      <c r="RFQ112" s="262"/>
      <c r="RFR112" s="262"/>
      <c r="RFS112" s="262"/>
      <c r="RFT112" s="262"/>
      <c r="RFU112" s="262"/>
      <c r="RFV112" s="262"/>
      <c r="RFW112" s="262"/>
      <c r="RFX112" s="262"/>
      <c r="RFY112" s="262"/>
      <c r="RFZ112" s="262"/>
      <c r="RGA112" s="262"/>
      <c r="RGB112" s="262"/>
      <c r="RGC112" s="262"/>
      <c r="RGD112" s="262"/>
      <c r="RGE112" s="262"/>
      <c r="RGF112" s="262"/>
      <c r="RGG112" s="262"/>
      <c r="RGH112" s="262"/>
      <c r="RGI112" s="262"/>
      <c r="RGJ112" s="262"/>
      <c r="RGK112" s="262"/>
      <c r="RGL112" s="262"/>
      <c r="RGM112" s="262"/>
      <c r="RGN112" s="262"/>
      <c r="RGO112" s="262"/>
      <c r="RGP112" s="262"/>
      <c r="RGQ112" s="262"/>
      <c r="RGR112" s="262"/>
      <c r="RGS112" s="262"/>
      <c r="RGT112" s="262"/>
      <c r="RGU112" s="262"/>
      <c r="RGV112" s="262"/>
      <c r="RGW112" s="262"/>
      <c r="RGX112" s="262"/>
      <c r="RGY112" s="262"/>
      <c r="RGZ112" s="262"/>
      <c r="RHA112" s="262"/>
      <c r="RHB112" s="262"/>
      <c r="RHC112" s="262"/>
      <c r="RHD112" s="262"/>
      <c r="RHE112" s="262"/>
      <c r="RHF112" s="262"/>
      <c r="RHG112" s="262"/>
      <c r="RHH112" s="262"/>
      <c r="RHI112" s="262"/>
      <c r="RHJ112" s="262"/>
      <c r="RHK112" s="262"/>
      <c r="RHL112" s="262"/>
      <c r="RHM112" s="262"/>
      <c r="RHN112" s="262"/>
      <c r="RHO112" s="262"/>
      <c r="RHP112" s="262"/>
      <c r="RHQ112" s="262"/>
      <c r="RHR112" s="262"/>
      <c r="RHS112" s="262"/>
      <c r="RHT112" s="262"/>
      <c r="RHU112" s="262"/>
      <c r="RHV112" s="262"/>
      <c r="RHW112" s="262"/>
      <c r="RHX112" s="262"/>
      <c r="RHY112" s="262"/>
      <c r="RHZ112" s="262"/>
      <c r="RIA112" s="262"/>
      <c r="RIB112" s="262"/>
      <c r="RIC112" s="262"/>
      <c r="RID112" s="262"/>
      <c r="RIE112" s="262"/>
      <c r="RIF112" s="262"/>
      <c r="RIG112" s="262"/>
      <c r="RIH112" s="262"/>
      <c r="RII112" s="262"/>
      <c r="RIJ112" s="262"/>
      <c r="RIK112" s="262"/>
      <c r="RIL112" s="262"/>
      <c r="RIM112" s="262"/>
      <c r="RIN112" s="262"/>
      <c r="RIO112" s="262"/>
      <c r="RIP112" s="262"/>
      <c r="RIQ112" s="262"/>
      <c r="RIR112" s="262"/>
      <c r="RIS112" s="262"/>
      <c r="RIT112" s="262"/>
      <c r="RIU112" s="262"/>
      <c r="RIV112" s="262"/>
      <c r="RIW112" s="262"/>
      <c r="RIX112" s="262"/>
      <c r="RIY112" s="262"/>
      <c r="RIZ112" s="262"/>
      <c r="RJA112" s="262"/>
      <c r="RJB112" s="262"/>
      <c r="RJC112" s="262"/>
      <c r="RJD112" s="262"/>
      <c r="RJE112" s="262"/>
      <c r="RJF112" s="262"/>
      <c r="RJG112" s="262"/>
      <c r="RJH112" s="262"/>
      <c r="RJI112" s="262"/>
      <c r="RJJ112" s="262"/>
      <c r="RJK112" s="262"/>
      <c r="RJL112" s="262"/>
      <c r="RJM112" s="262"/>
      <c r="RJN112" s="262"/>
      <c r="RJO112" s="262"/>
      <c r="RJP112" s="262"/>
      <c r="RJQ112" s="262"/>
      <c r="RJR112" s="262"/>
      <c r="RJS112" s="262"/>
      <c r="RJT112" s="262"/>
      <c r="RJU112" s="262"/>
      <c r="RJV112" s="262"/>
      <c r="RJW112" s="262"/>
      <c r="RJX112" s="262"/>
      <c r="RJY112" s="262"/>
      <c r="RJZ112" s="262"/>
      <c r="RKA112" s="262"/>
      <c r="RKB112" s="262"/>
      <c r="RKC112" s="262"/>
      <c r="RKD112" s="262"/>
      <c r="RKE112" s="262"/>
      <c r="RKF112" s="262"/>
      <c r="RKG112" s="262"/>
      <c r="RKH112" s="262"/>
      <c r="RKI112" s="262"/>
      <c r="RKJ112" s="262"/>
      <c r="RKK112" s="262"/>
      <c r="RKL112" s="262"/>
      <c r="RKM112" s="262"/>
      <c r="RKN112" s="262"/>
      <c r="RKO112" s="262"/>
      <c r="RKP112" s="262"/>
      <c r="RKQ112" s="262"/>
      <c r="RKR112" s="262"/>
      <c r="RKS112" s="262"/>
      <c r="RKT112" s="262"/>
      <c r="RKU112" s="262"/>
      <c r="RKV112" s="262"/>
      <c r="RKW112" s="262"/>
      <c r="RKX112" s="262"/>
      <c r="RKY112" s="262"/>
      <c r="RKZ112" s="262"/>
      <c r="RLA112" s="262"/>
      <c r="RLB112" s="262"/>
      <c r="RLC112" s="262"/>
      <c r="RLD112" s="262"/>
      <c r="RLE112" s="262"/>
      <c r="RLF112" s="262"/>
      <c r="RLG112" s="262"/>
      <c r="RLH112" s="262"/>
      <c r="RLI112" s="262"/>
      <c r="RLJ112" s="262"/>
      <c r="RLK112" s="262"/>
      <c r="RLL112" s="262"/>
      <c r="RLM112" s="262"/>
      <c r="RLN112" s="262"/>
      <c r="RLO112" s="262"/>
      <c r="RLP112" s="262"/>
      <c r="RLQ112" s="262"/>
      <c r="RLR112" s="262"/>
      <c r="RLS112" s="262"/>
      <c r="RLT112" s="262"/>
      <c r="RLU112" s="262"/>
      <c r="RLV112" s="262"/>
      <c r="RLW112" s="262"/>
      <c r="RLX112" s="262"/>
      <c r="RLY112" s="262"/>
      <c r="RLZ112" s="262"/>
      <c r="RMA112" s="262"/>
      <c r="RMB112" s="262"/>
      <c r="RMC112" s="262"/>
      <c r="RMD112" s="262"/>
      <c r="RME112" s="262"/>
      <c r="RMF112" s="262"/>
      <c r="RMG112" s="262"/>
      <c r="RMH112" s="262"/>
      <c r="RMI112" s="262"/>
      <c r="RMJ112" s="262"/>
      <c r="RMK112" s="262"/>
      <c r="RML112" s="262"/>
      <c r="RMM112" s="262"/>
      <c r="RMN112" s="262"/>
      <c r="RMO112" s="262"/>
      <c r="RMP112" s="262"/>
      <c r="RMQ112" s="262"/>
      <c r="RMR112" s="262"/>
      <c r="RMS112" s="262"/>
      <c r="RMT112" s="262"/>
      <c r="RMU112" s="262"/>
      <c r="RMV112" s="262"/>
      <c r="RMW112" s="262"/>
      <c r="RMX112" s="262"/>
      <c r="RMY112" s="262"/>
      <c r="RMZ112" s="262"/>
      <c r="RNA112" s="262"/>
      <c r="RNB112" s="262"/>
      <c r="RNC112" s="262"/>
      <c r="RND112" s="262"/>
      <c r="RNE112" s="262"/>
      <c r="RNF112" s="262"/>
      <c r="RNG112" s="262"/>
      <c r="RNH112" s="262"/>
      <c r="RNI112" s="262"/>
      <c r="RNJ112" s="262"/>
      <c r="RNK112" s="262"/>
      <c r="RNL112" s="262"/>
      <c r="RNM112" s="262"/>
      <c r="RNN112" s="262"/>
      <c r="RNO112" s="262"/>
      <c r="RNP112" s="262"/>
      <c r="RNQ112" s="262"/>
      <c r="RNR112" s="262"/>
      <c r="RNS112" s="262"/>
      <c r="RNT112" s="262"/>
      <c r="RNU112" s="262"/>
      <c r="RNV112" s="262"/>
      <c r="RNW112" s="262"/>
      <c r="RNX112" s="262"/>
      <c r="RNY112" s="262"/>
      <c r="RNZ112" s="262"/>
      <c r="ROA112" s="262"/>
      <c r="ROB112" s="262"/>
      <c r="ROC112" s="262"/>
      <c r="ROD112" s="262"/>
      <c r="ROE112" s="262"/>
      <c r="ROF112" s="262"/>
      <c r="ROG112" s="262"/>
      <c r="ROH112" s="262"/>
      <c r="ROI112" s="262"/>
      <c r="ROJ112" s="262"/>
      <c r="ROK112" s="262"/>
      <c r="ROL112" s="262"/>
      <c r="ROM112" s="262"/>
      <c r="RON112" s="262"/>
      <c r="ROO112" s="262"/>
      <c r="ROP112" s="262"/>
      <c r="ROQ112" s="262"/>
      <c r="ROR112" s="262"/>
      <c r="ROS112" s="262"/>
      <c r="ROT112" s="262"/>
      <c r="ROU112" s="262"/>
      <c r="ROV112" s="262"/>
      <c r="ROW112" s="262"/>
      <c r="ROX112" s="262"/>
      <c r="ROY112" s="262"/>
      <c r="ROZ112" s="262"/>
      <c r="RPA112" s="262"/>
      <c r="RPB112" s="262"/>
      <c r="RPC112" s="262"/>
      <c r="RPD112" s="262"/>
      <c r="RPE112" s="262"/>
      <c r="RPF112" s="262"/>
      <c r="RPG112" s="262"/>
      <c r="RPH112" s="262"/>
      <c r="RPI112" s="262"/>
      <c r="RPJ112" s="262"/>
      <c r="RPK112" s="262"/>
      <c r="RPL112" s="262"/>
      <c r="RPM112" s="262"/>
      <c r="RPN112" s="262"/>
      <c r="RPO112" s="262"/>
      <c r="RPP112" s="262"/>
      <c r="RPQ112" s="262"/>
      <c r="RPR112" s="262"/>
      <c r="RPS112" s="262"/>
      <c r="RPT112" s="262"/>
      <c r="RPU112" s="262"/>
      <c r="RPV112" s="262"/>
      <c r="RPW112" s="262"/>
      <c r="RPX112" s="262"/>
      <c r="RPY112" s="262"/>
      <c r="RPZ112" s="262"/>
      <c r="RQA112" s="262"/>
      <c r="RQB112" s="262"/>
      <c r="RQC112" s="262"/>
      <c r="RQD112" s="262"/>
      <c r="RQE112" s="262"/>
      <c r="RQF112" s="262"/>
      <c r="RQG112" s="262"/>
      <c r="RQH112" s="262"/>
      <c r="RQI112" s="262"/>
      <c r="RQJ112" s="262"/>
      <c r="RQK112" s="262"/>
      <c r="RQL112" s="262"/>
      <c r="RQM112" s="262"/>
      <c r="RQN112" s="262"/>
      <c r="RQO112" s="262"/>
      <c r="RQP112" s="262"/>
      <c r="RQQ112" s="262"/>
      <c r="RQR112" s="262"/>
      <c r="RQS112" s="262"/>
      <c r="RQT112" s="262"/>
      <c r="RQU112" s="262"/>
      <c r="RQV112" s="262"/>
      <c r="RQW112" s="262"/>
      <c r="RQX112" s="262"/>
      <c r="RQY112" s="262"/>
      <c r="RQZ112" s="262"/>
      <c r="RRA112" s="262"/>
      <c r="RRB112" s="262"/>
      <c r="RRC112" s="262"/>
      <c r="RRD112" s="262"/>
      <c r="RRE112" s="262"/>
      <c r="RRF112" s="262"/>
      <c r="RRG112" s="262"/>
      <c r="RRH112" s="262"/>
      <c r="RRI112" s="262"/>
      <c r="RRJ112" s="262"/>
      <c r="RRK112" s="262"/>
      <c r="RRL112" s="262"/>
      <c r="RRM112" s="262"/>
      <c r="RRN112" s="262"/>
      <c r="RRO112" s="262"/>
      <c r="RRP112" s="262"/>
      <c r="RRQ112" s="262"/>
      <c r="RRR112" s="262"/>
      <c r="RRS112" s="262"/>
      <c r="RRT112" s="262"/>
      <c r="RRU112" s="262"/>
      <c r="RRV112" s="262"/>
      <c r="RRW112" s="262"/>
      <c r="RRX112" s="262"/>
      <c r="RRY112" s="262"/>
      <c r="RRZ112" s="262"/>
      <c r="RSA112" s="262"/>
      <c r="RSB112" s="262"/>
      <c r="RSC112" s="262"/>
      <c r="RSD112" s="262"/>
      <c r="RSE112" s="262"/>
      <c r="RSF112" s="262"/>
      <c r="RSG112" s="262"/>
      <c r="RSH112" s="262"/>
      <c r="RSI112" s="262"/>
      <c r="RSJ112" s="262"/>
      <c r="RSK112" s="262"/>
      <c r="RSL112" s="262"/>
      <c r="RSM112" s="262"/>
      <c r="RSN112" s="262"/>
      <c r="RSO112" s="262"/>
      <c r="RSP112" s="262"/>
      <c r="RSQ112" s="262"/>
      <c r="RSR112" s="262"/>
      <c r="RSS112" s="262"/>
      <c r="RST112" s="262"/>
      <c r="RSU112" s="262"/>
      <c r="RSV112" s="262"/>
      <c r="RSW112" s="262"/>
      <c r="RSX112" s="262"/>
      <c r="RSY112" s="262"/>
      <c r="RSZ112" s="262"/>
      <c r="RTA112" s="262"/>
      <c r="RTB112" s="262"/>
      <c r="RTC112" s="262"/>
      <c r="RTD112" s="262"/>
      <c r="RTE112" s="262"/>
      <c r="RTF112" s="262"/>
      <c r="RTG112" s="262"/>
      <c r="RTH112" s="262"/>
      <c r="RTI112" s="262"/>
      <c r="RTJ112" s="262"/>
      <c r="RTK112" s="262"/>
      <c r="RTL112" s="262"/>
      <c r="RTM112" s="262"/>
      <c r="RTN112" s="262"/>
      <c r="RTO112" s="262"/>
      <c r="RTP112" s="262"/>
      <c r="RTQ112" s="262"/>
      <c r="RTR112" s="262"/>
      <c r="RTS112" s="262"/>
      <c r="RTT112" s="262"/>
      <c r="RTU112" s="262"/>
      <c r="RTV112" s="262"/>
      <c r="RTW112" s="262"/>
      <c r="RTX112" s="262"/>
      <c r="RTY112" s="262"/>
      <c r="RTZ112" s="262"/>
      <c r="RUA112" s="262"/>
      <c r="RUB112" s="262"/>
      <c r="RUC112" s="262"/>
      <c r="RUD112" s="262"/>
      <c r="RUE112" s="262"/>
      <c r="RUF112" s="262"/>
      <c r="RUG112" s="262"/>
      <c r="RUH112" s="262"/>
      <c r="RUI112" s="262"/>
      <c r="RUJ112" s="262"/>
      <c r="RUK112" s="262"/>
      <c r="RUL112" s="262"/>
      <c r="RUM112" s="262"/>
      <c r="RUN112" s="262"/>
      <c r="RUO112" s="262"/>
      <c r="RUP112" s="262"/>
      <c r="RUQ112" s="262"/>
      <c r="RUR112" s="262"/>
      <c r="RUS112" s="262"/>
      <c r="RUT112" s="262"/>
      <c r="RUU112" s="262"/>
      <c r="RUV112" s="262"/>
      <c r="RUW112" s="262"/>
      <c r="RUX112" s="262"/>
      <c r="RUY112" s="262"/>
      <c r="RUZ112" s="262"/>
      <c r="RVA112" s="262"/>
      <c r="RVB112" s="262"/>
      <c r="RVC112" s="262"/>
      <c r="RVD112" s="262"/>
      <c r="RVE112" s="262"/>
      <c r="RVF112" s="262"/>
      <c r="RVG112" s="262"/>
      <c r="RVH112" s="262"/>
      <c r="RVI112" s="262"/>
      <c r="RVJ112" s="262"/>
      <c r="RVK112" s="262"/>
      <c r="RVL112" s="262"/>
      <c r="RVM112" s="262"/>
      <c r="RVN112" s="262"/>
      <c r="RVO112" s="262"/>
      <c r="RVP112" s="262"/>
      <c r="RVQ112" s="262"/>
      <c r="RVR112" s="262"/>
      <c r="RVS112" s="262"/>
      <c r="RVT112" s="262"/>
      <c r="RVU112" s="262"/>
      <c r="RVV112" s="262"/>
      <c r="RVW112" s="262"/>
      <c r="RVX112" s="262"/>
      <c r="RVY112" s="262"/>
      <c r="RVZ112" s="262"/>
      <c r="RWA112" s="262"/>
      <c r="RWB112" s="262"/>
      <c r="RWC112" s="262"/>
      <c r="RWD112" s="262"/>
      <c r="RWE112" s="262"/>
      <c r="RWF112" s="262"/>
      <c r="RWG112" s="262"/>
      <c r="RWH112" s="262"/>
      <c r="RWI112" s="262"/>
      <c r="RWJ112" s="262"/>
      <c r="RWK112" s="262"/>
      <c r="RWL112" s="262"/>
      <c r="RWM112" s="262"/>
      <c r="RWN112" s="262"/>
      <c r="RWO112" s="262"/>
      <c r="RWP112" s="262"/>
      <c r="RWQ112" s="262"/>
      <c r="RWR112" s="262"/>
      <c r="RWS112" s="262"/>
      <c r="RWT112" s="262"/>
      <c r="RWU112" s="262"/>
      <c r="RWV112" s="262"/>
      <c r="RWW112" s="262"/>
      <c r="RWX112" s="262"/>
      <c r="RWY112" s="262"/>
      <c r="RWZ112" s="262"/>
      <c r="RXA112" s="262"/>
      <c r="RXB112" s="262"/>
      <c r="RXC112" s="262"/>
      <c r="RXD112" s="262"/>
      <c r="RXE112" s="262"/>
      <c r="RXF112" s="262"/>
      <c r="RXG112" s="262"/>
      <c r="RXH112" s="262"/>
      <c r="RXI112" s="262"/>
      <c r="RXJ112" s="262"/>
      <c r="RXK112" s="262"/>
      <c r="RXL112" s="262"/>
      <c r="RXM112" s="262"/>
      <c r="RXN112" s="262"/>
      <c r="RXO112" s="262"/>
      <c r="RXP112" s="262"/>
      <c r="RXQ112" s="262"/>
      <c r="RXR112" s="262"/>
      <c r="RXS112" s="262"/>
      <c r="RXT112" s="262"/>
      <c r="RXU112" s="262"/>
      <c r="RXV112" s="262"/>
      <c r="RXW112" s="262"/>
      <c r="RXX112" s="262"/>
      <c r="RXY112" s="262"/>
      <c r="RXZ112" s="262"/>
      <c r="RYA112" s="262"/>
      <c r="RYB112" s="262"/>
      <c r="RYC112" s="262"/>
      <c r="RYD112" s="262"/>
      <c r="RYE112" s="262"/>
      <c r="RYF112" s="262"/>
      <c r="RYG112" s="262"/>
      <c r="RYH112" s="262"/>
      <c r="RYI112" s="262"/>
      <c r="RYJ112" s="262"/>
      <c r="RYK112" s="262"/>
      <c r="RYL112" s="262"/>
      <c r="RYM112" s="262"/>
      <c r="RYN112" s="262"/>
      <c r="RYO112" s="262"/>
      <c r="RYP112" s="262"/>
      <c r="RYQ112" s="262"/>
      <c r="RYR112" s="262"/>
      <c r="RYS112" s="262"/>
      <c r="RYT112" s="262"/>
      <c r="RYU112" s="262"/>
      <c r="RYV112" s="262"/>
      <c r="RYW112" s="262"/>
      <c r="RYX112" s="262"/>
      <c r="RYY112" s="262"/>
      <c r="RYZ112" s="262"/>
      <c r="RZA112" s="262"/>
      <c r="RZB112" s="262"/>
      <c r="RZC112" s="262"/>
      <c r="RZD112" s="262"/>
      <c r="RZE112" s="262"/>
      <c r="RZF112" s="262"/>
      <c r="RZG112" s="262"/>
      <c r="RZH112" s="262"/>
      <c r="RZI112" s="262"/>
      <c r="RZJ112" s="262"/>
      <c r="RZK112" s="262"/>
      <c r="RZL112" s="262"/>
      <c r="RZM112" s="262"/>
      <c r="RZN112" s="262"/>
      <c r="RZO112" s="262"/>
      <c r="RZP112" s="262"/>
      <c r="RZQ112" s="262"/>
      <c r="RZR112" s="262"/>
      <c r="RZS112" s="262"/>
      <c r="RZT112" s="262"/>
      <c r="RZU112" s="262"/>
      <c r="RZV112" s="262"/>
      <c r="RZW112" s="262"/>
      <c r="RZX112" s="262"/>
      <c r="RZY112" s="262"/>
      <c r="RZZ112" s="262"/>
      <c r="SAA112" s="262"/>
      <c r="SAB112" s="262"/>
      <c r="SAC112" s="262"/>
      <c r="SAD112" s="262"/>
      <c r="SAE112" s="262"/>
      <c r="SAF112" s="262"/>
      <c r="SAG112" s="262"/>
      <c r="SAH112" s="262"/>
      <c r="SAI112" s="262"/>
      <c r="SAJ112" s="262"/>
      <c r="SAK112" s="262"/>
      <c r="SAL112" s="262"/>
      <c r="SAM112" s="262"/>
      <c r="SAN112" s="262"/>
      <c r="SAO112" s="262"/>
      <c r="SAP112" s="262"/>
      <c r="SAQ112" s="262"/>
      <c r="SAR112" s="262"/>
      <c r="SAS112" s="262"/>
      <c r="SAT112" s="262"/>
      <c r="SAU112" s="262"/>
      <c r="SAV112" s="262"/>
      <c r="SAW112" s="262"/>
      <c r="SAX112" s="262"/>
      <c r="SAY112" s="262"/>
      <c r="SAZ112" s="262"/>
      <c r="SBA112" s="262"/>
      <c r="SBB112" s="262"/>
      <c r="SBC112" s="262"/>
      <c r="SBD112" s="262"/>
      <c r="SBE112" s="262"/>
      <c r="SBF112" s="262"/>
      <c r="SBG112" s="262"/>
      <c r="SBH112" s="262"/>
      <c r="SBI112" s="262"/>
      <c r="SBJ112" s="262"/>
      <c r="SBK112" s="262"/>
      <c r="SBL112" s="262"/>
      <c r="SBM112" s="262"/>
      <c r="SBN112" s="262"/>
      <c r="SBO112" s="262"/>
      <c r="SBP112" s="262"/>
      <c r="SBQ112" s="262"/>
      <c r="SBR112" s="262"/>
      <c r="SBS112" s="262"/>
      <c r="SBT112" s="262"/>
      <c r="SBU112" s="262"/>
      <c r="SBV112" s="262"/>
      <c r="SBW112" s="262"/>
      <c r="SBX112" s="262"/>
      <c r="SBY112" s="262"/>
      <c r="SBZ112" s="262"/>
      <c r="SCA112" s="262"/>
      <c r="SCB112" s="262"/>
      <c r="SCC112" s="262"/>
      <c r="SCD112" s="262"/>
      <c r="SCE112" s="262"/>
      <c r="SCF112" s="262"/>
      <c r="SCG112" s="262"/>
      <c r="SCH112" s="262"/>
      <c r="SCI112" s="262"/>
      <c r="SCJ112" s="262"/>
      <c r="SCK112" s="262"/>
      <c r="SCL112" s="262"/>
      <c r="SCM112" s="262"/>
      <c r="SCN112" s="262"/>
      <c r="SCO112" s="262"/>
      <c r="SCP112" s="262"/>
      <c r="SCQ112" s="262"/>
      <c r="SCR112" s="262"/>
      <c r="SCS112" s="262"/>
      <c r="SCT112" s="262"/>
      <c r="SCU112" s="262"/>
      <c r="SCV112" s="262"/>
      <c r="SCW112" s="262"/>
      <c r="SCX112" s="262"/>
      <c r="SCY112" s="262"/>
      <c r="SCZ112" s="262"/>
      <c r="SDA112" s="262"/>
      <c r="SDB112" s="262"/>
      <c r="SDC112" s="262"/>
      <c r="SDD112" s="262"/>
      <c r="SDE112" s="262"/>
      <c r="SDF112" s="262"/>
      <c r="SDG112" s="262"/>
      <c r="SDH112" s="262"/>
      <c r="SDI112" s="262"/>
      <c r="SDJ112" s="262"/>
      <c r="SDK112" s="262"/>
      <c r="SDL112" s="262"/>
      <c r="SDM112" s="262"/>
      <c r="SDN112" s="262"/>
      <c r="SDO112" s="262"/>
      <c r="SDP112" s="262"/>
      <c r="SDQ112" s="262"/>
      <c r="SDR112" s="262"/>
      <c r="SDS112" s="262"/>
      <c r="SDT112" s="262"/>
      <c r="SDU112" s="262"/>
      <c r="SDV112" s="262"/>
      <c r="SDW112" s="262"/>
      <c r="SDX112" s="262"/>
      <c r="SDY112" s="262"/>
      <c r="SDZ112" s="262"/>
      <c r="SEA112" s="262"/>
      <c r="SEB112" s="262"/>
      <c r="SEC112" s="262"/>
      <c r="SED112" s="262"/>
      <c r="SEE112" s="262"/>
      <c r="SEF112" s="262"/>
      <c r="SEG112" s="262"/>
      <c r="SEH112" s="262"/>
      <c r="SEI112" s="262"/>
      <c r="SEJ112" s="262"/>
      <c r="SEK112" s="262"/>
      <c r="SEL112" s="262"/>
      <c r="SEM112" s="262"/>
      <c r="SEN112" s="262"/>
      <c r="SEO112" s="262"/>
      <c r="SEP112" s="262"/>
      <c r="SEQ112" s="262"/>
      <c r="SER112" s="262"/>
      <c r="SES112" s="262"/>
      <c r="SET112" s="262"/>
      <c r="SEU112" s="262"/>
      <c r="SEV112" s="262"/>
      <c r="SEW112" s="262"/>
      <c r="SEX112" s="262"/>
      <c r="SEY112" s="262"/>
      <c r="SEZ112" s="262"/>
      <c r="SFA112" s="262"/>
      <c r="SFB112" s="262"/>
      <c r="SFC112" s="262"/>
      <c r="SFD112" s="262"/>
      <c r="SFE112" s="262"/>
      <c r="SFF112" s="262"/>
      <c r="SFG112" s="262"/>
      <c r="SFH112" s="262"/>
      <c r="SFI112" s="262"/>
      <c r="SFJ112" s="262"/>
      <c r="SFK112" s="262"/>
      <c r="SFL112" s="262"/>
      <c r="SFM112" s="262"/>
      <c r="SFN112" s="262"/>
      <c r="SFO112" s="262"/>
      <c r="SFP112" s="262"/>
      <c r="SFQ112" s="262"/>
      <c r="SFR112" s="262"/>
      <c r="SFS112" s="262"/>
      <c r="SFT112" s="262"/>
      <c r="SFU112" s="262"/>
      <c r="SFV112" s="262"/>
      <c r="SFW112" s="262"/>
      <c r="SFX112" s="262"/>
      <c r="SFY112" s="262"/>
      <c r="SFZ112" s="262"/>
      <c r="SGA112" s="262"/>
      <c r="SGB112" s="262"/>
      <c r="SGC112" s="262"/>
      <c r="SGD112" s="262"/>
      <c r="SGE112" s="262"/>
      <c r="SGF112" s="262"/>
      <c r="SGG112" s="262"/>
      <c r="SGH112" s="262"/>
      <c r="SGI112" s="262"/>
      <c r="SGJ112" s="262"/>
      <c r="SGK112" s="262"/>
      <c r="SGL112" s="262"/>
      <c r="SGM112" s="262"/>
      <c r="SGN112" s="262"/>
      <c r="SGO112" s="262"/>
      <c r="SGP112" s="262"/>
      <c r="SGQ112" s="262"/>
      <c r="SGR112" s="262"/>
      <c r="SGS112" s="262"/>
      <c r="SGT112" s="262"/>
      <c r="SGU112" s="262"/>
      <c r="SGV112" s="262"/>
      <c r="SGW112" s="262"/>
      <c r="SGX112" s="262"/>
      <c r="SGY112" s="262"/>
      <c r="SGZ112" s="262"/>
      <c r="SHA112" s="262"/>
      <c r="SHB112" s="262"/>
      <c r="SHC112" s="262"/>
      <c r="SHD112" s="262"/>
      <c r="SHE112" s="262"/>
      <c r="SHF112" s="262"/>
      <c r="SHG112" s="262"/>
      <c r="SHH112" s="262"/>
      <c r="SHI112" s="262"/>
      <c r="SHJ112" s="262"/>
      <c r="SHK112" s="262"/>
      <c r="SHL112" s="262"/>
      <c r="SHM112" s="262"/>
      <c r="SHN112" s="262"/>
      <c r="SHO112" s="262"/>
      <c r="SHP112" s="262"/>
      <c r="SHQ112" s="262"/>
      <c r="SHR112" s="262"/>
      <c r="SHS112" s="262"/>
      <c r="SHT112" s="262"/>
      <c r="SHU112" s="262"/>
      <c r="SHV112" s="262"/>
      <c r="SHW112" s="262"/>
      <c r="SHX112" s="262"/>
      <c r="SHY112" s="262"/>
      <c r="SHZ112" s="262"/>
      <c r="SIA112" s="262"/>
      <c r="SIB112" s="262"/>
      <c r="SIC112" s="262"/>
      <c r="SID112" s="262"/>
      <c r="SIE112" s="262"/>
      <c r="SIF112" s="262"/>
      <c r="SIG112" s="262"/>
      <c r="SIH112" s="262"/>
      <c r="SII112" s="262"/>
      <c r="SIJ112" s="262"/>
      <c r="SIK112" s="262"/>
      <c r="SIL112" s="262"/>
      <c r="SIM112" s="262"/>
      <c r="SIN112" s="262"/>
      <c r="SIO112" s="262"/>
      <c r="SIP112" s="262"/>
      <c r="SIQ112" s="262"/>
      <c r="SIR112" s="262"/>
      <c r="SIS112" s="262"/>
      <c r="SIT112" s="262"/>
      <c r="SIU112" s="262"/>
      <c r="SIV112" s="262"/>
      <c r="SIW112" s="262"/>
      <c r="SIX112" s="262"/>
      <c r="SIY112" s="262"/>
      <c r="SIZ112" s="262"/>
      <c r="SJA112" s="262"/>
      <c r="SJB112" s="262"/>
      <c r="SJC112" s="262"/>
      <c r="SJD112" s="262"/>
      <c r="SJE112" s="262"/>
      <c r="SJF112" s="262"/>
      <c r="SJG112" s="262"/>
      <c r="SJH112" s="262"/>
      <c r="SJI112" s="262"/>
      <c r="SJJ112" s="262"/>
      <c r="SJK112" s="262"/>
      <c r="SJL112" s="262"/>
      <c r="SJM112" s="262"/>
      <c r="SJN112" s="262"/>
      <c r="SJO112" s="262"/>
      <c r="SJP112" s="262"/>
      <c r="SJQ112" s="262"/>
      <c r="SJR112" s="262"/>
      <c r="SJS112" s="262"/>
      <c r="SJT112" s="262"/>
      <c r="SJU112" s="262"/>
      <c r="SJV112" s="262"/>
      <c r="SJW112" s="262"/>
      <c r="SJX112" s="262"/>
      <c r="SJY112" s="262"/>
      <c r="SJZ112" s="262"/>
      <c r="SKA112" s="262"/>
      <c r="SKB112" s="262"/>
      <c r="SKC112" s="262"/>
      <c r="SKD112" s="262"/>
      <c r="SKE112" s="262"/>
      <c r="SKF112" s="262"/>
      <c r="SKG112" s="262"/>
      <c r="SKH112" s="262"/>
      <c r="SKI112" s="262"/>
      <c r="SKJ112" s="262"/>
      <c r="SKK112" s="262"/>
      <c r="SKL112" s="262"/>
      <c r="SKM112" s="262"/>
      <c r="SKN112" s="262"/>
      <c r="SKO112" s="262"/>
      <c r="SKP112" s="262"/>
      <c r="SKQ112" s="262"/>
      <c r="SKR112" s="262"/>
      <c r="SKS112" s="262"/>
      <c r="SKT112" s="262"/>
      <c r="SKU112" s="262"/>
      <c r="SKV112" s="262"/>
      <c r="SKW112" s="262"/>
      <c r="SKX112" s="262"/>
      <c r="SKY112" s="262"/>
      <c r="SKZ112" s="262"/>
      <c r="SLA112" s="262"/>
      <c r="SLB112" s="262"/>
      <c r="SLC112" s="262"/>
      <c r="SLD112" s="262"/>
      <c r="SLE112" s="262"/>
      <c r="SLF112" s="262"/>
      <c r="SLG112" s="262"/>
      <c r="SLH112" s="262"/>
      <c r="SLI112" s="262"/>
      <c r="SLJ112" s="262"/>
      <c r="SLK112" s="262"/>
      <c r="SLL112" s="262"/>
      <c r="SLM112" s="262"/>
      <c r="SLN112" s="262"/>
      <c r="SLO112" s="262"/>
      <c r="SLP112" s="262"/>
      <c r="SLQ112" s="262"/>
      <c r="SLR112" s="262"/>
      <c r="SLS112" s="262"/>
      <c r="SLT112" s="262"/>
      <c r="SLU112" s="262"/>
      <c r="SLV112" s="262"/>
      <c r="SLW112" s="262"/>
      <c r="SLX112" s="262"/>
      <c r="SLY112" s="262"/>
      <c r="SLZ112" s="262"/>
      <c r="SMA112" s="262"/>
      <c r="SMB112" s="262"/>
      <c r="SMC112" s="262"/>
      <c r="SMD112" s="262"/>
      <c r="SME112" s="262"/>
      <c r="SMF112" s="262"/>
      <c r="SMG112" s="262"/>
      <c r="SMH112" s="262"/>
      <c r="SMI112" s="262"/>
      <c r="SMJ112" s="262"/>
      <c r="SMK112" s="262"/>
      <c r="SML112" s="262"/>
      <c r="SMM112" s="262"/>
      <c r="SMN112" s="262"/>
      <c r="SMO112" s="262"/>
      <c r="SMP112" s="262"/>
      <c r="SMQ112" s="262"/>
      <c r="SMR112" s="262"/>
      <c r="SMS112" s="262"/>
      <c r="SMT112" s="262"/>
      <c r="SMU112" s="262"/>
      <c r="SMV112" s="262"/>
      <c r="SMW112" s="262"/>
      <c r="SMX112" s="262"/>
      <c r="SMY112" s="262"/>
      <c r="SMZ112" s="262"/>
      <c r="SNA112" s="262"/>
      <c r="SNB112" s="262"/>
      <c r="SNC112" s="262"/>
      <c r="SND112" s="262"/>
      <c r="SNE112" s="262"/>
      <c r="SNF112" s="262"/>
      <c r="SNG112" s="262"/>
      <c r="SNH112" s="262"/>
      <c r="SNI112" s="262"/>
      <c r="SNJ112" s="262"/>
      <c r="SNK112" s="262"/>
      <c r="SNL112" s="262"/>
      <c r="SNM112" s="262"/>
      <c r="SNN112" s="262"/>
      <c r="SNO112" s="262"/>
      <c r="SNP112" s="262"/>
      <c r="SNQ112" s="262"/>
      <c r="SNR112" s="262"/>
      <c r="SNS112" s="262"/>
      <c r="SNT112" s="262"/>
      <c r="SNU112" s="262"/>
      <c r="SNV112" s="262"/>
      <c r="SNW112" s="262"/>
      <c r="SNX112" s="262"/>
      <c r="SNY112" s="262"/>
      <c r="SNZ112" s="262"/>
      <c r="SOA112" s="262"/>
      <c r="SOB112" s="262"/>
      <c r="SOC112" s="262"/>
      <c r="SOD112" s="262"/>
      <c r="SOE112" s="262"/>
      <c r="SOF112" s="262"/>
      <c r="SOG112" s="262"/>
      <c r="SOH112" s="262"/>
      <c r="SOI112" s="262"/>
      <c r="SOJ112" s="262"/>
      <c r="SOK112" s="262"/>
      <c r="SOL112" s="262"/>
      <c r="SOM112" s="262"/>
      <c r="SON112" s="262"/>
      <c r="SOO112" s="262"/>
      <c r="SOP112" s="262"/>
      <c r="SOQ112" s="262"/>
      <c r="SOR112" s="262"/>
      <c r="SOS112" s="262"/>
      <c r="SOT112" s="262"/>
      <c r="SOU112" s="262"/>
      <c r="SOV112" s="262"/>
      <c r="SOW112" s="262"/>
      <c r="SOX112" s="262"/>
      <c r="SOY112" s="262"/>
      <c r="SOZ112" s="262"/>
      <c r="SPA112" s="262"/>
      <c r="SPB112" s="262"/>
      <c r="SPC112" s="262"/>
      <c r="SPD112" s="262"/>
      <c r="SPE112" s="262"/>
      <c r="SPF112" s="262"/>
      <c r="SPG112" s="262"/>
      <c r="SPH112" s="262"/>
      <c r="SPI112" s="262"/>
      <c r="SPJ112" s="262"/>
      <c r="SPK112" s="262"/>
      <c r="SPL112" s="262"/>
      <c r="SPM112" s="262"/>
      <c r="SPN112" s="262"/>
      <c r="SPO112" s="262"/>
      <c r="SPP112" s="262"/>
      <c r="SPQ112" s="262"/>
      <c r="SPR112" s="262"/>
      <c r="SPS112" s="262"/>
      <c r="SPT112" s="262"/>
      <c r="SPU112" s="262"/>
      <c r="SPV112" s="262"/>
      <c r="SPW112" s="262"/>
      <c r="SPX112" s="262"/>
      <c r="SPY112" s="262"/>
      <c r="SPZ112" s="262"/>
      <c r="SQA112" s="262"/>
      <c r="SQB112" s="262"/>
      <c r="SQC112" s="262"/>
      <c r="SQD112" s="262"/>
      <c r="SQE112" s="262"/>
      <c r="SQF112" s="262"/>
      <c r="SQG112" s="262"/>
      <c r="SQH112" s="262"/>
      <c r="SQI112" s="262"/>
      <c r="SQJ112" s="262"/>
      <c r="SQK112" s="262"/>
      <c r="SQL112" s="262"/>
      <c r="SQM112" s="262"/>
      <c r="SQN112" s="262"/>
      <c r="SQO112" s="262"/>
      <c r="SQP112" s="262"/>
      <c r="SQQ112" s="262"/>
      <c r="SQR112" s="262"/>
      <c r="SQS112" s="262"/>
      <c r="SQT112" s="262"/>
      <c r="SQU112" s="262"/>
      <c r="SQV112" s="262"/>
      <c r="SQW112" s="262"/>
      <c r="SQX112" s="262"/>
      <c r="SQY112" s="262"/>
      <c r="SQZ112" s="262"/>
      <c r="SRA112" s="262"/>
      <c r="SRB112" s="262"/>
      <c r="SRC112" s="262"/>
      <c r="SRD112" s="262"/>
      <c r="SRE112" s="262"/>
      <c r="SRF112" s="262"/>
      <c r="SRG112" s="262"/>
      <c r="SRH112" s="262"/>
      <c r="SRI112" s="262"/>
      <c r="SRJ112" s="262"/>
      <c r="SRK112" s="262"/>
      <c r="SRL112" s="262"/>
      <c r="SRM112" s="262"/>
      <c r="SRN112" s="262"/>
      <c r="SRO112" s="262"/>
      <c r="SRP112" s="262"/>
      <c r="SRQ112" s="262"/>
      <c r="SRR112" s="262"/>
      <c r="SRS112" s="262"/>
      <c r="SRT112" s="262"/>
      <c r="SRU112" s="262"/>
      <c r="SRV112" s="262"/>
      <c r="SRW112" s="262"/>
      <c r="SRX112" s="262"/>
      <c r="SRY112" s="262"/>
      <c r="SRZ112" s="262"/>
      <c r="SSA112" s="262"/>
      <c r="SSB112" s="262"/>
      <c r="SSC112" s="262"/>
      <c r="SSD112" s="262"/>
      <c r="SSE112" s="262"/>
      <c r="SSF112" s="262"/>
      <c r="SSG112" s="262"/>
      <c r="SSH112" s="262"/>
      <c r="SSI112" s="262"/>
      <c r="SSJ112" s="262"/>
      <c r="SSK112" s="262"/>
      <c r="SSL112" s="262"/>
      <c r="SSM112" s="262"/>
      <c r="SSN112" s="262"/>
      <c r="SSO112" s="262"/>
      <c r="SSP112" s="262"/>
      <c r="SSQ112" s="262"/>
      <c r="SSR112" s="262"/>
      <c r="SSS112" s="262"/>
      <c r="SST112" s="262"/>
      <c r="SSU112" s="262"/>
      <c r="SSV112" s="262"/>
      <c r="SSW112" s="262"/>
      <c r="SSX112" s="262"/>
      <c r="SSY112" s="262"/>
      <c r="SSZ112" s="262"/>
      <c r="STA112" s="262"/>
      <c r="STB112" s="262"/>
      <c r="STC112" s="262"/>
      <c r="STD112" s="262"/>
      <c r="STE112" s="262"/>
      <c r="STF112" s="262"/>
      <c r="STG112" s="262"/>
      <c r="STH112" s="262"/>
      <c r="STI112" s="262"/>
      <c r="STJ112" s="262"/>
      <c r="STK112" s="262"/>
      <c r="STL112" s="262"/>
      <c r="STM112" s="262"/>
      <c r="STN112" s="262"/>
      <c r="STO112" s="262"/>
      <c r="STP112" s="262"/>
      <c r="STQ112" s="262"/>
      <c r="STR112" s="262"/>
      <c r="STS112" s="262"/>
      <c r="STT112" s="262"/>
      <c r="STU112" s="262"/>
      <c r="STV112" s="262"/>
      <c r="STW112" s="262"/>
      <c r="STX112" s="262"/>
      <c r="STY112" s="262"/>
      <c r="STZ112" s="262"/>
      <c r="SUA112" s="262"/>
      <c r="SUB112" s="262"/>
      <c r="SUC112" s="262"/>
      <c r="SUD112" s="262"/>
      <c r="SUE112" s="262"/>
      <c r="SUF112" s="262"/>
      <c r="SUG112" s="262"/>
      <c r="SUH112" s="262"/>
      <c r="SUI112" s="262"/>
      <c r="SUJ112" s="262"/>
      <c r="SUK112" s="262"/>
      <c r="SUL112" s="262"/>
      <c r="SUM112" s="262"/>
      <c r="SUN112" s="262"/>
      <c r="SUO112" s="262"/>
      <c r="SUP112" s="262"/>
      <c r="SUQ112" s="262"/>
      <c r="SUR112" s="262"/>
      <c r="SUS112" s="262"/>
      <c r="SUT112" s="262"/>
      <c r="SUU112" s="262"/>
      <c r="SUV112" s="262"/>
      <c r="SUW112" s="262"/>
      <c r="SUX112" s="262"/>
      <c r="SUY112" s="262"/>
      <c r="SUZ112" s="262"/>
      <c r="SVA112" s="262"/>
      <c r="SVB112" s="262"/>
      <c r="SVC112" s="262"/>
      <c r="SVD112" s="262"/>
      <c r="SVE112" s="262"/>
      <c r="SVF112" s="262"/>
      <c r="SVG112" s="262"/>
      <c r="SVH112" s="262"/>
      <c r="SVI112" s="262"/>
      <c r="SVJ112" s="262"/>
      <c r="SVK112" s="262"/>
      <c r="SVL112" s="262"/>
      <c r="SVM112" s="262"/>
      <c r="SVN112" s="262"/>
      <c r="SVO112" s="262"/>
      <c r="SVP112" s="262"/>
      <c r="SVQ112" s="262"/>
      <c r="SVR112" s="262"/>
      <c r="SVS112" s="262"/>
      <c r="SVT112" s="262"/>
      <c r="SVU112" s="262"/>
      <c r="SVV112" s="262"/>
      <c r="SVW112" s="262"/>
      <c r="SVX112" s="262"/>
      <c r="SVY112" s="262"/>
      <c r="SVZ112" s="262"/>
      <c r="SWA112" s="262"/>
      <c r="SWB112" s="262"/>
      <c r="SWC112" s="262"/>
      <c r="SWD112" s="262"/>
      <c r="SWE112" s="262"/>
      <c r="SWF112" s="262"/>
      <c r="SWG112" s="262"/>
      <c r="SWH112" s="262"/>
      <c r="SWI112" s="262"/>
      <c r="SWJ112" s="262"/>
      <c r="SWK112" s="262"/>
      <c r="SWL112" s="262"/>
      <c r="SWM112" s="262"/>
      <c r="SWN112" s="262"/>
      <c r="SWO112" s="262"/>
      <c r="SWP112" s="262"/>
      <c r="SWQ112" s="262"/>
      <c r="SWR112" s="262"/>
      <c r="SWS112" s="262"/>
      <c r="SWT112" s="262"/>
      <c r="SWU112" s="262"/>
      <c r="SWV112" s="262"/>
      <c r="SWW112" s="262"/>
      <c r="SWX112" s="262"/>
      <c r="SWY112" s="262"/>
      <c r="SWZ112" s="262"/>
      <c r="SXA112" s="262"/>
      <c r="SXB112" s="262"/>
      <c r="SXC112" s="262"/>
      <c r="SXD112" s="262"/>
      <c r="SXE112" s="262"/>
      <c r="SXF112" s="262"/>
      <c r="SXG112" s="262"/>
      <c r="SXH112" s="262"/>
      <c r="SXI112" s="262"/>
      <c r="SXJ112" s="262"/>
      <c r="SXK112" s="262"/>
      <c r="SXL112" s="262"/>
      <c r="SXM112" s="262"/>
      <c r="SXN112" s="262"/>
      <c r="SXO112" s="262"/>
      <c r="SXP112" s="262"/>
      <c r="SXQ112" s="262"/>
      <c r="SXR112" s="262"/>
      <c r="SXS112" s="262"/>
      <c r="SXT112" s="262"/>
      <c r="SXU112" s="262"/>
      <c r="SXV112" s="262"/>
      <c r="SXW112" s="262"/>
      <c r="SXX112" s="262"/>
      <c r="SXY112" s="262"/>
      <c r="SXZ112" s="262"/>
      <c r="SYA112" s="262"/>
      <c r="SYB112" s="262"/>
      <c r="SYC112" s="262"/>
      <c r="SYD112" s="262"/>
      <c r="SYE112" s="262"/>
      <c r="SYF112" s="262"/>
      <c r="SYG112" s="262"/>
      <c r="SYH112" s="262"/>
      <c r="SYI112" s="262"/>
      <c r="SYJ112" s="262"/>
      <c r="SYK112" s="262"/>
      <c r="SYL112" s="262"/>
      <c r="SYM112" s="262"/>
      <c r="SYN112" s="262"/>
      <c r="SYO112" s="262"/>
      <c r="SYP112" s="262"/>
      <c r="SYQ112" s="262"/>
      <c r="SYR112" s="262"/>
      <c r="SYS112" s="262"/>
      <c r="SYT112" s="262"/>
      <c r="SYU112" s="262"/>
      <c r="SYV112" s="262"/>
      <c r="SYW112" s="262"/>
      <c r="SYX112" s="262"/>
      <c r="SYY112" s="262"/>
      <c r="SYZ112" s="262"/>
      <c r="SZA112" s="262"/>
      <c r="SZB112" s="262"/>
      <c r="SZC112" s="262"/>
      <c r="SZD112" s="262"/>
      <c r="SZE112" s="262"/>
      <c r="SZF112" s="262"/>
      <c r="SZG112" s="262"/>
      <c r="SZH112" s="262"/>
      <c r="SZI112" s="262"/>
      <c r="SZJ112" s="262"/>
      <c r="SZK112" s="262"/>
      <c r="SZL112" s="262"/>
      <c r="SZM112" s="262"/>
      <c r="SZN112" s="262"/>
      <c r="SZO112" s="262"/>
      <c r="SZP112" s="262"/>
      <c r="SZQ112" s="262"/>
      <c r="SZR112" s="262"/>
      <c r="SZS112" s="262"/>
      <c r="SZT112" s="262"/>
      <c r="SZU112" s="262"/>
      <c r="SZV112" s="262"/>
      <c r="SZW112" s="262"/>
      <c r="SZX112" s="262"/>
      <c r="SZY112" s="262"/>
      <c r="SZZ112" s="262"/>
      <c r="TAA112" s="262"/>
      <c r="TAB112" s="262"/>
      <c r="TAC112" s="262"/>
      <c r="TAD112" s="262"/>
      <c r="TAE112" s="262"/>
      <c r="TAF112" s="262"/>
      <c r="TAG112" s="262"/>
      <c r="TAH112" s="262"/>
      <c r="TAI112" s="262"/>
      <c r="TAJ112" s="262"/>
      <c r="TAK112" s="262"/>
      <c r="TAL112" s="262"/>
      <c r="TAM112" s="262"/>
      <c r="TAN112" s="262"/>
      <c r="TAO112" s="262"/>
      <c r="TAP112" s="262"/>
      <c r="TAQ112" s="262"/>
      <c r="TAR112" s="262"/>
      <c r="TAS112" s="262"/>
      <c r="TAT112" s="262"/>
      <c r="TAU112" s="262"/>
      <c r="TAV112" s="262"/>
      <c r="TAW112" s="262"/>
      <c r="TAX112" s="262"/>
      <c r="TAY112" s="262"/>
      <c r="TAZ112" s="262"/>
      <c r="TBA112" s="262"/>
      <c r="TBB112" s="262"/>
      <c r="TBC112" s="262"/>
      <c r="TBD112" s="262"/>
      <c r="TBE112" s="262"/>
      <c r="TBF112" s="262"/>
      <c r="TBG112" s="262"/>
      <c r="TBH112" s="262"/>
      <c r="TBI112" s="262"/>
      <c r="TBJ112" s="262"/>
      <c r="TBK112" s="262"/>
      <c r="TBL112" s="262"/>
      <c r="TBM112" s="262"/>
      <c r="TBN112" s="262"/>
      <c r="TBO112" s="262"/>
      <c r="TBP112" s="262"/>
      <c r="TBQ112" s="262"/>
      <c r="TBR112" s="262"/>
      <c r="TBS112" s="262"/>
      <c r="TBT112" s="262"/>
      <c r="TBU112" s="262"/>
      <c r="TBV112" s="262"/>
      <c r="TBW112" s="262"/>
      <c r="TBX112" s="262"/>
      <c r="TBY112" s="262"/>
      <c r="TBZ112" s="262"/>
      <c r="TCA112" s="262"/>
      <c r="TCB112" s="262"/>
      <c r="TCC112" s="262"/>
      <c r="TCD112" s="262"/>
      <c r="TCE112" s="262"/>
      <c r="TCF112" s="262"/>
      <c r="TCG112" s="262"/>
      <c r="TCH112" s="262"/>
      <c r="TCI112" s="262"/>
      <c r="TCJ112" s="262"/>
      <c r="TCK112" s="262"/>
      <c r="TCL112" s="262"/>
      <c r="TCM112" s="262"/>
      <c r="TCN112" s="262"/>
      <c r="TCO112" s="262"/>
      <c r="TCP112" s="262"/>
      <c r="TCQ112" s="262"/>
      <c r="TCR112" s="262"/>
      <c r="TCS112" s="262"/>
      <c r="TCT112" s="262"/>
      <c r="TCU112" s="262"/>
      <c r="TCV112" s="262"/>
      <c r="TCW112" s="262"/>
      <c r="TCX112" s="262"/>
      <c r="TCY112" s="262"/>
      <c r="TCZ112" s="262"/>
      <c r="TDA112" s="262"/>
      <c r="TDB112" s="262"/>
      <c r="TDC112" s="262"/>
      <c r="TDD112" s="262"/>
      <c r="TDE112" s="262"/>
      <c r="TDF112" s="262"/>
      <c r="TDG112" s="262"/>
      <c r="TDH112" s="262"/>
      <c r="TDI112" s="262"/>
      <c r="TDJ112" s="262"/>
      <c r="TDK112" s="262"/>
      <c r="TDL112" s="262"/>
      <c r="TDM112" s="262"/>
      <c r="TDN112" s="262"/>
      <c r="TDO112" s="262"/>
      <c r="TDP112" s="262"/>
      <c r="TDQ112" s="262"/>
      <c r="TDR112" s="262"/>
      <c r="TDS112" s="262"/>
      <c r="TDT112" s="262"/>
      <c r="TDU112" s="262"/>
      <c r="TDV112" s="262"/>
      <c r="TDW112" s="262"/>
      <c r="TDX112" s="262"/>
      <c r="TDY112" s="262"/>
      <c r="TDZ112" s="262"/>
      <c r="TEA112" s="262"/>
      <c r="TEB112" s="262"/>
      <c r="TEC112" s="262"/>
      <c r="TED112" s="262"/>
      <c r="TEE112" s="262"/>
      <c r="TEF112" s="262"/>
      <c r="TEG112" s="262"/>
      <c r="TEH112" s="262"/>
      <c r="TEI112" s="262"/>
      <c r="TEJ112" s="262"/>
      <c r="TEK112" s="262"/>
      <c r="TEL112" s="262"/>
      <c r="TEM112" s="262"/>
      <c r="TEN112" s="262"/>
      <c r="TEO112" s="262"/>
      <c r="TEP112" s="262"/>
      <c r="TEQ112" s="262"/>
      <c r="TER112" s="262"/>
      <c r="TES112" s="262"/>
      <c r="TET112" s="262"/>
      <c r="TEU112" s="262"/>
      <c r="TEV112" s="262"/>
      <c r="TEW112" s="262"/>
      <c r="TEX112" s="262"/>
      <c r="TEY112" s="262"/>
      <c r="TEZ112" s="262"/>
      <c r="TFA112" s="262"/>
      <c r="TFB112" s="262"/>
      <c r="TFC112" s="262"/>
      <c r="TFD112" s="262"/>
      <c r="TFE112" s="262"/>
      <c r="TFF112" s="262"/>
      <c r="TFG112" s="262"/>
      <c r="TFH112" s="262"/>
      <c r="TFI112" s="262"/>
      <c r="TFJ112" s="262"/>
      <c r="TFK112" s="262"/>
      <c r="TFL112" s="262"/>
      <c r="TFM112" s="262"/>
      <c r="TFN112" s="262"/>
      <c r="TFO112" s="262"/>
      <c r="TFP112" s="262"/>
      <c r="TFQ112" s="262"/>
      <c r="TFR112" s="262"/>
      <c r="TFS112" s="262"/>
      <c r="TFT112" s="262"/>
      <c r="TFU112" s="262"/>
      <c r="TFV112" s="262"/>
      <c r="TFW112" s="262"/>
      <c r="TFX112" s="262"/>
      <c r="TFY112" s="262"/>
      <c r="TFZ112" s="262"/>
      <c r="TGA112" s="262"/>
      <c r="TGB112" s="262"/>
      <c r="TGC112" s="262"/>
      <c r="TGD112" s="262"/>
      <c r="TGE112" s="262"/>
      <c r="TGF112" s="262"/>
      <c r="TGG112" s="262"/>
      <c r="TGH112" s="262"/>
      <c r="TGI112" s="262"/>
      <c r="TGJ112" s="262"/>
      <c r="TGK112" s="262"/>
      <c r="TGL112" s="262"/>
      <c r="TGM112" s="262"/>
      <c r="TGN112" s="262"/>
      <c r="TGO112" s="262"/>
      <c r="TGP112" s="262"/>
      <c r="TGQ112" s="262"/>
      <c r="TGR112" s="262"/>
      <c r="TGS112" s="262"/>
      <c r="TGT112" s="262"/>
      <c r="TGU112" s="262"/>
      <c r="TGV112" s="262"/>
      <c r="TGW112" s="262"/>
      <c r="TGX112" s="262"/>
      <c r="TGY112" s="262"/>
      <c r="TGZ112" s="262"/>
      <c r="THA112" s="262"/>
      <c r="THB112" s="262"/>
      <c r="THC112" s="262"/>
      <c r="THD112" s="262"/>
      <c r="THE112" s="262"/>
      <c r="THF112" s="262"/>
      <c r="THG112" s="262"/>
      <c r="THH112" s="262"/>
      <c r="THI112" s="262"/>
      <c r="THJ112" s="262"/>
      <c r="THK112" s="262"/>
      <c r="THL112" s="262"/>
      <c r="THM112" s="262"/>
      <c r="THN112" s="262"/>
      <c r="THO112" s="262"/>
      <c r="THP112" s="262"/>
      <c r="THQ112" s="262"/>
      <c r="THR112" s="262"/>
      <c r="THS112" s="262"/>
      <c r="THT112" s="262"/>
      <c r="THU112" s="262"/>
      <c r="THV112" s="262"/>
      <c r="THW112" s="262"/>
      <c r="THX112" s="262"/>
      <c r="THY112" s="262"/>
      <c r="THZ112" s="262"/>
      <c r="TIA112" s="262"/>
      <c r="TIB112" s="262"/>
      <c r="TIC112" s="262"/>
      <c r="TID112" s="262"/>
      <c r="TIE112" s="262"/>
      <c r="TIF112" s="262"/>
      <c r="TIG112" s="262"/>
      <c r="TIH112" s="262"/>
      <c r="TII112" s="262"/>
      <c r="TIJ112" s="262"/>
      <c r="TIK112" s="262"/>
      <c r="TIL112" s="262"/>
      <c r="TIM112" s="262"/>
      <c r="TIN112" s="262"/>
      <c r="TIO112" s="262"/>
      <c r="TIP112" s="262"/>
      <c r="TIQ112" s="262"/>
      <c r="TIR112" s="262"/>
      <c r="TIS112" s="262"/>
      <c r="TIT112" s="262"/>
      <c r="TIU112" s="262"/>
      <c r="TIV112" s="262"/>
      <c r="TIW112" s="262"/>
      <c r="TIX112" s="262"/>
      <c r="TIY112" s="262"/>
      <c r="TIZ112" s="262"/>
      <c r="TJA112" s="262"/>
      <c r="TJB112" s="262"/>
      <c r="TJC112" s="262"/>
      <c r="TJD112" s="262"/>
      <c r="TJE112" s="262"/>
      <c r="TJF112" s="262"/>
      <c r="TJG112" s="262"/>
      <c r="TJH112" s="262"/>
      <c r="TJI112" s="262"/>
      <c r="TJJ112" s="262"/>
      <c r="TJK112" s="262"/>
      <c r="TJL112" s="262"/>
      <c r="TJM112" s="262"/>
      <c r="TJN112" s="262"/>
      <c r="TJO112" s="262"/>
      <c r="TJP112" s="262"/>
      <c r="TJQ112" s="262"/>
      <c r="TJR112" s="262"/>
      <c r="TJS112" s="262"/>
      <c r="TJT112" s="262"/>
      <c r="TJU112" s="262"/>
      <c r="TJV112" s="262"/>
      <c r="TJW112" s="262"/>
      <c r="TJX112" s="262"/>
      <c r="TJY112" s="262"/>
      <c r="TJZ112" s="262"/>
      <c r="TKA112" s="262"/>
      <c r="TKB112" s="262"/>
      <c r="TKC112" s="262"/>
      <c r="TKD112" s="262"/>
      <c r="TKE112" s="262"/>
      <c r="TKF112" s="262"/>
      <c r="TKG112" s="262"/>
      <c r="TKH112" s="262"/>
      <c r="TKI112" s="262"/>
      <c r="TKJ112" s="262"/>
      <c r="TKK112" s="262"/>
      <c r="TKL112" s="262"/>
      <c r="TKM112" s="262"/>
      <c r="TKN112" s="262"/>
      <c r="TKO112" s="262"/>
      <c r="TKP112" s="262"/>
      <c r="TKQ112" s="262"/>
      <c r="TKR112" s="262"/>
      <c r="TKS112" s="262"/>
      <c r="TKT112" s="262"/>
      <c r="TKU112" s="262"/>
      <c r="TKV112" s="262"/>
      <c r="TKW112" s="262"/>
      <c r="TKX112" s="262"/>
      <c r="TKY112" s="262"/>
      <c r="TKZ112" s="262"/>
      <c r="TLA112" s="262"/>
      <c r="TLB112" s="262"/>
      <c r="TLC112" s="262"/>
      <c r="TLD112" s="262"/>
      <c r="TLE112" s="262"/>
      <c r="TLF112" s="262"/>
      <c r="TLG112" s="262"/>
      <c r="TLH112" s="262"/>
      <c r="TLI112" s="262"/>
      <c r="TLJ112" s="262"/>
      <c r="TLK112" s="262"/>
      <c r="TLL112" s="262"/>
      <c r="TLM112" s="262"/>
      <c r="TLN112" s="262"/>
      <c r="TLO112" s="262"/>
      <c r="TLP112" s="262"/>
      <c r="TLQ112" s="262"/>
      <c r="TLR112" s="262"/>
      <c r="TLS112" s="262"/>
      <c r="TLT112" s="262"/>
      <c r="TLU112" s="262"/>
      <c r="TLV112" s="262"/>
      <c r="TLW112" s="262"/>
      <c r="TLX112" s="262"/>
      <c r="TLY112" s="262"/>
      <c r="TLZ112" s="262"/>
      <c r="TMA112" s="262"/>
      <c r="TMB112" s="262"/>
      <c r="TMC112" s="262"/>
      <c r="TMD112" s="262"/>
      <c r="TME112" s="262"/>
      <c r="TMF112" s="262"/>
      <c r="TMG112" s="262"/>
      <c r="TMH112" s="262"/>
      <c r="TMI112" s="262"/>
      <c r="TMJ112" s="262"/>
      <c r="TMK112" s="262"/>
      <c r="TML112" s="262"/>
      <c r="TMM112" s="262"/>
      <c r="TMN112" s="262"/>
      <c r="TMO112" s="262"/>
      <c r="TMP112" s="262"/>
      <c r="TMQ112" s="262"/>
      <c r="TMR112" s="262"/>
      <c r="TMS112" s="262"/>
      <c r="TMT112" s="262"/>
      <c r="TMU112" s="262"/>
      <c r="TMV112" s="262"/>
      <c r="TMW112" s="262"/>
      <c r="TMX112" s="262"/>
      <c r="TMY112" s="262"/>
      <c r="TMZ112" s="262"/>
      <c r="TNA112" s="262"/>
      <c r="TNB112" s="262"/>
      <c r="TNC112" s="262"/>
      <c r="TND112" s="262"/>
      <c r="TNE112" s="262"/>
      <c r="TNF112" s="262"/>
      <c r="TNG112" s="262"/>
      <c r="TNH112" s="262"/>
      <c r="TNI112" s="262"/>
      <c r="TNJ112" s="262"/>
      <c r="TNK112" s="262"/>
      <c r="TNL112" s="262"/>
      <c r="TNM112" s="262"/>
      <c r="TNN112" s="262"/>
      <c r="TNO112" s="262"/>
      <c r="TNP112" s="262"/>
      <c r="TNQ112" s="262"/>
      <c r="TNR112" s="262"/>
      <c r="TNS112" s="262"/>
      <c r="TNT112" s="262"/>
      <c r="TNU112" s="262"/>
      <c r="TNV112" s="262"/>
      <c r="TNW112" s="262"/>
      <c r="TNX112" s="262"/>
      <c r="TNY112" s="262"/>
      <c r="TNZ112" s="262"/>
      <c r="TOA112" s="262"/>
      <c r="TOB112" s="262"/>
      <c r="TOC112" s="262"/>
      <c r="TOD112" s="262"/>
      <c r="TOE112" s="262"/>
      <c r="TOF112" s="262"/>
      <c r="TOG112" s="262"/>
      <c r="TOH112" s="262"/>
      <c r="TOI112" s="262"/>
      <c r="TOJ112" s="262"/>
      <c r="TOK112" s="262"/>
      <c r="TOL112" s="262"/>
      <c r="TOM112" s="262"/>
      <c r="TON112" s="262"/>
      <c r="TOO112" s="262"/>
      <c r="TOP112" s="262"/>
      <c r="TOQ112" s="262"/>
      <c r="TOR112" s="262"/>
      <c r="TOS112" s="262"/>
      <c r="TOT112" s="262"/>
      <c r="TOU112" s="262"/>
      <c r="TOV112" s="262"/>
      <c r="TOW112" s="262"/>
      <c r="TOX112" s="262"/>
      <c r="TOY112" s="262"/>
      <c r="TOZ112" s="262"/>
      <c r="TPA112" s="262"/>
      <c r="TPB112" s="262"/>
      <c r="TPC112" s="262"/>
      <c r="TPD112" s="262"/>
      <c r="TPE112" s="262"/>
      <c r="TPF112" s="262"/>
      <c r="TPG112" s="262"/>
      <c r="TPH112" s="262"/>
      <c r="TPI112" s="262"/>
      <c r="TPJ112" s="262"/>
      <c r="TPK112" s="262"/>
      <c r="TPL112" s="262"/>
      <c r="TPM112" s="262"/>
      <c r="TPN112" s="262"/>
      <c r="TPO112" s="262"/>
      <c r="TPP112" s="262"/>
      <c r="TPQ112" s="262"/>
      <c r="TPR112" s="262"/>
      <c r="TPS112" s="262"/>
      <c r="TPT112" s="262"/>
      <c r="TPU112" s="262"/>
      <c r="TPV112" s="262"/>
      <c r="TPW112" s="262"/>
      <c r="TPX112" s="262"/>
      <c r="TPY112" s="262"/>
      <c r="TPZ112" s="262"/>
      <c r="TQA112" s="262"/>
      <c r="TQB112" s="262"/>
      <c r="TQC112" s="262"/>
      <c r="TQD112" s="262"/>
      <c r="TQE112" s="262"/>
      <c r="TQF112" s="262"/>
      <c r="TQG112" s="262"/>
      <c r="TQH112" s="262"/>
      <c r="TQI112" s="262"/>
      <c r="TQJ112" s="262"/>
      <c r="TQK112" s="262"/>
      <c r="TQL112" s="262"/>
      <c r="TQM112" s="262"/>
      <c r="TQN112" s="262"/>
      <c r="TQO112" s="262"/>
      <c r="TQP112" s="262"/>
      <c r="TQQ112" s="262"/>
      <c r="TQR112" s="262"/>
      <c r="TQS112" s="262"/>
      <c r="TQT112" s="262"/>
      <c r="TQU112" s="262"/>
      <c r="TQV112" s="262"/>
      <c r="TQW112" s="262"/>
      <c r="TQX112" s="262"/>
      <c r="TQY112" s="262"/>
      <c r="TQZ112" s="262"/>
      <c r="TRA112" s="262"/>
      <c r="TRB112" s="262"/>
      <c r="TRC112" s="262"/>
      <c r="TRD112" s="262"/>
      <c r="TRE112" s="262"/>
      <c r="TRF112" s="262"/>
      <c r="TRG112" s="262"/>
      <c r="TRH112" s="262"/>
      <c r="TRI112" s="262"/>
      <c r="TRJ112" s="262"/>
      <c r="TRK112" s="262"/>
      <c r="TRL112" s="262"/>
      <c r="TRM112" s="262"/>
      <c r="TRN112" s="262"/>
      <c r="TRO112" s="262"/>
      <c r="TRP112" s="262"/>
      <c r="TRQ112" s="262"/>
      <c r="TRR112" s="262"/>
      <c r="TRS112" s="262"/>
      <c r="TRT112" s="262"/>
      <c r="TRU112" s="262"/>
      <c r="TRV112" s="262"/>
      <c r="TRW112" s="262"/>
      <c r="TRX112" s="262"/>
      <c r="TRY112" s="262"/>
      <c r="TRZ112" s="262"/>
      <c r="TSA112" s="262"/>
      <c r="TSB112" s="262"/>
      <c r="TSC112" s="262"/>
      <c r="TSD112" s="262"/>
      <c r="TSE112" s="262"/>
      <c r="TSF112" s="262"/>
      <c r="TSG112" s="262"/>
      <c r="TSH112" s="262"/>
      <c r="TSI112" s="262"/>
      <c r="TSJ112" s="262"/>
      <c r="TSK112" s="262"/>
      <c r="TSL112" s="262"/>
      <c r="TSM112" s="262"/>
      <c r="TSN112" s="262"/>
      <c r="TSO112" s="262"/>
      <c r="TSP112" s="262"/>
      <c r="TSQ112" s="262"/>
      <c r="TSR112" s="262"/>
      <c r="TSS112" s="262"/>
      <c r="TST112" s="262"/>
      <c r="TSU112" s="262"/>
      <c r="TSV112" s="262"/>
      <c r="TSW112" s="262"/>
      <c r="TSX112" s="262"/>
      <c r="TSY112" s="262"/>
      <c r="TSZ112" s="262"/>
      <c r="TTA112" s="262"/>
      <c r="TTB112" s="262"/>
      <c r="TTC112" s="262"/>
      <c r="TTD112" s="262"/>
      <c r="TTE112" s="262"/>
      <c r="TTF112" s="262"/>
      <c r="TTG112" s="262"/>
      <c r="TTH112" s="262"/>
      <c r="TTI112" s="262"/>
      <c r="TTJ112" s="262"/>
      <c r="TTK112" s="262"/>
      <c r="TTL112" s="262"/>
      <c r="TTM112" s="262"/>
      <c r="TTN112" s="262"/>
      <c r="TTO112" s="262"/>
      <c r="TTP112" s="262"/>
      <c r="TTQ112" s="262"/>
      <c r="TTR112" s="262"/>
      <c r="TTS112" s="262"/>
      <c r="TTT112" s="262"/>
      <c r="TTU112" s="262"/>
      <c r="TTV112" s="262"/>
      <c r="TTW112" s="262"/>
      <c r="TTX112" s="262"/>
      <c r="TTY112" s="262"/>
      <c r="TTZ112" s="262"/>
      <c r="TUA112" s="262"/>
      <c r="TUB112" s="262"/>
      <c r="TUC112" s="262"/>
      <c r="TUD112" s="262"/>
      <c r="TUE112" s="262"/>
      <c r="TUF112" s="262"/>
      <c r="TUG112" s="262"/>
      <c r="TUH112" s="262"/>
      <c r="TUI112" s="262"/>
      <c r="TUJ112" s="262"/>
      <c r="TUK112" s="262"/>
      <c r="TUL112" s="262"/>
      <c r="TUM112" s="262"/>
      <c r="TUN112" s="262"/>
      <c r="TUO112" s="262"/>
      <c r="TUP112" s="262"/>
      <c r="TUQ112" s="262"/>
      <c r="TUR112" s="262"/>
      <c r="TUS112" s="262"/>
      <c r="TUT112" s="262"/>
      <c r="TUU112" s="262"/>
      <c r="TUV112" s="262"/>
      <c r="TUW112" s="262"/>
      <c r="TUX112" s="262"/>
      <c r="TUY112" s="262"/>
      <c r="TUZ112" s="262"/>
      <c r="TVA112" s="262"/>
      <c r="TVB112" s="262"/>
      <c r="TVC112" s="262"/>
      <c r="TVD112" s="262"/>
      <c r="TVE112" s="262"/>
      <c r="TVF112" s="262"/>
      <c r="TVG112" s="262"/>
      <c r="TVH112" s="262"/>
      <c r="TVI112" s="262"/>
      <c r="TVJ112" s="262"/>
      <c r="TVK112" s="262"/>
      <c r="TVL112" s="262"/>
      <c r="TVM112" s="262"/>
      <c r="TVN112" s="262"/>
      <c r="TVO112" s="262"/>
      <c r="TVP112" s="262"/>
      <c r="TVQ112" s="262"/>
      <c r="TVR112" s="262"/>
      <c r="TVS112" s="262"/>
      <c r="TVT112" s="262"/>
      <c r="TVU112" s="262"/>
      <c r="TVV112" s="262"/>
      <c r="TVW112" s="262"/>
      <c r="TVX112" s="262"/>
      <c r="TVY112" s="262"/>
      <c r="TVZ112" s="262"/>
      <c r="TWA112" s="262"/>
      <c r="TWB112" s="262"/>
      <c r="TWC112" s="262"/>
      <c r="TWD112" s="262"/>
      <c r="TWE112" s="262"/>
      <c r="TWF112" s="262"/>
      <c r="TWG112" s="262"/>
      <c r="TWH112" s="262"/>
      <c r="TWI112" s="262"/>
      <c r="TWJ112" s="262"/>
      <c r="TWK112" s="262"/>
      <c r="TWL112" s="262"/>
      <c r="TWM112" s="262"/>
      <c r="TWN112" s="262"/>
      <c r="TWO112" s="262"/>
      <c r="TWP112" s="262"/>
      <c r="TWQ112" s="262"/>
      <c r="TWR112" s="262"/>
      <c r="TWS112" s="262"/>
      <c r="TWT112" s="262"/>
      <c r="TWU112" s="262"/>
      <c r="TWV112" s="262"/>
      <c r="TWW112" s="262"/>
      <c r="TWX112" s="262"/>
      <c r="TWY112" s="262"/>
      <c r="TWZ112" s="262"/>
      <c r="TXA112" s="262"/>
      <c r="TXB112" s="262"/>
      <c r="TXC112" s="262"/>
      <c r="TXD112" s="262"/>
      <c r="TXE112" s="262"/>
      <c r="TXF112" s="262"/>
      <c r="TXG112" s="262"/>
      <c r="TXH112" s="262"/>
      <c r="TXI112" s="262"/>
      <c r="TXJ112" s="262"/>
      <c r="TXK112" s="262"/>
      <c r="TXL112" s="262"/>
      <c r="TXM112" s="262"/>
      <c r="TXN112" s="262"/>
      <c r="TXO112" s="262"/>
      <c r="TXP112" s="262"/>
      <c r="TXQ112" s="262"/>
      <c r="TXR112" s="262"/>
      <c r="TXS112" s="262"/>
      <c r="TXT112" s="262"/>
      <c r="TXU112" s="262"/>
      <c r="TXV112" s="262"/>
      <c r="TXW112" s="262"/>
      <c r="TXX112" s="262"/>
      <c r="TXY112" s="262"/>
      <c r="TXZ112" s="262"/>
      <c r="TYA112" s="262"/>
      <c r="TYB112" s="262"/>
      <c r="TYC112" s="262"/>
      <c r="TYD112" s="262"/>
      <c r="TYE112" s="262"/>
      <c r="TYF112" s="262"/>
      <c r="TYG112" s="262"/>
      <c r="TYH112" s="262"/>
      <c r="TYI112" s="262"/>
      <c r="TYJ112" s="262"/>
      <c r="TYK112" s="262"/>
      <c r="TYL112" s="262"/>
      <c r="TYM112" s="262"/>
      <c r="TYN112" s="262"/>
      <c r="TYO112" s="262"/>
      <c r="TYP112" s="262"/>
      <c r="TYQ112" s="262"/>
      <c r="TYR112" s="262"/>
      <c r="TYS112" s="262"/>
      <c r="TYT112" s="262"/>
      <c r="TYU112" s="262"/>
      <c r="TYV112" s="262"/>
      <c r="TYW112" s="262"/>
      <c r="TYX112" s="262"/>
      <c r="TYY112" s="262"/>
      <c r="TYZ112" s="262"/>
      <c r="TZA112" s="262"/>
      <c r="TZB112" s="262"/>
      <c r="TZC112" s="262"/>
      <c r="TZD112" s="262"/>
      <c r="TZE112" s="262"/>
      <c r="TZF112" s="262"/>
      <c r="TZG112" s="262"/>
      <c r="TZH112" s="262"/>
      <c r="TZI112" s="262"/>
      <c r="TZJ112" s="262"/>
      <c r="TZK112" s="262"/>
      <c r="TZL112" s="262"/>
      <c r="TZM112" s="262"/>
      <c r="TZN112" s="262"/>
      <c r="TZO112" s="262"/>
      <c r="TZP112" s="262"/>
      <c r="TZQ112" s="262"/>
      <c r="TZR112" s="262"/>
      <c r="TZS112" s="262"/>
      <c r="TZT112" s="262"/>
      <c r="TZU112" s="262"/>
      <c r="TZV112" s="262"/>
      <c r="TZW112" s="262"/>
      <c r="TZX112" s="262"/>
      <c r="TZY112" s="262"/>
      <c r="TZZ112" s="262"/>
      <c r="UAA112" s="262"/>
      <c r="UAB112" s="262"/>
      <c r="UAC112" s="262"/>
      <c r="UAD112" s="262"/>
      <c r="UAE112" s="262"/>
      <c r="UAF112" s="262"/>
      <c r="UAG112" s="262"/>
      <c r="UAH112" s="262"/>
      <c r="UAI112" s="262"/>
      <c r="UAJ112" s="262"/>
      <c r="UAK112" s="262"/>
      <c r="UAL112" s="262"/>
      <c r="UAM112" s="262"/>
      <c r="UAN112" s="262"/>
      <c r="UAO112" s="262"/>
      <c r="UAP112" s="262"/>
      <c r="UAQ112" s="262"/>
      <c r="UAR112" s="262"/>
      <c r="UAS112" s="262"/>
      <c r="UAT112" s="262"/>
      <c r="UAU112" s="262"/>
      <c r="UAV112" s="262"/>
      <c r="UAW112" s="262"/>
      <c r="UAX112" s="262"/>
      <c r="UAY112" s="262"/>
      <c r="UAZ112" s="262"/>
      <c r="UBA112" s="262"/>
      <c r="UBB112" s="262"/>
      <c r="UBC112" s="262"/>
      <c r="UBD112" s="262"/>
      <c r="UBE112" s="262"/>
      <c r="UBF112" s="262"/>
      <c r="UBG112" s="262"/>
      <c r="UBH112" s="262"/>
      <c r="UBI112" s="262"/>
      <c r="UBJ112" s="262"/>
      <c r="UBK112" s="262"/>
      <c r="UBL112" s="262"/>
      <c r="UBM112" s="262"/>
      <c r="UBN112" s="262"/>
      <c r="UBO112" s="262"/>
      <c r="UBP112" s="262"/>
      <c r="UBQ112" s="262"/>
      <c r="UBR112" s="262"/>
      <c r="UBS112" s="262"/>
      <c r="UBT112" s="262"/>
      <c r="UBU112" s="262"/>
      <c r="UBV112" s="262"/>
      <c r="UBW112" s="262"/>
      <c r="UBX112" s="262"/>
      <c r="UBY112" s="262"/>
      <c r="UBZ112" s="262"/>
      <c r="UCA112" s="262"/>
      <c r="UCB112" s="262"/>
      <c r="UCC112" s="262"/>
      <c r="UCD112" s="262"/>
      <c r="UCE112" s="262"/>
      <c r="UCF112" s="262"/>
      <c r="UCG112" s="262"/>
      <c r="UCH112" s="262"/>
      <c r="UCI112" s="262"/>
      <c r="UCJ112" s="262"/>
      <c r="UCK112" s="262"/>
      <c r="UCL112" s="262"/>
      <c r="UCM112" s="262"/>
      <c r="UCN112" s="262"/>
      <c r="UCO112" s="262"/>
      <c r="UCP112" s="262"/>
      <c r="UCQ112" s="262"/>
      <c r="UCR112" s="262"/>
      <c r="UCS112" s="262"/>
      <c r="UCT112" s="262"/>
      <c r="UCU112" s="262"/>
      <c r="UCV112" s="262"/>
      <c r="UCW112" s="262"/>
      <c r="UCX112" s="262"/>
      <c r="UCY112" s="262"/>
      <c r="UCZ112" s="262"/>
      <c r="UDA112" s="262"/>
      <c r="UDB112" s="262"/>
      <c r="UDC112" s="262"/>
      <c r="UDD112" s="262"/>
      <c r="UDE112" s="262"/>
      <c r="UDF112" s="262"/>
      <c r="UDG112" s="262"/>
      <c r="UDH112" s="262"/>
      <c r="UDI112" s="262"/>
      <c r="UDJ112" s="262"/>
      <c r="UDK112" s="262"/>
      <c r="UDL112" s="262"/>
      <c r="UDM112" s="262"/>
      <c r="UDN112" s="262"/>
      <c r="UDO112" s="262"/>
      <c r="UDP112" s="262"/>
      <c r="UDQ112" s="262"/>
      <c r="UDR112" s="262"/>
      <c r="UDS112" s="262"/>
      <c r="UDT112" s="262"/>
      <c r="UDU112" s="262"/>
      <c r="UDV112" s="262"/>
      <c r="UDW112" s="262"/>
      <c r="UDX112" s="262"/>
      <c r="UDY112" s="262"/>
      <c r="UDZ112" s="262"/>
      <c r="UEA112" s="262"/>
      <c r="UEB112" s="262"/>
      <c r="UEC112" s="262"/>
      <c r="UED112" s="262"/>
      <c r="UEE112" s="262"/>
      <c r="UEF112" s="262"/>
      <c r="UEG112" s="262"/>
      <c r="UEH112" s="262"/>
      <c r="UEI112" s="262"/>
      <c r="UEJ112" s="262"/>
      <c r="UEK112" s="262"/>
      <c r="UEL112" s="262"/>
      <c r="UEM112" s="262"/>
      <c r="UEN112" s="262"/>
      <c r="UEO112" s="262"/>
      <c r="UEP112" s="262"/>
      <c r="UEQ112" s="262"/>
      <c r="UER112" s="262"/>
      <c r="UES112" s="262"/>
      <c r="UET112" s="262"/>
      <c r="UEU112" s="262"/>
      <c r="UEV112" s="262"/>
      <c r="UEW112" s="262"/>
      <c r="UEX112" s="262"/>
      <c r="UEY112" s="262"/>
      <c r="UEZ112" s="262"/>
      <c r="UFA112" s="262"/>
      <c r="UFB112" s="262"/>
      <c r="UFC112" s="262"/>
      <c r="UFD112" s="262"/>
      <c r="UFE112" s="262"/>
      <c r="UFF112" s="262"/>
      <c r="UFG112" s="262"/>
      <c r="UFH112" s="262"/>
      <c r="UFI112" s="262"/>
      <c r="UFJ112" s="262"/>
      <c r="UFK112" s="262"/>
      <c r="UFL112" s="262"/>
      <c r="UFM112" s="262"/>
      <c r="UFN112" s="262"/>
      <c r="UFO112" s="262"/>
      <c r="UFP112" s="262"/>
      <c r="UFQ112" s="262"/>
      <c r="UFR112" s="262"/>
      <c r="UFS112" s="262"/>
      <c r="UFT112" s="262"/>
      <c r="UFU112" s="262"/>
      <c r="UFV112" s="262"/>
      <c r="UFW112" s="262"/>
      <c r="UFX112" s="262"/>
      <c r="UFY112" s="262"/>
      <c r="UFZ112" s="262"/>
      <c r="UGA112" s="262"/>
      <c r="UGB112" s="262"/>
      <c r="UGC112" s="262"/>
      <c r="UGD112" s="262"/>
      <c r="UGE112" s="262"/>
      <c r="UGF112" s="262"/>
      <c r="UGG112" s="262"/>
      <c r="UGH112" s="262"/>
      <c r="UGI112" s="262"/>
      <c r="UGJ112" s="262"/>
      <c r="UGK112" s="262"/>
      <c r="UGL112" s="262"/>
      <c r="UGM112" s="262"/>
      <c r="UGN112" s="262"/>
      <c r="UGO112" s="262"/>
      <c r="UGP112" s="262"/>
      <c r="UGQ112" s="262"/>
      <c r="UGR112" s="262"/>
      <c r="UGS112" s="262"/>
      <c r="UGT112" s="262"/>
      <c r="UGU112" s="262"/>
      <c r="UGV112" s="262"/>
      <c r="UGW112" s="262"/>
      <c r="UGX112" s="262"/>
      <c r="UGY112" s="262"/>
      <c r="UGZ112" s="262"/>
      <c r="UHA112" s="262"/>
      <c r="UHB112" s="262"/>
      <c r="UHC112" s="262"/>
      <c r="UHD112" s="262"/>
      <c r="UHE112" s="262"/>
      <c r="UHF112" s="262"/>
      <c r="UHG112" s="262"/>
      <c r="UHH112" s="262"/>
      <c r="UHI112" s="262"/>
      <c r="UHJ112" s="262"/>
      <c r="UHK112" s="262"/>
      <c r="UHL112" s="262"/>
      <c r="UHM112" s="262"/>
      <c r="UHN112" s="262"/>
      <c r="UHO112" s="262"/>
      <c r="UHP112" s="262"/>
      <c r="UHQ112" s="262"/>
      <c r="UHR112" s="262"/>
      <c r="UHS112" s="262"/>
      <c r="UHT112" s="262"/>
      <c r="UHU112" s="262"/>
      <c r="UHV112" s="262"/>
      <c r="UHW112" s="262"/>
      <c r="UHX112" s="262"/>
      <c r="UHY112" s="262"/>
      <c r="UHZ112" s="262"/>
      <c r="UIA112" s="262"/>
      <c r="UIB112" s="262"/>
      <c r="UIC112" s="262"/>
      <c r="UID112" s="262"/>
      <c r="UIE112" s="262"/>
      <c r="UIF112" s="262"/>
      <c r="UIG112" s="262"/>
      <c r="UIH112" s="262"/>
      <c r="UII112" s="262"/>
      <c r="UIJ112" s="262"/>
      <c r="UIK112" s="262"/>
      <c r="UIL112" s="262"/>
      <c r="UIM112" s="262"/>
      <c r="UIN112" s="262"/>
      <c r="UIO112" s="262"/>
      <c r="UIP112" s="262"/>
      <c r="UIQ112" s="262"/>
      <c r="UIR112" s="262"/>
      <c r="UIS112" s="262"/>
      <c r="UIT112" s="262"/>
      <c r="UIU112" s="262"/>
      <c r="UIV112" s="262"/>
      <c r="UIW112" s="262"/>
      <c r="UIX112" s="262"/>
      <c r="UIY112" s="262"/>
      <c r="UIZ112" s="262"/>
      <c r="UJA112" s="262"/>
      <c r="UJB112" s="262"/>
      <c r="UJC112" s="262"/>
      <c r="UJD112" s="262"/>
      <c r="UJE112" s="262"/>
      <c r="UJF112" s="262"/>
      <c r="UJG112" s="262"/>
      <c r="UJH112" s="262"/>
      <c r="UJI112" s="262"/>
      <c r="UJJ112" s="262"/>
      <c r="UJK112" s="262"/>
      <c r="UJL112" s="262"/>
      <c r="UJM112" s="262"/>
      <c r="UJN112" s="262"/>
      <c r="UJO112" s="262"/>
      <c r="UJP112" s="262"/>
      <c r="UJQ112" s="262"/>
      <c r="UJR112" s="262"/>
      <c r="UJS112" s="262"/>
      <c r="UJT112" s="262"/>
      <c r="UJU112" s="262"/>
      <c r="UJV112" s="262"/>
      <c r="UJW112" s="262"/>
      <c r="UJX112" s="262"/>
      <c r="UJY112" s="262"/>
      <c r="UJZ112" s="262"/>
      <c r="UKA112" s="262"/>
      <c r="UKB112" s="262"/>
      <c r="UKC112" s="262"/>
      <c r="UKD112" s="262"/>
      <c r="UKE112" s="262"/>
      <c r="UKF112" s="262"/>
      <c r="UKG112" s="262"/>
      <c r="UKH112" s="262"/>
      <c r="UKI112" s="262"/>
      <c r="UKJ112" s="262"/>
      <c r="UKK112" s="262"/>
      <c r="UKL112" s="262"/>
      <c r="UKM112" s="262"/>
      <c r="UKN112" s="262"/>
      <c r="UKO112" s="262"/>
      <c r="UKP112" s="262"/>
      <c r="UKQ112" s="262"/>
      <c r="UKR112" s="262"/>
      <c r="UKS112" s="262"/>
      <c r="UKT112" s="262"/>
      <c r="UKU112" s="262"/>
      <c r="UKV112" s="262"/>
      <c r="UKW112" s="262"/>
      <c r="UKX112" s="262"/>
      <c r="UKY112" s="262"/>
      <c r="UKZ112" s="262"/>
      <c r="ULA112" s="262"/>
      <c r="ULB112" s="262"/>
      <c r="ULC112" s="262"/>
      <c r="ULD112" s="262"/>
      <c r="ULE112" s="262"/>
      <c r="ULF112" s="262"/>
      <c r="ULG112" s="262"/>
      <c r="ULH112" s="262"/>
      <c r="ULI112" s="262"/>
      <c r="ULJ112" s="262"/>
      <c r="ULK112" s="262"/>
      <c r="ULL112" s="262"/>
      <c r="ULM112" s="262"/>
      <c r="ULN112" s="262"/>
      <c r="ULO112" s="262"/>
      <c r="ULP112" s="262"/>
      <c r="ULQ112" s="262"/>
      <c r="ULR112" s="262"/>
      <c r="ULS112" s="262"/>
      <c r="ULT112" s="262"/>
      <c r="ULU112" s="262"/>
      <c r="ULV112" s="262"/>
      <c r="ULW112" s="262"/>
      <c r="ULX112" s="262"/>
      <c r="ULY112" s="262"/>
      <c r="ULZ112" s="262"/>
      <c r="UMA112" s="262"/>
      <c r="UMB112" s="262"/>
      <c r="UMC112" s="262"/>
      <c r="UMD112" s="262"/>
      <c r="UME112" s="262"/>
      <c r="UMF112" s="262"/>
      <c r="UMG112" s="262"/>
      <c r="UMH112" s="262"/>
      <c r="UMI112" s="262"/>
      <c r="UMJ112" s="262"/>
      <c r="UMK112" s="262"/>
      <c r="UML112" s="262"/>
      <c r="UMM112" s="262"/>
      <c r="UMN112" s="262"/>
      <c r="UMO112" s="262"/>
      <c r="UMP112" s="262"/>
      <c r="UMQ112" s="262"/>
      <c r="UMR112" s="262"/>
      <c r="UMS112" s="262"/>
      <c r="UMT112" s="262"/>
      <c r="UMU112" s="262"/>
      <c r="UMV112" s="262"/>
      <c r="UMW112" s="262"/>
      <c r="UMX112" s="262"/>
      <c r="UMY112" s="262"/>
      <c r="UMZ112" s="262"/>
      <c r="UNA112" s="262"/>
      <c r="UNB112" s="262"/>
      <c r="UNC112" s="262"/>
      <c r="UND112" s="262"/>
      <c r="UNE112" s="262"/>
      <c r="UNF112" s="262"/>
      <c r="UNG112" s="262"/>
      <c r="UNH112" s="262"/>
      <c r="UNI112" s="262"/>
      <c r="UNJ112" s="262"/>
      <c r="UNK112" s="262"/>
      <c r="UNL112" s="262"/>
      <c r="UNM112" s="262"/>
      <c r="UNN112" s="262"/>
      <c r="UNO112" s="262"/>
      <c r="UNP112" s="262"/>
      <c r="UNQ112" s="262"/>
      <c r="UNR112" s="262"/>
      <c r="UNS112" s="262"/>
      <c r="UNT112" s="262"/>
      <c r="UNU112" s="262"/>
      <c r="UNV112" s="262"/>
      <c r="UNW112" s="262"/>
      <c r="UNX112" s="262"/>
      <c r="UNY112" s="262"/>
      <c r="UNZ112" s="262"/>
      <c r="UOA112" s="262"/>
      <c r="UOB112" s="262"/>
      <c r="UOC112" s="262"/>
      <c r="UOD112" s="262"/>
      <c r="UOE112" s="262"/>
      <c r="UOF112" s="262"/>
      <c r="UOG112" s="262"/>
      <c r="UOH112" s="262"/>
      <c r="UOI112" s="262"/>
      <c r="UOJ112" s="262"/>
      <c r="UOK112" s="262"/>
      <c r="UOL112" s="262"/>
      <c r="UOM112" s="262"/>
      <c r="UON112" s="262"/>
      <c r="UOO112" s="262"/>
      <c r="UOP112" s="262"/>
      <c r="UOQ112" s="262"/>
      <c r="UOR112" s="262"/>
      <c r="UOS112" s="262"/>
      <c r="UOT112" s="262"/>
      <c r="UOU112" s="262"/>
      <c r="UOV112" s="262"/>
      <c r="UOW112" s="262"/>
      <c r="UOX112" s="262"/>
      <c r="UOY112" s="262"/>
      <c r="UOZ112" s="262"/>
      <c r="UPA112" s="262"/>
      <c r="UPB112" s="262"/>
      <c r="UPC112" s="262"/>
      <c r="UPD112" s="262"/>
      <c r="UPE112" s="262"/>
      <c r="UPF112" s="262"/>
      <c r="UPG112" s="262"/>
      <c r="UPH112" s="262"/>
      <c r="UPI112" s="262"/>
      <c r="UPJ112" s="262"/>
      <c r="UPK112" s="262"/>
      <c r="UPL112" s="262"/>
      <c r="UPM112" s="262"/>
      <c r="UPN112" s="262"/>
      <c r="UPO112" s="262"/>
      <c r="UPP112" s="262"/>
      <c r="UPQ112" s="262"/>
      <c r="UPR112" s="262"/>
      <c r="UPS112" s="262"/>
      <c r="UPT112" s="262"/>
      <c r="UPU112" s="262"/>
      <c r="UPV112" s="262"/>
      <c r="UPW112" s="262"/>
      <c r="UPX112" s="262"/>
      <c r="UPY112" s="262"/>
      <c r="UPZ112" s="262"/>
      <c r="UQA112" s="262"/>
      <c r="UQB112" s="262"/>
      <c r="UQC112" s="262"/>
      <c r="UQD112" s="262"/>
      <c r="UQE112" s="262"/>
      <c r="UQF112" s="262"/>
      <c r="UQG112" s="262"/>
      <c r="UQH112" s="262"/>
      <c r="UQI112" s="262"/>
      <c r="UQJ112" s="262"/>
      <c r="UQK112" s="262"/>
      <c r="UQL112" s="262"/>
      <c r="UQM112" s="262"/>
      <c r="UQN112" s="262"/>
      <c r="UQO112" s="262"/>
      <c r="UQP112" s="262"/>
      <c r="UQQ112" s="262"/>
      <c r="UQR112" s="262"/>
      <c r="UQS112" s="262"/>
      <c r="UQT112" s="262"/>
      <c r="UQU112" s="262"/>
      <c r="UQV112" s="262"/>
      <c r="UQW112" s="262"/>
      <c r="UQX112" s="262"/>
      <c r="UQY112" s="262"/>
      <c r="UQZ112" s="262"/>
      <c r="URA112" s="262"/>
      <c r="URB112" s="262"/>
      <c r="URC112" s="262"/>
      <c r="URD112" s="262"/>
      <c r="URE112" s="262"/>
      <c r="URF112" s="262"/>
      <c r="URG112" s="262"/>
      <c r="URH112" s="262"/>
      <c r="URI112" s="262"/>
      <c r="URJ112" s="262"/>
      <c r="URK112" s="262"/>
      <c r="URL112" s="262"/>
      <c r="URM112" s="262"/>
      <c r="URN112" s="262"/>
      <c r="URO112" s="262"/>
      <c r="URP112" s="262"/>
      <c r="URQ112" s="262"/>
      <c r="URR112" s="262"/>
      <c r="URS112" s="262"/>
      <c r="URT112" s="262"/>
      <c r="URU112" s="262"/>
      <c r="URV112" s="262"/>
      <c r="URW112" s="262"/>
      <c r="URX112" s="262"/>
      <c r="URY112" s="262"/>
      <c r="URZ112" s="262"/>
      <c r="USA112" s="262"/>
      <c r="USB112" s="262"/>
      <c r="USC112" s="262"/>
      <c r="USD112" s="262"/>
      <c r="USE112" s="262"/>
      <c r="USF112" s="262"/>
      <c r="USG112" s="262"/>
      <c r="USH112" s="262"/>
      <c r="USI112" s="262"/>
      <c r="USJ112" s="262"/>
      <c r="USK112" s="262"/>
      <c r="USL112" s="262"/>
      <c r="USM112" s="262"/>
      <c r="USN112" s="262"/>
      <c r="USO112" s="262"/>
      <c r="USP112" s="262"/>
      <c r="USQ112" s="262"/>
      <c r="USR112" s="262"/>
      <c r="USS112" s="262"/>
      <c r="UST112" s="262"/>
      <c r="USU112" s="262"/>
      <c r="USV112" s="262"/>
      <c r="USW112" s="262"/>
      <c r="USX112" s="262"/>
      <c r="USY112" s="262"/>
      <c r="USZ112" s="262"/>
      <c r="UTA112" s="262"/>
      <c r="UTB112" s="262"/>
      <c r="UTC112" s="262"/>
      <c r="UTD112" s="262"/>
      <c r="UTE112" s="262"/>
      <c r="UTF112" s="262"/>
      <c r="UTG112" s="262"/>
      <c r="UTH112" s="262"/>
      <c r="UTI112" s="262"/>
      <c r="UTJ112" s="262"/>
      <c r="UTK112" s="262"/>
      <c r="UTL112" s="262"/>
      <c r="UTM112" s="262"/>
      <c r="UTN112" s="262"/>
      <c r="UTO112" s="262"/>
      <c r="UTP112" s="262"/>
      <c r="UTQ112" s="262"/>
      <c r="UTR112" s="262"/>
      <c r="UTS112" s="262"/>
      <c r="UTT112" s="262"/>
      <c r="UTU112" s="262"/>
      <c r="UTV112" s="262"/>
      <c r="UTW112" s="262"/>
      <c r="UTX112" s="262"/>
      <c r="UTY112" s="262"/>
      <c r="UTZ112" s="262"/>
      <c r="UUA112" s="262"/>
      <c r="UUB112" s="262"/>
      <c r="UUC112" s="262"/>
      <c r="UUD112" s="262"/>
      <c r="UUE112" s="262"/>
      <c r="UUF112" s="262"/>
      <c r="UUG112" s="262"/>
      <c r="UUH112" s="262"/>
      <c r="UUI112" s="262"/>
      <c r="UUJ112" s="262"/>
      <c r="UUK112" s="262"/>
      <c r="UUL112" s="262"/>
      <c r="UUM112" s="262"/>
      <c r="UUN112" s="262"/>
      <c r="UUO112" s="262"/>
      <c r="UUP112" s="262"/>
      <c r="UUQ112" s="262"/>
      <c r="UUR112" s="262"/>
      <c r="UUS112" s="262"/>
      <c r="UUT112" s="262"/>
      <c r="UUU112" s="262"/>
      <c r="UUV112" s="262"/>
      <c r="UUW112" s="262"/>
      <c r="UUX112" s="262"/>
      <c r="UUY112" s="262"/>
      <c r="UUZ112" s="262"/>
      <c r="UVA112" s="262"/>
      <c r="UVB112" s="262"/>
      <c r="UVC112" s="262"/>
      <c r="UVD112" s="262"/>
      <c r="UVE112" s="262"/>
      <c r="UVF112" s="262"/>
      <c r="UVG112" s="262"/>
      <c r="UVH112" s="262"/>
      <c r="UVI112" s="262"/>
      <c r="UVJ112" s="262"/>
      <c r="UVK112" s="262"/>
      <c r="UVL112" s="262"/>
      <c r="UVM112" s="262"/>
      <c r="UVN112" s="262"/>
      <c r="UVO112" s="262"/>
      <c r="UVP112" s="262"/>
      <c r="UVQ112" s="262"/>
      <c r="UVR112" s="262"/>
      <c r="UVS112" s="262"/>
      <c r="UVT112" s="262"/>
      <c r="UVU112" s="262"/>
      <c r="UVV112" s="262"/>
      <c r="UVW112" s="262"/>
      <c r="UVX112" s="262"/>
      <c r="UVY112" s="262"/>
      <c r="UVZ112" s="262"/>
      <c r="UWA112" s="262"/>
      <c r="UWB112" s="262"/>
      <c r="UWC112" s="262"/>
      <c r="UWD112" s="262"/>
      <c r="UWE112" s="262"/>
      <c r="UWF112" s="262"/>
      <c r="UWG112" s="262"/>
      <c r="UWH112" s="262"/>
      <c r="UWI112" s="262"/>
      <c r="UWJ112" s="262"/>
      <c r="UWK112" s="262"/>
      <c r="UWL112" s="262"/>
      <c r="UWM112" s="262"/>
      <c r="UWN112" s="262"/>
      <c r="UWO112" s="262"/>
      <c r="UWP112" s="262"/>
      <c r="UWQ112" s="262"/>
      <c r="UWR112" s="262"/>
      <c r="UWS112" s="262"/>
      <c r="UWT112" s="262"/>
      <c r="UWU112" s="262"/>
      <c r="UWV112" s="262"/>
      <c r="UWW112" s="262"/>
      <c r="UWX112" s="262"/>
      <c r="UWY112" s="262"/>
      <c r="UWZ112" s="262"/>
      <c r="UXA112" s="262"/>
      <c r="UXB112" s="262"/>
      <c r="UXC112" s="262"/>
      <c r="UXD112" s="262"/>
      <c r="UXE112" s="262"/>
      <c r="UXF112" s="262"/>
      <c r="UXG112" s="262"/>
      <c r="UXH112" s="262"/>
      <c r="UXI112" s="262"/>
      <c r="UXJ112" s="262"/>
      <c r="UXK112" s="262"/>
      <c r="UXL112" s="262"/>
      <c r="UXM112" s="262"/>
      <c r="UXN112" s="262"/>
      <c r="UXO112" s="262"/>
      <c r="UXP112" s="262"/>
      <c r="UXQ112" s="262"/>
      <c r="UXR112" s="262"/>
      <c r="UXS112" s="262"/>
      <c r="UXT112" s="262"/>
      <c r="UXU112" s="262"/>
      <c r="UXV112" s="262"/>
      <c r="UXW112" s="262"/>
      <c r="UXX112" s="262"/>
      <c r="UXY112" s="262"/>
      <c r="UXZ112" s="262"/>
      <c r="UYA112" s="262"/>
      <c r="UYB112" s="262"/>
      <c r="UYC112" s="262"/>
      <c r="UYD112" s="262"/>
      <c r="UYE112" s="262"/>
      <c r="UYF112" s="262"/>
      <c r="UYG112" s="262"/>
      <c r="UYH112" s="262"/>
      <c r="UYI112" s="262"/>
      <c r="UYJ112" s="262"/>
      <c r="UYK112" s="262"/>
      <c r="UYL112" s="262"/>
      <c r="UYM112" s="262"/>
      <c r="UYN112" s="262"/>
      <c r="UYO112" s="262"/>
      <c r="UYP112" s="262"/>
      <c r="UYQ112" s="262"/>
      <c r="UYR112" s="262"/>
      <c r="UYS112" s="262"/>
      <c r="UYT112" s="262"/>
      <c r="UYU112" s="262"/>
      <c r="UYV112" s="262"/>
      <c r="UYW112" s="262"/>
      <c r="UYX112" s="262"/>
      <c r="UYY112" s="262"/>
      <c r="UYZ112" s="262"/>
      <c r="UZA112" s="262"/>
      <c r="UZB112" s="262"/>
      <c r="UZC112" s="262"/>
      <c r="UZD112" s="262"/>
      <c r="UZE112" s="262"/>
      <c r="UZF112" s="262"/>
      <c r="UZG112" s="262"/>
      <c r="UZH112" s="262"/>
      <c r="UZI112" s="262"/>
      <c r="UZJ112" s="262"/>
      <c r="UZK112" s="262"/>
      <c r="UZL112" s="262"/>
      <c r="UZM112" s="262"/>
      <c r="UZN112" s="262"/>
      <c r="UZO112" s="262"/>
      <c r="UZP112" s="262"/>
      <c r="UZQ112" s="262"/>
      <c r="UZR112" s="262"/>
      <c r="UZS112" s="262"/>
      <c r="UZT112" s="262"/>
      <c r="UZU112" s="262"/>
      <c r="UZV112" s="262"/>
      <c r="UZW112" s="262"/>
      <c r="UZX112" s="262"/>
      <c r="UZY112" s="262"/>
      <c r="UZZ112" s="262"/>
      <c r="VAA112" s="262"/>
      <c r="VAB112" s="262"/>
      <c r="VAC112" s="262"/>
      <c r="VAD112" s="262"/>
      <c r="VAE112" s="262"/>
      <c r="VAF112" s="262"/>
      <c r="VAG112" s="262"/>
      <c r="VAH112" s="262"/>
      <c r="VAI112" s="262"/>
      <c r="VAJ112" s="262"/>
      <c r="VAK112" s="262"/>
      <c r="VAL112" s="262"/>
      <c r="VAM112" s="262"/>
      <c r="VAN112" s="262"/>
      <c r="VAO112" s="262"/>
      <c r="VAP112" s="262"/>
      <c r="VAQ112" s="262"/>
      <c r="VAR112" s="262"/>
      <c r="VAS112" s="262"/>
      <c r="VAT112" s="262"/>
      <c r="VAU112" s="262"/>
      <c r="VAV112" s="262"/>
      <c r="VAW112" s="262"/>
      <c r="VAX112" s="262"/>
      <c r="VAY112" s="262"/>
      <c r="VAZ112" s="262"/>
      <c r="VBA112" s="262"/>
      <c r="VBB112" s="262"/>
      <c r="VBC112" s="262"/>
      <c r="VBD112" s="262"/>
      <c r="VBE112" s="262"/>
      <c r="VBF112" s="262"/>
      <c r="VBG112" s="262"/>
      <c r="VBH112" s="262"/>
      <c r="VBI112" s="262"/>
      <c r="VBJ112" s="262"/>
      <c r="VBK112" s="262"/>
      <c r="VBL112" s="262"/>
      <c r="VBM112" s="262"/>
      <c r="VBN112" s="262"/>
      <c r="VBO112" s="262"/>
      <c r="VBP112" s="262"/>
      <c r="VBQ112" s="262"/>
      <c r="VBR112" s="262"/>
      <c r="VBS112" s="262"/>
      <c r="VBT112" s="262"/>
      <c r="VBU112" s="262"/>
      <c r="VBV112" s="262"/>
      <c r="VBW112" s="262"/>
      <c r="VBX112" s="262"/>
      <c r="VBY112" s="262"/>
      <c r="VBZ112" s="262"/>
      <c r="VCA112" s="262"/>
      <c r="VCB112" s="262"/>
      <c r="VCC112" s="262"/>
      <c r="VCD112" s="262"/>
      <c r="VCE112" s="262"/>
      <c r="VCF112" s="262"/>
      <c r="VCG112" s="262"/>
      <c r="VCH112" s="262"/>
      <c r="VCI112" s="262"/>
      <c r="VCJ112" s="262"/>
      <c r="VCK112" s="262"/>
      <c r="VCL112" s="262"/>
      <c r="VCM112" s="262"/>
      <c r="VCN112" s="262"/>
      <c r="VCO112" s="262"/>
      <c r="VCP112" s="262"/>
      <c r="VCQ112" s="262"/>
      <c r="VCR112" s="262"/>
      <c r="VCS112" s="262"/>
      <c r="VCT112" s="262"/>
      <c r="VCU112" s="262"/>
      <c r="VCV112" s="262"/>
      <c r="VCW112" s="262"/>
      <c r="VCX112" s="262"/>
      <c r="VCY112" s="262"/>
      <c r="VCZ112" s="262"/>
      <c r="VDA112" s="262"/>
      <c r="VDB112" s="262"/>
      <c r="VDC112" s="262"/>
      <c r="VDD112" s="262"/>
      <c r="VDE112" s="262"/>
      <c r="VDF112" s="262"/>
      <c r="VDG112" s="262"/>
      <c r="VDH112" s="262"/>
      <c r="VDI112" s="262"/>
      <c r="VDJ112" s="262"/>
      <c r="VDK112" s="262"/>
      <c r="VDL112" s="262"/>
      <c r="VDM112" s="262"/>
      <c r="VDN112" s="262"/>
      <c r="VDO112" s="262"/>
      <c r="VDP112" s="262"/>
      <c r="VDQ112" s="262"/>
      <c r="VDR112" s="262"/>
      <c r="VDS112" s="262"/>
      <c r="VDT112" s="262"/>
      <c r="VDU112" s="262"/>
      <c r="VDV112" s="262"/>
      <c r="VDW112" s="262"/>
      <c r="VDX112" s="262"/>
      <c r="VDY112" s="262"/>
      <c r="VDZ112" s="262"/>
      <c r="VEA112" s="262"/>
      <c r="VEB112" s="262"/>
      <c r="VEC112" s="262"/>
      <c r="VED112" s="262"/>
      <c r="VEE112" s="262"/>
      <c r="VEF112" s="262"/>
      <c r="VEG112" s="262"/>
      <c r="VEH112" s="262"/>
      <c r="VEI112" s="262"/>
      <c r="VEJ112" s="262"/>
      <c r="VEK112" s="262"/>
      <c r="VEL112" s="262"/>
      <c r="VEM112" s="262"/>
      <c r="VEN112" s="262"/>
      <c r="VEO112" s="262"/>
      <c r="VEP112" s="262"/>
      <c r="VEQ112" s="262"/>
      <c r="VER112" s="262"/>
      <c r="VES112" s="262"/>
      <c r="VET112" s="262"/>
      <c r="VEU112" s="262"/>
      <c r="VEV112" s="262"/>
      <c r="VEW112" s="262"/>
      <c r="VEX112" s="262"/>
      <c r="VEY112" s="262"/>
      <c r="VEZ112" s="262"/>
      <c r="VFA112" s="262"/>
      <c r="VFB112" s="262"/>
      <c r="VFC112" s="262"/>
      <c r="VFD112" s="262"/>
      <c r="VFE112" s="262"/>
      <c r="VFF112" s="262"/>
      <c r="VFG112" s="262"/>
      <c r="VFH112" s="262"/>
      <c r="VFI112" s="262"/>
      <c r="VFJ112" s="262"/>
      <c r="VFK112" s="262"/>
      <c r="VFL112" s="262"/>
      <c r="VFM112" s="262"/>
      <c r="VFN112" s="262"/>
      <c r="VFO112" s="262"/>
      <c r="VFP112" s="262"/>
      <c r="VFQ112" s="262"/>
      <c r="VFR112" s="262"/>
      <c r="VFS112" s="262"/>
      <c r="VFT112" s="262"/>
      <c r="VFU112" s="262"/>
      <c r="VFV112" s="262"/>
      <c r="VFW112" s="262"/>
      <c r="VFX112" s="262"/>
      <c r="VFY112" s="262"/>
      <c r="VFZ112" s="262"/>
      <c r="VGA112" s="262"/>
      <c r="VGB112" s="262"/>
      <c r="VGC112" s="262"/>
      <c r="VGD112" s="262"/>
      <c r="VGE112" s="262"/>
      <c r="VGF112" s="262"/>
      <c r="VGG112" s="262"/>
      <c r="VGH112" s="262"/>
      <c r="VGI112" s="262"/>
      <c r="VGJ112" s="262"/>
      <c r="VGK112" s="262"/>
      <c r="VGL112" s="262"/>
      <c r="VGM112" s="262"/>
      <c r="VGN112" s="262"/>
      <c r="VGO112" s="262"/>
      <c r="VGP112" s="262"/>
      <c r="VGQ112" s="262"/>
      <c r="VGR112" s="262"/>
      <c r="VGS112" s="262"/>
      <c r="VGT112" s="262"/>
      <c r="VGU112" s="262"/>
      <c r="VGV112" s="262"/>
      <c r="VGW112" s="262"/>
      <c r="VGX112" s="262"/>
      <c r="VGY112" s="262"/>
      <c r="VGZ112" s="262"/>
      <c r="VHA112" s="262"/>
      <c r="VHB112" s="262"/>
      <c r="VHC112" s="262"/>
      <c r="VHD112" s="262"/>
      <c r="VHE112" s="262"/>
      <c r="VHF112" s="262"/>
      <c r="VHG112" s="262"/>
      <c r="VHH112" s="262"/>
      <c r="VHI112" s="262"/>
      <c r="VHJ112" s="262"/>
      <c r="VHK112" s="262"/>
      <c r="VHL112" s="262"/>
      <c r="VHM112" s="262"/>
      <c r="VHN112" s="262"/>
      <c r="VHO112" s="262"/>
      <c r="VHP112" s="262"/>
      <c r="VHQ112" s="262"/>
      <c r="VHR112" s="262"/>
      <c r="VHS112" s="262"/>
      <c r="VHT112" s="262"/>
      <c r="VHU112" s="262"/>
      <c r="VHV112" s="262"/>
      <c r="VHW112" s="262"/>
      <c r="VHX112" s="262"/>
      <c r="VHY112" s="262"/>
      <c r="VHZ112" s="262"/>
      <c r="VIA112" s="262"/>
      <c r="VIB112" s="262"/>
      <c r="VIC112" s="262"/>
      <c r="VID112" s="262"/>
      <c r="VIE112" s="262"/>
      <c r="VIF112" s="262"/>
      <c r="VIG112" s="262"/>
      <c r="VIH112" s="262"/>
      <c r="VII112" s="262"/>
      <c r="VIJ112" s="262"/>
      <c r="VIK112" s="262"/>
      <c r="VIL112" s="262"/>
      <c r="VIM112" s="262"/>
      <c r="VIN112" s="262"/>
      <c r="VIO112" s="262"/>
      <c r="VIP112" s="262"/>
      <c r="VIQ112" s="262"/>
      <c r="VIR112" s="262"/>
      <c r="VIS112" s="262"/>
      <c r="VIT112" s="262"/>
      <c r="VIU112" s="262"/>
      <c r="VIV112" s="262"/>
      <c r="VIW112" s="262"/>
      <c r="VIX112" s="262"/>
      <c r="VIY112" s="262"/>
      <c r="VIZ112" s="262"/>
      <c r="VJA112" s="262"/>
      <c r="VJB112" s="262"/>
      <c r="VJC112" s="262"/>
      <c r="VJD112" s="262"/>
      <c r="VJE112" s="262"/>
      <c r="VJF112" s="262"/>
      <c r="VJG112" s="262"/>
      <c r="VJH112" s="262"/>
      <c r="VJI112" s="262"/>
      <c r="VJJ112" s="262"/>
      <c r="VJK112" s="262"/>
      <c r="VJL112" s="262"/>
      <c r="VJM112" s="262"/>
      <c r="VJN112" s="262"/>
      <c r="VJO112" s="262"/>
      <c r="VJP112" s="262"/>
      <c r="VJQ112" s="262"/>
      <c r="VJR112" s="262"/>
      <c r="VJS112" s="262"/>
      <c r="VJT112" s="262"/>
      <c r="VJU112" s="262"/>
      <c r="VJV112" s="262"/>
      <c r="VJW112" s="262"/>
      <c r="VJX112" s="262"/>
      <c r="VJY112" s="262"/>
      <c r="VJZ112" s="262"/>
      <c r="VKA112" s="262"/>
      <c r="VKB112" s="262"/>
      <c r="VKC112" s="262"/>
      <c r="VKD112" s="262"/>
      <c r="VKE112" s="262"/>
      <c r="VKF112" s="262"/>
      <c r="VKG112" s="262"/>
      <c r="VKH112" s="262"/>
      <c r="VKI112" s="262"/>
      <c r="VKJ112" s="262"/>
      <c r="VKK112" s="262"/>
      <c r="VKL112" s="262"/>
      <c r="VKM112" s="262"/>
      <c r="VKN112" s="262"/>
      <c r="VKO112" s="262"/>
      <c r="VKP112" s="262"/>
      <c r="VKQ112" s="262"/>
      <c r="VKR112" s="262"/>
      <c r="VKS112" s="262"/>
      <c r="VKT112" s="262"/>
      <c r="VKU112" s="262"/>
      <c r="VKV112" s="262"/>
      <c r="VKW112" s="262"/>
      <c r="VKX112" s="262"/>
      <c r="VKY112" s="262"/>
      <c r="VKZ112" s="262"/>
      <c r="VLA112" s="262"/>
      <c r="VLB112" s="262"/>
      <c r="VLC112" s="262"/>
      <c r="VLD112" s="262"/>
      <c r="VLE112" s="262"/>
      <c r="VLF112" s="262"/>
      <c r="VLG112" s="262"/>
      <c r="VLH112" s="262"/>
      <c r="VLI112" s="262"/>
      <c r="VLJ112" s="262"/>
      <c r="VLK112" s="262"/>
      <c r="VLL112" s="262"/>
      <c r="VLM112" s="262"/>
      <c r="VLN112" s="262"/>
      <c r="VLO112" s="262"/>
      <c r="VLP112" s="262"/>
      <c r="VLQ112" s="262"/>
      <c r="VLR112" s="262"/>
      <c r="VLS112" s="262"/>
      <c r="VLT112" s="262"/>
      <c r="VLU112" s="262"/>
      <c r="VLV112" s="262"/>
      <c r="VLW112" s="262"/>
      <c r="VLX112" s="262"/>
      <c r="VLY112" s="262"/>
      <c r="VLZ112" s="262"/>
      <c r="VMA112" s="262"/>
      <c r="VMB112" s="262"/>
      <c r="VMC112" s="262"/>
      <c r="VMD112" s="262"/>
      <c r="VME112" s="262"/>
      <c r="VMF112" s="262"/>
      <c r="VMG112" s="262"/>
      <c r="VMH112" s="262"/>
      <c r="VMI112" s="262"/>
      <c r="VMJ112" s="262"/>
      <c r="VMK112" s="262"/>
      <c r="VML112" s="262"/>
      <c r="VMM112" s="262"/>
      <c r="VMN112" s="262"/>
      <c r="VMO112" s="262"/>
      <c r="VMP112" s="262"/>
      <c r="VMQ112" s="262"/>
      <c r="VMR112" s="262"/>
      <c r="VMS112" s="262"/>
      <c r="VMT112" s="262"/>
      <c r="VMU112" s="262"/>
      <c r="VMV112" s="262"/>
      <c r="VMW112" s="262"/>
      <c r="VMX112" s="262"/>
      <c r="VMY112" s="262"/>
      <c r="VMZ112" s="262"/>
      <c r="VNA112" s="262"/>
      <c r="VNB112" s="262"/>
      <c r="VNC112" s="262"/>
      <c r="VND112" s="262"/>
      <c r="VNE112" s="262"/>
      <c r="VNF112" s="262"/>
      <c r="VNG112" s="262"/>
      <c r="VNH112" s="262"/>
      <c r="VNI112" s="262"/>
      <c r="VNJ112" s="262"/>
      <c r="VNK112" s="262"/>
      <c r="VNL112" s="262"/>
      <c r="VNM112" s="262"/>
      <c r="VNN112" s="262"/>
      <c r="VNO112" s="262"/>
      <c r="VNP112" s="262"/>
      <c r="VNQ112" s="262"/>
      <c r="VNR112" s="262"/>
      <c r="VNS112" s="262"/>
      <c r="VNT112" s="262"/>
      <c r="VNU112" s="262"/>
      <c r="VNV112" s="262"/>
      <c r="VNW112" s="262"/>
      <c r="VNX112" s="262"/>
      <c r="VNY112" s="262"/>
      <c r="VNZ112" s="262"/>
      <c r="VOA112" s="262"/>
      <c r="VOB112" s="262"/>
      <c r="VOC112" s="262"/>
      <c r="VOD112" s="262"/>
      <c r="VOE112" s="262"/>
      <c r="VOF112" s="262"/>
      <c r="VOG112" s="262"/>
      <c r="VOH112" s="262"/>
      <c r="VOI112" s="262"/>
      <c r="VOJ112" s="262"/>
      <c r="VOK112" s="262"/>
      <c r="VOL112" s="262"/>
      <c r="VOM112" s="262"/>
      <c r="VON112" s="262"/>
      <c r="VOO112" s="262"/>
      <c r="VOP112" s="262"/>
      <c r="VOQ112" s="262"/>
      <c r="VOR112" s="262"/>
      <c r="VOS112" s="262"/>
      <c r="VOT112" s="262"/>
      <c r="VOU112" s="262"/>
      <c r="VOV112" s="262"/>
      <c r="VOW112" s="262"/>
      <c r="VOX112" s="262"/>
      <c r="VOY112" s="262"/>
      <c r="VOZ112" s="262"/>
      <c r="VPA112" s="262"/>
      <c r="VPB112" s="262"/>
      <c r="VPC112" s="262"/>
      <c r="VPD112" s="262"/>
      <c r="VPE112" s="262"/>
      <c r="VPF112" s="262"/>
      <c r="VPG112" s="262"/>
      <c r="VPH112" s="262"/>
      <c r="VPI112" s="262"/>
      <c r="VPJ112" s="262"/>
      <c r="VPK112" s="262"/>
      <c r="VPL112" s="262"/>
      <c r="VPM112" s="262"/>
      <c r="VPN112" s="262"/>
      <c r="VPO112" s="262"/>
      <c r="VPP112" s="262"/>
      <c r="VPQ112" s="262"/>
      <c r="VPR112" s="262"/>
      <c r="VPS112" s="262"/>
      <c r="VPT112" s="262"/>
      <c r="VPU112" s="262"/>
      <c r="VPV112" s="262"/>
      <c r="VPW112" s="262"/>
      <c r="VPX112" s="262"/>
      <c r="VPY112" s="262"/>
      <c r="VPZ112" s="262"/>
      <c r="VQA112" s="262"/>
      <c r="VQB112" s="262"/>
      <c r="VQC112" s="262"/>
      <c r="VQD112" s="262"/>
      <c r="VQE112" s="262"/>
      <c r="VQF112" s="262"/>
      <c r="VQG112" s="262"/>
      <c r="VQH112" s="262"/>
      <c r="VQI112" s="262"/>
      <c r="VQJ112" s="262"/>
      <c r="VQK112" s="262"/>
      <c r="VQL112" s="262"/>
      <c r="VQM112" s="262"/>
      <c r="VQN112" s="262"/>
      <c r="VQO112" s="262"/>
      <c r="VQP112" s="262"/>
      <c r="VQQ112" s="262"/>
      <c r="VQR112" s="262"/>
      <c r="VQS112" s="262"/>
      <c r="VQT112" s="262"/>
      <c r="VQU112" s="262"/>
      <c r="VQV112" s="262"/>
      <c r="VQW112" s="262"/>
      <c r="VQX112" s="262"/>
      <c r="VQY112" s="262"/>
      <c r="VQZ112" s="262"/>
      <c r="VRA112" s="262"/>
      <c r="VRB112" s="262"/>
      <c r="VRC112" s="262"/>
      <c r="VRD112" s="262"/>
      <c r="VRE112" s="262"/>
      <c r="VRF112" s="262"/>
      <c r="VRG112" s="262"/>
      <c r="VRH112" s="262"/>
      <c r="VRI112" s="262"/>
      <c r="VRJ112" s="262"/>
      <c r="VRK112" s="262"/>
      <c r="VRL112" s="262"/>
      <c r="VRM112" s="262"/>
      <c r="VRN112" s="262"/>
      <c r="VRO112" s="262"/>
      <c r="VRP112" s="262"/>
      <c r="VRQ112" s="262"/>
      <c r="VRR112" s="262"/>
      <c r="VRS112" s="262"/>
      <c r="VRT112" s="262"/>
      <c r="VRU112" s="262"/>
      <c r="VRV112" s="262"/>
      <c r="VRW112" s="262"/>
      <c r="VRX112" s="262"/>
      <c r="VRY112" s="262"/>
      <c r="VRZ112" s="262"/>
      <c r="VSA112" s="262"/>
      <c r="VSB112" s="262"/>
      <c r="VSC112" s="262"/>
      <c r="VSD112" s="262"/>
      <c r="VSE112" s="262"/>
      <c r="VSF112" s="262"/>
      <c r="VSG112" s="262"/>
      <c r="VSH112" s="262"/>
      <c r="VSI112" s="262"/>
      <c r="VSJ112" s="262"/>
      <c r="VSK112" s="262"/>
      <c r="VSL112" s="262"/>
      <c r="VSM112" s="262"/>
      <c r="VSN112" s="262"/>
      <c r="VSO112" s="262"/>
      <c r="VSP112" s="262"/>
      <c r="VSQ112" s="262"/>
      <c r="VSR112" s="262"/>
      <c r="VSS112" s="262"/>
      <c r="VST112" s="262"/>
      <c r="VSU112" s="262"/>
      <c r="VSV112" s="262"/>
      <c r="VSW112" s="262"/>
      <c r="VSX112" s="262"/>
      <c r="VSY112" s="262"/>
      <c r="VSZ112" s="262"/>
      <c r="VTA112" s="262"/>
      <c r="VTB112" s="262"/>
      <c r="VTC112" s="262"/>
      <c r="VTD112" s="262"/>
      <c r="VTE112" s="262"/>
      <c r="VTF112" s="262"/>
      <c r="VTG112" s="262"/>
      <c r="VTH112" s="262"/>
      <c r="VTI112" s="262"/>
      <c r="VTJ112" s="262"/>
      <c r="VTK112" s="262"/>
      <c r="VTL112" s="262"/>
      <c r="VTM112" s="262"/>
      <c r="VTN112" s="262"/>
      <c r="VTO112" s="262"/>
      <c r="VTP112" s="262"/>
      <c r="VTQ112" s="262"/>
      <c r="VTR112" s="262"/>
      <c r="VTS112" s="262"/>
      <c r="VTT112" s="262"/>
      <c r="VTU112" s="262"/>
      <c r="VTV112" s="262"/>
      <c r="VTW112" s="262"/>
      <c r="VTX112" s="262"/>
      <c r="VTY112" s="262"/>
      <c r="VTZ112" s="262"/>
      <c r="VUA112" s="262"/>
      <c r="VUB112" s="262"/>
      <c r="VUC112" s="262"/>
      <c r="VUD112" s="262"/>
      <c r="VUE112" s="262"/>
      <c r="VUF112" s="262"/>
      <c r="VUG112" s="262"/>
      <c r="VUH112" s="262"/>
      <c r="VUI112" s="262"/>
      <c r="VUJ112" s="262"/>
      <c r="VUK112" s="262"/>
      <c r="VUL112" s="262"/>
      <c r="VUM112" s="262"/>
      <c r="VUN112" s="262"/>
      <c r="VUO112" s="262"/>
      <c r="VUP112" s="262"/>
      <c r="VUQ112" s="262"/>
      <c r="VUR112" s="262"/>
      <c r="VUS112" s="262"/>
      <c r="VUT112" s="262"/>
      <c r="VUU112" s="262"/>
      <c r="VUV112" s="262"/>
      <c r="VUW112" s="262"/>
      <c r="VUX112" s="262"/>
      <c r="VUY112" s="262"/>
      <c r="VUZ112" s="262"/>
      <c r="VVA112" s="262"/>
      <c r="VVB112" s="262"/>
      <c r="VVC112" s="262"/>
      <c r="VVD112" s="262"/>
      <c r="VVE112" s="262"/>
      <c r="VVF112" s="262"/>
      <c r="VVG112" s="262"/>
      <c r="VVH112" s="262"/>
      <c r="VVI112" s="262"/>
      <c r="VVJ112" s="262"/>
      <c r="VVK112" s="262"/>
      <c r="VVL112" s="262"/>
      <c r="VVM112" s="262"/>
      <c r="VVN112" s="262"/>
      <c r="VVO112" s="262"/>
      <c r="VVP112" s="262"/>
      <c r="VVQ112" s="262"/>
      <c r="VVR112" s="262"/>
      <c r="VVS112" s="262"/>
      <c r="VVT112" s="262"/>
      <c r="VVU112" s="262"/>
      <c r="VVV112" s="262"/>
      <c r="VVW112" s="262"/>
      <c r="VVX112" s="262"/>
      <c r="VVY112" s="262"/>
      <c r="VVZ112" s="262"/>
      <c r="VWA112" s="262"/>
      <c r="VWB112" s="262"/>
      <c r="VWC112" s="262"/>
      <c r="VWD112" s="262"/>
      <c r="VWE112" s="262"/>
      <c r="VWF112" s="262"/>
      <c r="VWG112" s="262"/>
      <c r="VWH112" s="262"/>
      <c r="VWI112" s="262"/>
      <c r="VWJ112" s="262"/>
      <c r="VWK112" s="262"/>
      <c r="VWL112" s="262"/>
      <c r="VWM112" s="262"/>
      <c r="VWN112" s="262"/>
      <c r="VWO112" s="262"/>
      <c r="VWP112" s="262"/>
      <c r="VWQ112" s="262"/>
      <c r="VWR112" s="262"/>
      <c r="VWS112" s="262"/>
      <c r="VWT112" s="262"/>
      <c r="VWU112" s="262"/>
      <c r="VWV112" s="262"/>
      <c r="VWW112" s="262"/>
      <c r="VWX112" s="262"/>
      <c r="VWY112" s="262"/>
      <c r="VWZ112" s="262"/>
      <c r="VXA112" s="262"/>
      <c r="VXB112" s="262"/>
      <c r="VXC112" s="262"/>
      <c r="VXD112" s="262"/>
      <c r="VXE112" s="262"/>
      <c r="VXF112" s="262"/>
      <c r="VXG112" s="262"/>
      <c r="VXH112" s="262"/>
      <c r="VXI112" s="262"/>
      <c r="VXJ112" s="262"/>
      <c r="VXK112" s="262"/>
      <c r="VXL112" s="262"/>
      <c r="VXM112" s="262"/>
      <c r="VXN112" s="262"/>
      <c r="VXO112" s="262"/>
      <c r="VXP112" s="262"/>
      <c r="VXQ112" s="262"/>
      <c r="VXR112" s="262"/>
      <c r="VXS112" s="262"/>
      <c r="VXT112" s="262"/>
      <c r="VXU112" s="262"/>
      <c r="VXV112" s="262"/>
      <c r="VXW112" s="262"/>
      <c r="VXX112" s="262"/>
      <c r="VXY112" s="262"/>
      <c r="VXZ112" s="262"/>
      <c r="VYA112" s="262"/>
      <c r="VYB112" s="262"/>
      <c r="VYC112" s="262"/>
      <c r="VYD112" s="262"/>
      <c r="VYE112" s="262"/>
      <c r="VYF112" s="262"/>
      <c r="VYG112" s="262"/>
      <c r="VYH112" s="262"/>
      <c r="VYI112" s="262"/>
      <c r="VYJ112" s="262"/>
      <c r="VYK112" s="262"/>
      <c r="VYL112" s="262"/>
      <c r="VYM112" s="262"/>
      <c r="VYN112" s="262"/>
      <c r="VYO112" s="262"/>
      <c r="VYP112" s="262"/>
      <c r="VYQ112" s="262"/>
      <c r="VYR112" s="262"/>
      <c r="VYS112" s="262"/>
      <c r="VYT112" s="262"/>
      <c r="VYU112" s="262"/>
      <c r="VYV112" s="262"/>
      <c r="VYW112" s="262"/>
      <c r="VYX112" s="262"/>
      <c r="VYY112" s="262"/>
      <c r="VYZ112" s="262"/>
      <c r="VZA112" s="262"/>
      <c r="VZB112" s="262"/>
      <c r="VZC112" s="262"/>
      <c r="VZD112" s="262"/>
      <c r="VZE112" s="262"/>
      <c r="VZF112" s="262"/>
      <c r="VZG112" s="262"/>
      <c r="VZH112" s="262"/>
      <c r="VZI112" s="262"/>
      <c r="VZJ112" s="262"/>
      <c r="VZK112" s="262"/>
      <c r="VZL112" s="262"/>
      <c r="VZM112" s="262"/>
      <c r="VZN112" s="262"/>
      <c r="VZO112" s="262"/>
      <c r="VZP112" s="262"/>
      <c r="VZQ112" s="262"/>
      <c r="VZR112" s="262"/>
      <c r="VZS112" s="262"/>
      <c r="VZT112" s="262"/>
      <c r="VZU112" s="262"/>
      <c r="VZV112" s="262"/>
      <c r="VZW112" s="262"/>
      <c r="VZX112" s="262"/>
      <c r="VZY112" s="262"/>
      <c r="VZZ112" s="262"/>
      <c r="WAA112" s="262"/>
      <c r="WAB112" s="262"/>
      <c r="WAC112" s="262"/>
      <c r="WAD112" s="262"/>
      <c r="WAE112" s="262"/>
      <c r="WAF112" s="262"/>
      <c r="WAG112" s="262"/>
      <c r="WAH112" s="262"/>
      <c r="WAI112" s="262"/>
      <c r="WAJ112" s="262"/>
      <c r="WAK112" s="262"/>
      <c r="WAL112" s="262"/>
      <c r="WAM112" s="262"/>
      <c r="WAN112" s="262"/>
      <c r="WAO112" s="262"/>
      <c r="WAP112" s="262"/>
      <c r="WAQ112" s="262"/>
      <c r="WAR112" s="262"/>
      <c r="WAS112" s="262"/>
      <c r="WAT112" s="262"/>
      <c r="WAU112" s="262"/>
      <c r="WAV112" s="262"/>
      <c r="WAW112" s="262"/>
      <c r="WAX112" s="262"/>
      <c r="WAY112" s="262"/>
      <c r="WAZ112" s="262"/>
      <c r="WBA112" s="262"/>
      <c r="WBB112" s="262"/>
      <c r="WBC112" s="262"/>
      <c r="WBD112" s="262"/>
      <c r="WBE112" s="262"/>
      <c r="WBF112" s="262"/>
      <c r="WBG112" s="262"/>
      <c r="WBH112" s="262"/>
      <c r="WBI112" s="262"/>
      <c r="WBJ112" s="262"/>
      <c r="WBK112" s="262"/>
      <c r="WBL112" s="262"/>
      <c r="WBM112" s="262"/>
      <c r="WBN112" s="262"/>
      <c r="WBO112" s="262"/>
      <c r="WBP112" s="262"/>
      <c r="WBQ112" s="262"/>
      <c r="WBR112" s="262"/>
      <c r="WBS112" s="262"/>
      <c r="WBT112" s="262"/>
      <c r="WBU112" s="262"/>
      <c r="WBV112" s="262"/>
      <c r="WBW112" s="262"/>
      <c r="WBX112" s="262"/>
      <c r="WBY112" s="262"/>
      <c r="WBZ112" s="262"/>
      <c r="WCA112" s="262"/>
      <c r="WCB112" s="262"/>
      <c r="WCC112" s="262"/>
      <c r="WCD112" s="262"/>
      <c r="WCE112" s="262"/>
      <c r="WCF112" s="262"/>
      <c r="WCG112" s="262"/>
      <c r="WCH112" s="262"/>
      <c r="WCI112" s="262"/>
      <c r="WCJ112" s="262"/>
      <c r="WCK112" s="262"/>
      <c r="WCL112" s="262"/>
      <c r="WCM112" s="262"/>
      <c r="WCN112" s="262"/>
      <c r="WCO112" s="262"/>
      <c r="WCP112" s="262"/>
      <c r="WCQ112" s="262"/>
      <c r="WCR112" s="262"/>
      <c r="WCS112" s="262"/>
      <c r="WCT112" s="262"/>
      <c r="WCU112" s="262"/>
      <c r="WCV112" s="262"/>
      <c r="WCW112" s="262"/>
      <c r="WCX112" s="262"/>
      <c r="WCY112" s="262"/>
      <c r="WCZ112" s="262"/>
      <c r="WDA112" s="262"/>
      <c r="WDB112" s="262"/>
      <c r="WDC112" s="262"/>
      <c r="WDD112" s="262"/>
      <c r="WDE112" s="262"/>
      <c r="WDF112" s="262"/>
      <c r="WDG112" s="262"/>
      <c r="WDH112" s="262"/>
      <c r="WDI112" s="262"/>
      <c r="WDJ112" s="262"/>
      <c r="WDK112" s="262"/>
      <c r="WDL112" s="262"/>
      <c r="WDM112" s="262"/>
      <c r="WDN112" s="262"/>
      <c r="WDO112" s="262"/>
      <c r="WDP112" s="262"/>
      <c r="WDQ112" s="262"/>
      <c r="WDR112" s="262"/>
      <c r="WDS112" s="262"/>
      <c r="WDT112" s="262"/>
      <c r="WDU112" s="262"/>
      <c r="WDV112" s="262"/>
      <c r="WDW112" s="262"/>
      <c r="WDX112" s="262"/>
      <c r="WDY112" s="262"/>
      <c r="WDZ112" s="262"/>
      <c r="WEA112" s="262"/>
      <c r="WEB112" s="262"/>
      <c r="WEC112" s="262"/>
      <c r="WED112" s="262"/>
      <c r="WEE112" s="262"/>
      <c r="WEF112" s="262"/>
      <c r="WEG112" s="262"/>
      <c r="WEH112" s="262"/>
      <c r="WEI112" s="262"/>
      <c r="WEJ112" s="262"/>
      <c r="WEK112" s="262"/>
      <c r="WEL112" s="262"/>
      <c r="WEM112" s="262"/>
      <c r="WEN112" s="262"/>
      <c r="WEO112" s="262"/>
      <c r="WEP112" s="262"/>
      <c r="WEQ112" s="262"/>
      <c r="WER112" s="262"/>
      <c r="WES112" s="262"/>
      <c r="WET112" s="262"/>
      <c r="WEU112" s="262"/>
      <c r="WEV112" s="262"/>
      <c r="WEW112" s="262"/>
      <c r="WEX112" s="262"/>
      <c r="WEY112" s="262"/>
      <c r="WEZ112" s="262"/>
      <c r="WFA112" s="262"/>
      <c r="WFB112" s="262"/>
      <c r="WFC112" s="262"/>
      <c r="WFD112" s="262"/>
      <c r="WFE112" s="262"/>
      <c r="WFF112" s="262"/>
      <c r="WFG112" s="262"/>
      <c r="WFH112" s="262"/>
      <c r="WFI112" s="262"/>
      <c r="WFJ112" s="262"/>
      <c r="WFK112" s="262"/>
      <c r="WFL112" s="262"/>
      <c r="WFM112" s="262"/>
      <c r="WFN112" s="262"/>
      <c r="WFO112" s="262"/>
      <c r="WFP112" s="262"/>
      <c r="WFQ112" s="262"/>
      <c r="WFR112" s="262"/>
      <c r="WFS112" s="262"/>
      <c r="WFT112" s="262"/>
      <c r="WFU112" s="262"/>
      <c r="WFV112" s="262"/>
      <c r="WFW112" s="262"/>
      <c r="WFX112" s="262"/>
      <c r="WFY112" s="262"/>
      <c r="WFZ112" s="262"/>
      <c r="WGA112" s="262"/>
      <c r="WGB112" s="262"/>
      <c r="WGC112" s="262"/>
      <c r="WGD112" s="262"/>
      <c r="WGE112" s="262"/>
      <c r="WGF112" s="262"/>
      <c r="WGG112" s="262"/>
      <c r="WGH112" s="262"/>
      <c r="WGI112" s="262"/>
      <c r="WGJ112" s="262"/>
      <c r="WGK112" s="262"/>
      <c r="WGL112" s="262"/>
      <c r="WGM112" s="262"/>
      <c r="WGN112" s="262"/>
      <c r="WGO112" s="262"/>
      <c r="WGP112" s="262"/>
      <c r="WGQ112" s="262"/>
      <c r="WGR112" s="262"/>
      <c r="WGS112" s="262"/>
      <c r="WGT112" s="262"/>
      <c r="WGU112" s="262"/>
      <c r="WGV112" s="262"/>
      <c r="WGW112" s="262"/>
      <c r="WGX112" s="262"/>
      <c r="WGY112" s="262"/>
      <c r="WGZ112" s="262"/>
      <c r="WHA112" s="262"/>
      <c r="WHB112" s="262"/>
      <c r="WHC112" s="262"/>
      <c r="WHD112" s="262"/>
      <c r="WHE112" s="262"/>
      <c r="WHF112" s="262"/>
      <c r="WHG112" s="262"/>
      <c r="WHH112" s="262"/>
      <c r="WHI112" s="262"/>
      <c r="WHJ112" s="262"/>
      <c r="WHK112" s="262"/>
      <c r="WHL112" s="262"/>
      <c r="WHM112" s="262"/>
      <c r="WHN112" s="262"/>
      <c r="WHO112" s="262"/>
      <c r="WHP112" s="262"/>
      <c r="WHQ112" s="262"/>
      <c r="WHR112" s="262"/>
      <c r="WHS112" s="262"/>
      <c r="WHT112" s="262"/>
      <c r="WHU112" s="262"/>
      <c r="WHV112" s="262"/>
      <c r="WHW112" s="262"/>
      <c r="WHX112" s="262"/>
      <c r="WHY112" s="262"/>
      <c r="WHZ112" s="262"/>
      <c r="WIA112" s="262"/>
      <c r="WIB112" s="262"/>
      <c r="WIC112" s="262"/>
      <c r="WID112" s="262"/>
      <c r="WIE112" s="262"/>
      <c r="WIF112" s="262"/>
      <c r="WIG112" s="262"/>
      <c r="WIH112" s="262"/>
      <c r="WII112" s="262"/>
      <c r="WIJ112" s="262"/>
      <c r="WIK112" s="262"/>
      <c r="WIL112" s="262"/>
      <c r="WIM112" s="262"/>
      <c r="WIN112" s="262"/>
      <c r="WIO112" s="262"/>
      <c r="WIP112" s="262"/>
      <c r="WIQ112" s="262"/>
      <c r="WIR112" s="262"/>
      <c r="WIS112" s="262"/>
      <c r="WIT112" s="262"/>
      <c r="WIU112" s="262"/>
      <c r="WIV112" s="262"/>
      <c r="WIW112" s="262"/>
      <c r="WIX112" s="262"/>
      <c r="WIY112" s="262"/>
      <c r="WIZ112" s="262"/>
      <c r="WJA112" s="262"/>
      <c r="WJB112" s="262"/>
      <c r="WJC112" s="262"/>
      <c r="WJD112" s="262"/>
      <c r="WJE112" s="262"/>
      <c r="WJF112" s="262"/>
      <c r="WJG112" s="262"/>
      <c r="WJH112" s="262"/>
      <c r="WJI112" s="262"/>
      <c r="WJJ112" s="262"/>
      <c r="WJK112" s="262"/>
      <c r="WJL112" s="262"/>
      <c r="WJM112" s="262"/>
      <c r="WJN112" s="262"/>
      <c r="WJO112" s="262"/>
      <c r="WJP112" s="262"/>
      <c r="WJQ112" s="262"/>
      <c r="WJR112" s="262"/>
      <c r="WJS112" s="262"/>
      <c r="WJT112" s="262"/>
      <c r="WJU112" s="262"/>
      <c r="WJV112" s="262"/>
      <c r="WJW112" s="262"/>
      <c r="WJX112" s="262"/>
      <c r="WJY112" s="262"/>
      <c r="WJZ112" s="262"/>
      <c r="WKA112" s="262"/>
      <c r="WKB112" s="262"/>
      <c r="WKC112" s="262"/>
      <c r="WKD112" s="262"/>
      <c r="WKE112" s="262"/>
      <c r="WKF112" s="262"/>
      <c r="WKG112" s="262"/>
      <c r="WKH112" s="262"/>
      <c r="WKI112" s="262"/>
      <c r="WKJ112" s="262"/>
      <c r="WKK112" s="262"/>
      <c r="WKL112" s="262"/>
      <c r="WKM112" s="262"/>
      <c r="WKN112" s="262"/>
      <c r="WKO112" s="262"/>
      <c r="WKP112" s="262"/>
      <c r="WKQ112" s="262"/>
      <c r="WKR112" s="262"/>
      <c r="WKS112" s="262"/>
      <c r="WKT112" s="262"/>
      <c r="WKU112" s="262"/>
      <c r="WKV112" s="262"/>
      <c r="WKW112" s="262"/>
      <c r="WKX112" s="262"/>
      <c r="WKY112" s="262"/>
      <c r="WKZ112" s="262"/>
      <c r="WLA112" s="262"/>
      <c r="WLB112" s="262"/>
      <c r="WLC112" s="262"/>
      <c r="WLD112" s="262"/>
      <c r="WLE112" s="262"/>
      <c r="WLF112" s="262"/>
      <c r="WLG112" s="262"/>
      <c r="WLH112" s="262"/>
      <c r="WLI112" s="262"/>
      <c r="WLJ112" s="262"/>
      <c r="WLK112" s="262"/>
      <c r="WLL112" s="262"/>
      <c r="WLM112" s="262"/>
      <c r="WLN112" s="262"/>
      <c r="WLO112" s="262"/>
      <c r="WLP112" s="262"/>
      <c r="WLQ112" s="262"/>
      <c r="WLR112" s="262"/>
      <c r="WLS112" s="262"/>
      <c r="WLT112" s="262"/>
      <c r="WLU112" s="262"/>
      <c r="WLV112" s="262"/>
      <c r="WLW112" s="262"/>
      <c r="WLX112" s="262"/>
      <c r="WLY112" s="262"/>
      <c r="WLZ112" s="262"/>
      <c r="WMA112" s="262"/>
      <c r="WMB112" s="262"/>
      <c r="WMC112" s="262"/>
      <c r="WMD112" s="262"/>
      <c r="WME112" s="262"/>
      <c r="WMF112" s="262"/>
      <c r="WMG112" s="262"/>
      <c r="WMH112" s="262"/>
      <c r="WMI112" s="262"/>
      <c r="WMJ112" s="262"/>
      <c r="WMK112" s="262"/>
      <c r="WML112" s="262"/>
      <c r="WMM112" s="262"/>
      <c r="WMN112" s="262"/>
      <c r="WMO112" s="262"/>
      <c r="WMP112" s="262"/>
      <c r="WMQ112" s="262"/>
      <c r="WMR112" s="262"/>
      <c r="WMS112" s="262"/>
      <c r="WMT112" s="262"/>
      <c r="WMU112" s="262"/>
      <c r="WMV112" s="262"/>
      <c r="WMW112" s="262"/>
      <c r="WMX112" s="262"/>
      <c r="WMY112" s="262"/>
      <c r="WMZ112" s="262"/>
      <c r="WNA112" s="262"/>
      <c r="WNB112" s="262"/>
      <c r="WNC112" s="262"/>
      <c r="WND112" s="262"/>
      <c r="WNE112" s="262"/>
      <c r="WNF112" s="262"/>
      <c r="WNG112" s="262"/>
      <c r="WNH112" s="262"/>
      <c r="WNI112" s="262"/>
      <c r="WNJ112" s="262"/>
      <c r="WNK112" s="262"/>
      <c r="WNL112" s="262"/>
      <c r="WNM112" s="262"/>
      <c r="WNN112" s="262"/>
      <c r="WNO112" s="262"/>
      <c r="WNP112" s="262"/>
      <c r="WNQ112" s="262"/>
      <c r="WNR112" s="262"/>
      <c r="WNS112" s="262"/>
      <c r="WNT112" s="262"/>
      <c r="WNU112" s="262"/>
      <c r="WNV112" s="262"/>
      <c r="WNW112" s="262"/>
      <c r="WNX112" s="262"/>
      <c r="WNY112" s="262"/>
      <c r="WNZ112" s="262"/>
      <c r="WOA112" s="262"/>
      <c r="WOB112" s="262"/>
      <c r="WOC112" s="262"/>
      <c r="WOD112" s="262"/>
      <c r="WOE112" s="262"/>
      <c r="WOF112" s="262"/>
      <c r="WOG112" s="262"/>
      <c r="WOH112" s="262"/>
      <c r="WOI112" s="262"/>
      <c r="WOJ112" s="262"/>
      <c r="WOK112" s="262"/>
      <c r="WOL112" s="262"/>
      <c r="WOM112" s="262"/>
      <c r="WON112" s="262"/>
      <c r="WOO112" s="262"/>
      <c r="WOP112" s="262"/>
      <c r="WOQ112" s="262"/>
      <c r="WOR112" s="262"/>
      <c r="WOS112" s="262"/>
      <c r="WOT112" s="262"/>
      <c r="WOU112" s="262"/>
      <c r="WOV112" s="262"/>
      <c r="WOW112" s="262"/>
      <c r="WOX112" s="262"/>
      <c r="WOY112" s="262"/>
      <c r="WOZ112" s="262"/>
      <c r="WPA112" s="262"/>
      <c r="WPB112" s="262"/>
      <c r="WPC112" s="262"/>
      <c r="WPD112" s="262"/>
      <c r="WPE112" s="262"/>
      <c r="WPF112" s="262"/>
      <c r="WPG112" s="262"/>
      <c r="WPH112" s="262"/>
      <c r="WPI112" s="262"/>
      <c r="WPJ112" s="262"/>
      <c r="WPK112" s="262"/>
      <c r="WPL112" s="262"/>
      <c r="WPM112" s="262"/>
      <c r="WPN112" s="262"/>
      <c r="WPO112" s="262"/>
      <c r="WPP112" s="262"/>
      <c r="WPQ112" s="262"/>
      <c r="WPR112" s="262"/>
      <c r="WPS112" s="262"/>
      <c r="WPT112" s="262"/>
      <c r="WPU112" s="262"/>
      <c r="WPV112" s="262"/>
      <c r="WPW112" s="262"/>
      <c r="WPX112" s="262"/>
      <c r="WPY112" s="262"/>
      <c r="WPZ112" s="262"/>
      <c r="WQA112" s="262"/>
      <c r="WQB112" s="262"/>
      <c r="WQC112" s="262"/>
      <c r="WQD112" s="262"/>
      <c r="WQE112" s="262"/>
      <c r="WQF112" s="262"/>
      <c r="WQG112" s="262"/>
      <c r="WQH112" s="262"/>
      <c r="WQI112" s="262"/>
      <c r="WQJ112" s="262"/>
      <c r="WQK112" s="262"/>
      <c r="WQL112" s="262"/>
      <c r="WQM112" s="262"/>
      <c r="WQN112" s="262"/>
      <c r="WQO112" s="262"/>
      <c r="WQP112" s="262"/>
      <c r="WQQ112" s="262"/>
      <c r="WQR112" s="262"/>
      <c r="WQS112" s="262"/>
      <c r="WQT112" s="262"/>
      <c r="WQU112" s="262"/>
      <c r="WQV112" s="262"/>
      <c r="WQW112" s="262"/>
      <c r="WQX112" s="262"/>
      <c r="WQY112" s="262"/>
      <c r="WQZ112" s="262"/>
      <c r="WRA112" s="262"/>
      <c r="WRB112" s="262"/>
      <c r="WRC112" s="262"/>
      <c r="WRD112" s="262"/>
      <c r="WRE112" s="262"/>
      <c r="WRF112" s="262"/>
      <c r="WRG112" s="262"/>
      <c r="WRH112" s="262"/>
      <c r="WRI112" s="262"/>
      <c r="WRJ112" s="262"/>
      <c r="WRK112" s="262"/>
      <c r="WRL112" s="262"/>
      <c r="WRM112" s="262"/>
      <c r="WRN112" s="262"/>
      <c r="WRO112" s="262"/>
      <c r="WRP112" s="262"/>
      <c r="WRQ112" s="262"/>
      <c r="WRR112" s="262"/>
      <c r="WRS112" s="262"/>
      <c r="WRT112" s="262"/>
      <c r="WRU112" s="262"/>
      <c r="WRV112" s="262"/>
      <c r="WRW112" s="262"/>
      <c r="WRX112" s="262"/>
      <c r="WRY112" s="262"/>
      <c r="WRZ112" s="262"/>
      <c r="WSA112" s="262"/>
      <c r="WSB112" s="262"/>
      <c r="WSC112" s="262"/>
      <c r="WSD112" s="262"/>
      <c r="WSE112" s="262"/>
      <c r="WSF112" s="262"/>
      <c r="WSG112" s="262"/>
      <c r="WSH112" s="262"/>
      <c r="WSI112" s="262"/>
      <c r="WSJ112" s="262"/>
      <c r="WSK112" s="262"/>
      <c r="WSL112" s="262"/>
      <c r="WSM112" s="262"/>
      <c r="WSN112" s="262"/>
      <c r="WSO112" s="262"/>
      <c r="WSP112" s="262"/>
      <c r="WSQ112" s="262"/>
      <c r="WSR112" s="262"/>
      <c r="WSS112" s="262"/>
      <c r="WST112" s="262"/>
      <c r="WSU112" s="262"/>
      <c r="WSV112" s="262"/>
      <c r="WSW112" s="262"/>
      <c r="WSX112" s="262"/>
      <c r="WSY112" s="262"/>
      <c r="WSZ112" s="262"/>
      <c r="WTA112" s="262"/>
      <c r="WTB112" s="262"/>
      <c r="WTC112" s="262"/>
      <c r="WTD112" s="262"/>
      <c r="WTE112" s="262"/>
      <c r="WTF112" s="262"/>
      <c r="WTG112" s="262"/>
      <c r="WTH112" s="262"/>
      <c r="WTI112" s="262"/>
      <c r="WTJ112" s="262"/>
      <c r="WTK112" s="262"/>
      <c r="WTL112" s="262"/>
      <c r="WTM112" s="262"/>
      <c r="WTN112" s="262"/>
      <c r="WTO112" s="262"/>
      <c r="WTP112" s="262"/>
      <c r="WTQ112" s="262"/>
      <c r="WTR112" s="262"/>
      <c r="WTS112" s="262"/>
      <c r="WTT112" s="262"/>
      <c r="WTU112" s="262"/>
      <c r="WTV112" s="262"/>
      <c r="WTW112" s="262"/>
      <c r="WTX112" s="262"/>
      <c r="WTY112" s="262"/>
      <c r="WTZ112" s="262"/>
      <c r="WUA112" s="262"/>
      <c r="WUB112" s="262"/>
      <c r="WUC112" s="262"/>
      <c r="WUD112" s="262"/>
      <c r="WUE112" s="262"/>
      <c r="WUF112" s="262"/>
      <c r="WUG112" s="262"/>
      <c r="WUH112" s="262"/>
      <c r="WUI112" s="262"/>
      <c r="WUJ112" s="262"/>
      <c r="WUK112" s="262"/>
      <c r="WUL112" s="262"/>
      <c r="WUM112" s="262"/>
      <c r="WUN112" s="262"/>
      <c r="WUO112" s="262"/>
      <c r="WUP112" s="262"/>
      <c r="WUQ112" s="262"/>
      <c r="WUR112" s="262"/>
      <c r="WUS112" s="262"/>
      <c r="WUT112" s="262"/>
      <c r="WUU112" s="262"/>
      <c r="WUV112" s="262"/>
      <c r="WUW112" s="262"/>
      <c r="WUX112" s="262"/>
      <c r="WUY112" s="262"/>
      <c r="WUZ112" s="262"/>
      <c r="WVA112" s="262"/>
      <c r="WVB112" s="262"/>
      <c r="WVC112" s="262"/>
      <c r="WVD112" s="262"/>
      <c r="WVE112" s="262"/>
      <c r="WVF112" s="262"/>
      <c r="WVG112" s="262"/>
      <c r="WVH112" s="262"/>
      <c r="WVI112" s="262"/>
      <c r="WVJ112" s="262"/>
      <c r="WVK112" s="262"/>
      <c r="WVL112" s="262"/>
      <c r="WVM112" s="262"/>
      <c r="WVN112" s="262"/>
      <c r="WVO112" s="262"/>
      <c r="WVP112" s="262"/>
      <c r="WVQ112" s="262"/>
      <c r="WVR112" s="262"/>
      <c r="WVS112" s="262"/>
      <c r="WVT112" s="262"/>
      <c r="WVU112" s="262"/>
      <c r="WVV112" s="262"/>
      <c r="WVW112" s="262"/>
      <c r="WVX112" s="262"/>
      <c r="WVY112" s="262"/>
      <c r="WVZ112" s="262"/>
      <c r="WWA112" s="262"/>
      <c r="WWB112" s="262"/>
      <c r="WWC112" s="262"/>
      <c r="WWD112" s="262"/>
      <c r="WWE112" s="262"/>
      <c r="WWF112" s="262"/>
      <c r="WWG112" s="262"/>
      <c r="WWH112" s="262"/>
      <c r="WWI112" s="262"/>
      <c r="WWJ112" s="262"/>
      <c r="WWK112" s="262"/>
      <c r="WWL112" s="262"/>
      <c r="WWM112" s="262"/>
      <c r="WWN112" s="262"/>
      <c r="WWO112" s="262"/>
      <c r="WWP112" s="262"/>
      <c r="WWQ112" s="262"/>
      <c r="WWR112" s="262"/>
      <c r="WWS112" s="262"/>
      <c r="WWT112" s="262"/>
      <c r="WWU112" s="262"/>
      <c r="WWV112" s="262"/>
      <c r="WWW112" s="262"/>
      <c r="WWX112" s="262"/>
      <c r="WWY112" s="262"/>
      <c r="WWZ112" s="262"/>
      <c r="WXA112" s="262"/>
      <c r="WXB112" s="262"/>
      <c r="WXC112" s="262"/>
      <c r="WXD112" s="262"/>
      <c r="WXE112" s="262"/>
      <c r="WXF112" s="262"/>
      <c r="WXG112" s="262"/>
      <c r="WXH112" s="262"/>
      <c r="WXI112" s="262"/>
      <c r="WXJ112" s="262"/>
      <c r="WXK112" s="262"/>
      <c r="WXL112" s="262"/>
      <c r="WXM112" s="262"/>
      <c r="WXN112" s="262"/>
      <c r="WXO112" s="262"/>
      <c r="WXP112" s="262"/>
      <c r="WXQ112" s="262"/>
      <c r="WXR112" s="262"/>
      <c r="WXS112" s="262"/>
      <c r="WXT112" s="262"/>
      <c r="WXU112" s="262"/>
      <c r="WXV112" s="262"/>
      <c r="WXW112" s="262"/>
      <c r="WXX112" s="262"/>
      <c r="WXY112" s="262"/>
      <c r="WXZ112" s="262"/>
      <c r="WYA112" s="262"/>
      <c r="WYB112" s="262"/>
      <c r="WYC112" s="262"/>
      <c r="WYD112" s="262"/>
      <c r="WYE112" s="262"/>
      <c r="WYF112" s="262"/>
      <c r="WYG112" s="262"/>
      <c r="WYH112" s="262"/>
      <c r="WYI112" s="262"/>
      <c r="WYJ112" s="262"/>
      <c r="WYK112" s="262"/>
      <c r="WYL112" s="262"/>
      <c r="WYM112" s="262"/>
      <c r="WYN112" s="262"/>
      <c r="WYO112" s="262"/>
      <c r="WYP112" s="262"/>
      <c r="WYQ112" s="262"/>
      <c r="WYR112" s="262"/>
      <c r="WYS112" s="262"/>
      <c r="WYT112" s="262"/>
      <c r="WYU112" s="262"/>
      <c r="WYV112" s="262"/>
      <c r="WYW112" s="262"/>
      <c r="WYX112" s="262"/>
      <c r="WYY112" s="262"/>
      <c r="WYZ112" s="262"/>
      <c r="WZA112" s="262"/>
      <c r="WZB112" s="262"/>
      <c r="WZC112" s="262"/>
      <c r="WZD112" s="262"/>
      <c r="WZE112" s="262"/>
      <c r="WZF112" s="262"/>
      <c r="WZG112" s="262"/>
      <c r="WZH112" s="262"/>
      <c r="WZI112" s="262"/>
      <c r="WZJ112" s="262"/>
      <c r="WZK112" s="262"/>
      <c r="WZL112" s="262"/>
      <c r="WZM112" s="262"/>
      <c r="WZN112" s="262"/>
      <c r="WZO112" s="262"/>
      <c r="WZP112" s="262"/>
      <c r="WZQ112" s="262"/>
      <c r="WZR112" s="262"/>
      <c r="WZS112" s="262"/>
      <c r="WZT112" s="262"/>
      <c r="WZU112" s="262"/>
      <c r="WZV112" s="262"/>
      <c r="WZW112" s="262"/>
      <c r="WZX112" s="262"/>
      <c r="WZY112" s="262"/>
      <c r="WZZ112" s="262"/>
      <c r="XAA112" s="262"/>
      <c r="XAB112" s="262"/>
      <c r="XAC112" s="262"/>
      <c r="XAD112" s="262"/>
      <c r="XAE112" s="262"/>
      <c r="XAF112" s="262"/>
      <c r="XAG112" s="262"/>
      <c r="XAH112" s="262"/>
      <c r="XAI112" s="262"/>
      <c r="XAJ112" s="262"/>
      <c r="XAK112" s="262"/>
      <c r="XAL112" s="262"/>
      <c r="XAM112" s="262"/>
      <c r="XAN112" s="262"/>
      <c r="XAO112" s="262"/>
      <c r="XAP112" s="262"/>
      <c r="XAQ112" s="262"/>
      <c r="XAR112" s="262"/>
      <c r="XAS112" s="262"/>
      <c r="XAT112" s="262"/>
      <c r="XAU112" s="262"/>
      <c r="XAV112" s="262"/>
      <c r="XAW112" s="262"/>
      <c r="XAX112" s="262"/>
      <c r="XAY112" s="262"/>
      <c r="XAZ112" s="262"/>
      <c r="XBA112" s="262"/>
      <c r="XBB112" s="262"/>
      <c r="XBC112" s="262"/>
      <c r="XBD112" s="262"/>
      <c r="XBE112" s="262"/>
      <c r="XBF112" s="262"/>
      <c r="XBG112" s="262"/>
      <c r="XBH112" s="262"/>
      <c r="XBI112" s="262"/>
      <c r="XBJ112" s="262"/>
      <c r="XBK112" s="262"/>
      <c r="XBL112" s="262"/>
      <c r="XBM112" s="262"/>
      <c r="XBN112" s="262"/>
      <c r="XBO112" s="262"/>
      <c r="XBP112" s="262"/>
      <c r="XBQ112" s="262"/>
      <c r="XBR112" s="262"/>
      <c r="XBS112" s="262"/>
      <c r="XBT112" s="262"/>
      <c r="XBU112" s="262"/>
      <c r="XBV112" s="262"/>
      <c r="XBW112" s="262"/>
      <c r="XBX112" s="262"/>
      <c r="XBY112" s="262"/>
      <c r="XBZ112" s="262"/>
      <c r="XCA112" s="262"/>
      <c r="XCB112" s="262"/>
      <c r="XCC112" s="262"/>
      <c r="XCD112" s="262"/>
      <c r="XCE112" s="262"/>
      <c r="XCF112" s="262"/>
      <c r="XCG112" s="262"/>
      <c r="XCH112" s="262"/>
      <c r="XCI112" s="262"/>
      <c r="XCJ112" s="262"/>
      <c r="XCK112" s="262"/>
      <c r="XCL112" s="262"/>
      <c r="XCM112" s="262"/>
      <c r="XCN112" s="262"/>
      <c r="XCO112" s="262"/>
      <c r="XCP112" s="262"/>
      <c r="XCQ112" s="262"/>
      <c r="XCR112" s="262"/>
      <c r="XCS112" s="262"/>
      <c r="XCT112" s="262"/>
      <c r="XCU112" s="262"/>
      <c r="XCV112" s="262"/>
      <c r="XCW112" s="262"/>
      <c r="XCX112" s="262"/>
      <c r="XCY112" s="262"/>
      <c r="XCZ112" s="262"/>
      <c r="XDA112" s="262"/>
      <c r="XDB112" s="262"/>
      <c r="XDC112" s="262"/>
      <c r="XDD112" s="262"/>
      <c r="XDE112" s="262"/>
      <c r="XDF112" s="262"/>
      <c r="XDG112" s="262"/>
      <c r="XDH112" s="262"/>
      <c r="XDI112" s="262"/>
      <c r="XDJ112" s="262"/>
      <c r="XDK112" s="262"/>
      <c r="XDL112" s="262"/>
      <c r="XDM112" s="262"/>
      <c r="XDN112" s="262"/>
      <c r="XDO112" s="262"/>
      <c r="XDP112" s="262"/>
      <c r="XDQ112" s="262"/>
      <c r="XDR112" s="262"/>
      <c r="XDS112" s="262"/>
      <c r="XDT112" s="262"/>
      <c r="XDU112" s="262"/>
      <c r="XDV112" s="262"/>
      <c r="XDW112" s="262"/>
      <c r="XDX112" s="262"/>
      <c r="XDY112" s="262"/>
      <c r="XDZ112" s="262"/>
      <c r="XEA112" s="262"/>
      <c r="XEB112" s="262"/>
      <c r="XEC112" s="262"/>
      <c r="XED112" s="262"/>
      <c r="XEE112" s="262"/>
      <c r="XEF112" s="262"/>
      <c r="XEG112" s="262"/>
      <c r="XEH112" s="262"/>
      <c r="XEI112" s="262"/>
      <c r="XEJ112" s="262"/>
      <c r="XEK112" s="262"/>
      <c r="XEL112" s="262"/>
      <c r="XEM112" s="262"/>
      <c r="XEN112" s="262"/>
      <c r="XEO112" s="262"/>
      <c r="XEP112" s="262"/>
      <c r="XEQ112" s="262"/>
      <c r="XER112" s="262"/>
      <c r="XES112" s="262"/>
      <c r="XET112" s="262"/>
      <c r="XEU112" s="262"/>
      <c r="XEV112" s="262"/>
      <c r="XEW112" s="262"/>
      <c r="XEX112" s="262"/>
      <c r="XEY112" s="262"/>
      <c r="XEZ112" s="262"/>
      <c r="XFA112" s="262"/>
      <c r="XFB112" s="262"/>
      <c r="XFC112" s="262"/>
      <c r="XFD112" s="262"/>
    </row>
    <row r="113" spans="1:29" s="198" customFormat="1" ht="12" customHeight="1">
      <c r="A113" s="224" t="s">
        <v>332</v>
      </c>
      <c r="B113" s="224" t="s">
        <v>333</v>
      </c>
      <c r="C113" s="225">
        <v>4.08</v>
      </c>
      <c r="D113" s="225"/>
      <c r="E113" s="225">
        <v>4.08</v>
      </c>
      <c r="F113" s="225"/>
      <c r="G113" s="201">
        <v>4479.17</v>
      </c>
      <c r="H113" s="225"/>
      <c r="I113" s="201">
        <v>3627.5999999999995</v>
      </c>
      <c r="J113" s="225"/>
      <c r="K113" s="201">
        <v>8106.7699999999995</v>
      </c>
      <c r="L113" s="225"/>
      <c r="M113" s="246">
        <v>156.83368347338936</v>
      </c>
      <c r="N113" s="225"/>
      <c r="O113" s="226">
        <v>177.82352941176467</v>
      </c>
      <c r="P113" s="225"/>
      <c r="Q113" s="226">
        <v>167.32860644257701</v>
      </c>
      <c r="R113" s="225"/>
      <c r="S113" s="227">
        <v>0.29382733598227428</v>
      </c>
      <c r="T113" s="227"/>
      <c r="U113" s="227"/>
      <c r="V113" s="228"/>
      <c r="W113" s="229">
        <v>589.98862397578591</v>
      </c>
      <c r="X113" s="228"/>
      <c r="Y113" s="226">
        <v>4.3738273359822744</v>
      </c>
      <c r="Z113" s="231">
        <v>8696.7586239757857</v>
      </c>
      <c r="AB113" s="232">
        <v>639.88142857142861</v>
      </c>
      <c r="AC113" s="233">
        <v>4479.17</v>
      </c>
    </row>
    <row r="114" spans="1:29" s="198" customFormat="1" ht="12" customHeight="1">
      <c r="A114" s="224" t="s">
        <v>334</v>
      </c>
      <c r="B114" s="224" t="s">
        <v>335</v>
      </c>
      <c r="C114" s="225">
        <v>1.3423</v>
      </c>
      <c r="D114" s="225"/>
      <c r="E114" s="225">
        <v>1.3423</v>
      </c>
      <c r="F114" s="225"/>
      <c r="G114" s="201">
        <v>159.46</v>
      </c>
      <c r="H114" s="225"/>
      <c r="I114" s="201">
        <v>109.88000000000001</v>
      </c>
      <c r="J114" s="225"/>
      <c r="K114" s="201">
        <v>269.34000000000003</v>
      </c>
      <c r="L114" s="225"/>
      <c r="M114" s="246">
        <v>16.970870893242942</v>
      </c>
      <c r="N114" s="225"/>
      <c r="O114" s="226">
        <v>16.371898979363781</v>
      </c>
      <c r="P114" s="225"/>
      <c r="Q114" s="226">
        <v>16.671384936303362</v>
      </c>
      <c r="R114" s="225"/>
      <c r="S114" s="227">
        <v>9.6667753208089888E-2</v>
      </c>
      <c r="T114" s="227"/>
      <c r="U114" s="227"/>
      <c r="V114" s="228"/>
      <c r="W114" s="229">
        <v>19.339023895915687</v>
      </c>
      <c r="X114" s="228"/>
      <c r="Y114" s="226">
        <v>1.43896775320809</v>
      </c>
      <c r="Z114" s="231">
        <v>288.67902389591575</v>
      </c>
      <c r="AB114" s="232">
        <v>22.78</v>
      </c>
      <c r="AC114" s="233">
        <v>159.46</v>
      </c>
    </row>
    <row r="115" spans="1:29" s="198" customFormat="1" ht="12" customHeight="1">
      <c r="A115" s="224" t="s">
        <v>336</v>
      </c>
      <c r="B115" s="224" t="s">
        <v>337</v>
      </c>
      <c r="C115" s="225">
        <v>1.9485000000000001</v>
      </c>
      <c r="D115" s="225"/>
      <c r="E115" s="225">
        <v>1.9485000000000001</v>
      </c>
      <c r="F115" s="225"/>
      <c r="G115" s="201">
        <v>27.299999999999997</v>
      </c>
      <c r="H115" s="225"/>
      <c r="I115" s="201">
        <v>19.5</v>
      </c>
      <c r="J115" s="225"/>
      <c r="K115" s="201">
        <v>46.8</v>
      </c>
      <c r="L115" s="225"/>
      <c r="M115" s="246">
        <v>2.0015396458814467</v>
      </c>
      <c r="N115" s="225"/>
      <c r="O115" s="226">
        <v>2.0015396458814472</v>
      </c>
      <c r="P115" s="225"/>
      <c r="Q115" s="226">
        <v>2.0015396458814472</v>
      </c>
      <c r="R115" s="225"/>
      <c r="S115" s="227">
        <v>0.14032415788271113</v>
      </c>
      <c r="T115" s="227"/>
      <c r="U115" s="227"/>
      <c r="V115" s="228"/>
      <c r="W115" s="229">
        <v>3.370372383326087</v>
      </c>
      <c r="X115" s="228"/>
      <c r="Y115" s="226">
        <v>2.0888241578827111</v>
      </c>
      <c r="Z115" s="231">
        <v>50.170372383326082</v>
      </c>
      <c r="AB115" s="232">
        <v>3.899999999999999</v>
      </c>
      <c r="AC115" s="233">
        <v>27.299999999999994</v>
      </c>
    </row>
    <row r="116" spans="1:29" s="198" customFormat="1" ht="12" customHeight="1">
      <c r="A116" s="224" t="s">
        <v>338</v>
      </c>
      <c r="B116" s="224" t="s">
        <v>339</v>
      </c>
      <c r="C116" s="225">
        <v>3.1609000000000003</v>
      </c>
      <c r="D116" s="225"/>
      <c r="E116" s="225">
        <v>3.1609000000000003</v>
      </c>
      <c r="F116" s="225"/>
      <c r="G116" s="201">
        <v>44.24</v>
      </c>
      <c r="H116" s="225"/>
      <c r="I116" s="201">
        <v>31.6</v>
      </c>
      <c r="J116" s="225"/>
      <c r="K116" s="201">
        <v>75.84</v>
      </c>
      <c r="L116" s="225"/>
      <c r="M116" s="246">
        <v>1.9994305419342591</v>
      </c>
      <c r="N116" s="225"/>
      <c r="O116" s="226">
        <v>1.9994305419342591</v>
      </c>
      <c r="P116" s="225"/>
      <c r="Q116" s="226">
        <v>1.9994305419342591</v>
      </c>
      <c r="R116" s="225"/>
      <c r="S116" s="227">
        <v>0.22763696723195362</v>
      </c>
      <c r="T116" s="227"/>
      <c r="U116" s="227"/>
      <c r="V116" s="228"/>
      <c r="W116" s="229">
        <v>5.4617316570822743</v>
      </c>
      <c r="X116" s="228"/>
      <c r="Y116" s="226">
        <v>3.3885369672319539</v>
      </c>
      <c r="Z116" s="231">
        <v>81.301731657082271</v>
      </c>
      <c r="AB116" s="232">
        <v>6.32</v>
      </c>
      <c r="AC116" s="233">
        <v>44.24</v>
      </c>
    </row>
    <row r="117" spans="1:29" s="198" customFormat="1" ht="12" customHeight="1">
      <c r="A117" s="224" t="s">
        <v>340</v>
      </c>
      <c r="B117" s="224" t="s">
        <v>341</v>
      </c>
      <c r="C117" s="225">
        <v>0.60620000000000007</v>
      </c>
      <c r="D117" s="225"/>
      <c r="E117" s="225">
        <v>0.60620000000000007</v>
      </c>
      <c r="F117" s="225"/>
      <c r="G117" s="201">
        <v>140.91</v>
      </c>
      <c r="H117" s="225"/>
      <c r="I117" s="201">
        <v>100.64999999999999</v>
      </c>
      <c r="J117" s="225"/>
      <c r="K117" s="201">
        <v>241.56</v>
      </c>
      <c r="L117" s="225"/>
      <c r="M117" s="246">
        <v>33.206862421643017</v>
      </c>
      <c r="N117" s="225"/>
      <c r="O117" s="226">
        <v>33.206862421643017</v>
      </c>
      <c r="P117" s="225"/>
      <c r="Q117" s="226">
        <v>33.206862421643017</v>
      </c>
      <c r="R117" s="225"/>
      <c r="S117" s="227">
        <v>4.3656404674621244E-2</v>
      </c>
      <c r="T117" s="227"/>
      <c r="U117" s="227"/>
      <c r="V117" s="228"/>
      <c r="W117" s="229">
        <v>17.39630668624465</v>
      </c>
      <c r="X117" s="228"/>
      <c r="Y117" s="226">
        <v>0.64985640467462136</v>
      </c>
      <c r="Z117" s="231">
        <v>258.95630668624466</v>
      </c>
      <c r="AB117" s="232">
        <v>20.13</v>
      </c>
      <c r="AC117" s="233">
        <v>140.91</v>
      </c>
    </row>
    <row r="118" spans="1:29" s="198" customFormat="1" ht="12" customHeight="1">
      <c r="A118" s="224" t="s">
        <v>342</v>
      </c>
      <c r="B118" s="224" t="s">
        <v>343</v>
      </c>
      <c r="C118" s="225">
        <v>31.02</v>
      </c>
      <c r="D118" s="225"/>
      <c r="E118" s="225">
        <v>31.02</v>
      </c>
      <c r="F118" s="225"/>
      <c r="G118" s="201">
        <v>137.22</v>
      </c>
      <c r="H118" s="225"/>
      <c r="I118" s="201">
        <v>309.93</v>
      </c>
      <c r="J118" s="225"/>
      <c r="K118" s="201">
        <v>447.15</v>
      </c>
      <c r="L118" s="225"/>
      <c r="M118" s="246">
        <v>0.63194252555954689</v>
      </c>
      <c r="N118" s="225"/>
      <c r="O118" s="226">
        <v>1.9982591876208899</v>
      </c>
      <c r="P118" s="225"/>
      <c r="Q118" s="226">
        <v>1.3151008565902185</v>
      </c>
      <c r="R118" s="225"/>
      <c r="S118" s="227">
        <v>2.233951951512291</v>
      </c>
      <c r="T118" s="227"/>
      <c r="U118" s="227"/>
      <c r="V118" s="228"/>
      <c r="W118" s="229">
        <v>35.254465500182448</v>
      </c>
      <c r="X118" s="228"/>
      <c r="Y118" s="226">
        <v>33.253951951512292</v>
      </c>
      <c r="Z118" s="231">
        <v>482.40446550018243</v>
      </c>
      <c r="AB118" s="232">
        <v>19.602857142857143</v>
      </c>
      <c r="AC118" s="233">
        <v>137.22</v>
      </c>
    </row>
    <row r="119" spans="1:29" s="198" customFormat="1" ht="12" customHeight="1">
      <c r="A119" s="224" t="s">
        <v>573</v>
      </c>
      <c r="B119" s="224" t="s">
        <v>574</v>
      </c>
      <c r="C119" s="225">
        <v>31.02</v>
      </c>
      <c r="D119" s="225"/>
      <c r="E119" s="225">
        <v>31.02</v>
      </c>
      <c r="F119" s="225"/>
      <c r="G119" s="201">
        <v>30.24</v>
      </c>
      <c r="H119" s="225"/>
      <c r="I119" s="201">
        <v>0</v>
      </c>
      <c r="J119" s="225"/>
      <c r="K119" s="201">
        <v>30.24</v>
      </c>
      <c r="L119" s="225"/>
      <c r="M119" s="246">
        <v>0.13926499032882009</v>
      </c>
      <c r="N119" s="225"/>
      <c r="O119" s="226">
        <v>0</v>
      </c>
      <c r="P119" s="225"/>
      <c r="Q119" s="226">
        <v>6.9632495164410044E-2</v>
      </c>
      <c r="R119" s="225"/>
      <c r="S119" s="227">
        <v>2.233951951512291</v>
      </c>
      <c r="T119" s="227"/>
      <c r="U119" s="227"/>
      <c r="V119" s="228"/>
      <c r="W119" s="229">
        <v>1.8666677815344479</v>
      </c>
      <c r="X119" s="228"/>
      <c r="Y119" s="226">
        <v>33.253951951512292</v>
      </c>
      <c r="Z119" s="231">
        <v>32.106667781534448</v>
      </c>
      <c r="AB119" s="232">
        <v>4.3199999999999994</v>
      </c>
      <c r="AC119" s="233">
        <v>30.239999999999995</v>
      </c>
    </row>
    <row r="120" spans="1:29" s="198" customFormat="1" ht="12" customHeight="1">
      <c r="A120" s="224" t="s">
        <v>344</v>
      </c>
      <c r="B120" s="224" t="s">
        <v>345</v>
      </c>
      <c r="C120" s="225">
        <v>31.02</v>
      </c>
      <c r="D120" s="225"/>
      <c r="E120" s="225">
        <v>31.02</v>
      </c>
      <c r="F120" s="225"/>
      <c r="G120" s="201">
        <v>62.22</v>
      </c>
      <c r="H120" s="225"/>
      <c r="I120" s="201">
        <v>0</v>
      </c>
      <c r="J120" s="225"/>
      <c r="K120" s="201">
        <v>62.22</v>
      </c>
      <c r="L120" s="225"/>
      <c r="M120" s="246">
        <v>0.28654324399005249</v>
      </c>
      <c r="N120" s="225"/>
      <c r="O120" s="226">
        <v>0</v>
      </c>
      <c r="P120" s="225"/>
      <c r="Q120" s="226">
        <v>0.14327162199502624</v>
      </c>
      <c r="R120" s="225"/>
      <c r="S120" s="227">
        <v>2.233951951512291</v>
      </c>
      <c r="T120" s="227"/>
      <c r="U120" s="227"/>
      <c r="V120" s="228"/>
      <c r="W120" s="229">
        <v>3.8407430346254419</v>
      </c>
      <c r="X120" s="228"/>
      <c r="Y120" s="226">
        <v>33.253951951512292</v>
      </c>
      <c r="Z120" s="231">
        <v>66.060743034625446</v>
      </c>
      <c r="AB120" s="232">
        <v>8.8885714285714279</v>
      </c>
      <c r="AC120" s="233">
        <v>62.22</v>
      </c>
    </row>
    <row r="121" spans="1:29" s="198" customFormat="1" ht="12" customHeight="1">
      <c r="A121" s="224" t="s">
        <v>346</v>
      </c>
      <c r="B121" s="224" t="s">
        <v>347</v>
      </c>
      <c r="C121" s="225">
        <v>36.19</v>
      </c>
      <c r="D121" s="225"/>
      <c r="E121" s="225">
        <v>36.19</v>
      </c>
      <c r="F121" s="225"/>
      <c r="G121" s="201">
        <v>44.16</v>
      </c>
      <c r="H121" s="225"/>
      <c r="I121" s="201">
        <v>22.08</v>
      </c>
      <c r="J121" s="225"/>
      <c r="K121" s="201">
        <v>66.239999999999995</v>
      </c>
      <c r="L121" s="225"/>
      <c r="M121" s="246">
        <v>0.1743180831326728</v>
      </c>
      <c r="N121" s="225"/>
      <c r="O121" s="226">
        <v>0.12202265819287095</v>
      </c>
      <c r="P121" s="225"/>
      <c r="Q121" s="226">
        <v>0.14817037066277189</v>
      </c>
      <c r="R121" s="225"/>
      <c r="S121" s="227">
        <v>2.6062772767643394</v>
      </c>
      <c r="T121" s="227"/>
      <c r="U121" s="227"/>
      <c r="V121" s="228"/>
      <c r="W121" s="229">
        <v>4.6340768417775831</v>
      </c>
      <c r="X121" s="228"/>
      <c r="Y121" s="226">
        <v>38.796277276764336</v>
      </c>
      <c r="Z121" s="231">
        <v>70.87407684177758</v>
      </c>
      <c r="AB121" s="232">
        <v>6.3085714285714287</v>
      </c>
      <c r="AC121" s="233">
        <v>44.160000000000004</v>
      </c>
    </row>
    <row r="122" spans="1:29" s="198" customFormat="1" ht="12" customHeight="1">
      <c r="A122" s="224" t="s">
        <v>348</v>
      </c>
      <c r="B122" s="224" t="s">
        <v>349</v>
      </c>
      <c r="C122" s="225">
        <v>22.08</v>
      </c>
      <c r="D122" s="225"/>
      <c r="E122" s="225">
        <v>22.08</v>
      </c>
      <c r="F122" s="225"/>
      <c r="G122" s="201">
        <v>44.16</v>
      </c>
      <c r="H122" s="225"/>
      <c r="I122" s="201">
        <v>22.08</v>
      </c>
      <c r="J122" s="225"/>
      <c r="K122" s="201">
        <v>66.239999999999995</v>
      </c>
      <c r="L122" s="225"/>
      <c r="M122" s="246">
        <v>0.2857142857142857</v>
      </c>
      <c r="N122" s="225"/>
      <c r="O122" s="226">
        <v>0.19999999999999998</v>
      </c>
      <c r="P122" s="225"/>
      <c r="Q122" s="226">
        <v>0.24285714285714283</v>
      </c>
      <c r="R122" s="225"/>
      <c r="S122" s="227">
        <v>1.5901244064923077</v>
      </c>
      <c r="T122" s="227"/>
      <c r="U122" s="227"/>
      <c r="V122" s="228"/>
      <c r="W122" s="229">
        <v>4.6340768417775813</v>
      </c>
      <c r="X122" s="228"/>
      <c r="Y122" s="226">
        <v>23.670124406492306</v>
      </c>
      <c r="Z122" s="231">
        <v>70.87407684177758</v>
      </c>
      <c r="AB122" s="232">
        <v>6.3085714285714278</v>
      </c>
      <c r="AC122" s="233">
        <v>44.16</v>
      </c>
    </row>
    <row r="123" spans="1:29" s="198" customFormat="1" ht="12" customHeight="1">
      <c r="A123" s="224" t="s">
        <v>350</v>
      </c>
      <c r="B123" s="224" t="s">
        <v>351</v>
      </c>
      <c r="C123" s="225">
        <v>18.47</v>
      </c>
      <c r="D123" s="225"/>
      <c r="E123" s="225">
        <v>18.86</v>
      </c>
      <c r="F123" s="225"/>
      <c r="G123" s="201">
        <v>1791.5899999999997</v>
      </c>
      <c r="H123" s="225"/>
      <c r="I123" s="201">
        <v>1451.44</v>
      </c>
      <c r="J123" s="225"/>
      <c r="K123" s="201">
        <v>3243.0299999999997</v>
      </c>
      <c r="L123" s="225"/>
      <c r="M123" s="246">
        <v>13.857142857142856</v>
      </c>
      <c r="N123" s="225"/>
      <c r="O123" s="226">
        <v>15.391728525980913</v>
      </c>
      <c r="P123" s="225"/>
      <c r="Q123" s="226">
        <v>14.624435691561885</v>
      </c>
      <c r="R123" s="225"/>
      <c r="S123" s="227">
        <v>1.3582312638788461</v>
      </c>
      <c r="T123" s="227"/>
      <c r="U123" s="227"/>
      <c r="V123" s="228"/>
      <c r="W123" s="229">
        <v>238.36038927438005</v>
      </c>
      <c r="X123" s="228"/>
      <c r="Y123" s="226">
        <v>20.218231263878845</v>
      </c>
      <c r="Z123" s="231">
        <v>3481.3903892743797</v>
      </c>
      <c r="AB123" s="232">
        <v>261.34571428571428</v>
      </c>
      <c r="AC123" s="233">
        <v>1829.42</v>
      </c>
    </row>
    <row r="124" spans="1:29" s="198" customFormat="1" ht="12" customHeight="1">
      <c r="A124" s="224" t="s">
        <v>352</v>
      </c>
      <c r="B124" s="224" t="s">
        <v>353</v>
      </c>
      <c r="C124" s="225">
        <v>22.77</v>
      </c>
      <c r="D124" s="225"/>
      <c r="E124" s="225">
        <v>23.25</v>
      </c>
      <c r="F124" s="225"/>
      <c r="G124" s="201">
        <v>182.16000000000003</v>
      </c>
      <c r="H124" s="225"/>
      <c r="I124" s="201">
        <v>116.25</v>
      </c>
      <c r="J124" s="225"/>
      <c r="K124" s="201">
        <v>298.41000000000003</v>
      </c>
      <c r="L124" s="225"/>
      <c r="M124" s="246">
        <v>1.142857142857143</v>
      </c>
      <c r="N124" s="225"/>
      <c r="O124" s="226">
        <v>1</v>
      </c>
      <c r="P124" s="225"/>
      <c r="Q124" s="226">
        <v>1.0714285714285716</v>
      </c>
      <c r="R124" s="225"/>
      <c r="S124" s="227">
        <v>1.67438371607546</v>
      </c>
      <c r="T124" s="227"/>
      <c r="U124" s="227"/>
      <c r="V124" s="228"/>
      <c r="W124" s="229">
        <v>21.527790635255919</v>
      </c>
      <c r="X124" s="228"/>
      <c r="Y124" s="226">
        <v>24.924383716075461</v>
      </c>
      <c r="Z124" s="231">
        <v>319.93779063525596</v>
      </c>
      <c r="AB124" s="232">
        <v>26.571428571428577</v>
      </c>
      <c r="AC124" s="233">
        <v>186.00000000000003</v>
      </c>
    </row>
    <row r="125" spans="1:29" s="198" customFormat="1" ht="12" customHeight="1">
      <c r="A125" s="224" t="s">
        <v>354</v>
      </c>
      <c r="B125" s="224" t="s">
        <v>355</v>
      </c>
      <c r="C125" s="225">
        <v>22.77</v>
      </c>
      <c r="D125" s="225"/>
      <c r="E125" s="225">
        <v>23.25</v>
      </c>
      <c r="F125" s="225"/>
      <c r="G125" s="201">
        <v>0</v>
      </c>
      <c r="H125" s="225"/>
      <c r="I125" s="201">
        <v>139.5</v>
      </c>
      <c r="J125" s="225"/>
      <c r="K125" s="201">
        <v>139.5</v>
      </c>
      <c r="L125" s="225"/>
      <c r="M125" s="246">
        <v>0</v>
      </c>
      <c r="N125" s="225"/>
      <c r="O125" s="226">
        <v>1.2</v>
      </c>
      <c r="P125" s="225"/>
      <c r="Q125" s="226">
        <v>0.6</v>
      </c>
      <c r="R125" s="225"/>
      <c r="S125" s="227">
        <v>1.67438371607546</v>
      </c>
      <c r="T125" s="227"/>
      <c r="U125" s="227"/>
      <c r="V125" s="228"/>
      <c r="W125" s="229">
        <v>12.055562755743313</v>
      </c>
      <c r="X125" s="228"/>
      <c r="Y125" s="226">
        <v>24.924383716075461</v>
      </c>
      <c r="Z125" s="231">
        <v>151.55556275574332</v>
      </c>
      <c r="AB125" s="232">
        <v>0</v>
      </c>
      <c r="AC125" s="233">
        <v>0</v>
      </c>
    </row>
    <row r="126" spans="1:29" s="198" customFormat="1" ht="12" customHeight="1">
      <c r="A126" s="224" t="s">
        <v>356</v>
      </c>
      <c r="B126" s="224" t="s">
        <v>357</v>
      </c>
      <c r="C126" s="225">
        <v>26.46</v>
      </c>
      <c r="D126" s="225"/>
      <c r="E126" s="225">
        <v>27.02</v>
      </c>
      <c r="F126" s="225"/>
      <c r="G126" s="201">
        <v>793.80000000000007</v>
      </c>
      <c r="H126" s="225"/>
      <c r="I126" s="201">
        <v>162.12</v>
      </c>
      <c r="J126" s="225"/>
      <c r="K126" s="201">
        <v>955.92000000000007</v>
      </c>
      <c r="L126" s="225"/>
      <c r="M126" s="246">
        <v>4.2857142857142856</v>
      </c>
      <c r="N126" s="225"/>
      <c r="O126" s="226">
        <v>1.2</v>
      </c>
      <c r="P126" s="225"/>
      <c r="Q126" s="226">
        <v>2.7428571428571429</v>
      </c>
      <c r="R126" s="225"/>
      <c r="S126" s="227">
        <v>1.9458859358433946</v>
      </c>
      <c r="T126" s="227"/>
      <c r="U126" s="227"/>
      <c r="V126" s="228"/>
      <c r="W126" s="229">
        <v>64.047445659759731</v>
      </c>
      <c r="X126" s="228"/>
      <c r="Y126" s="226">
        <v>28.965885935843396</v>
      </c>
      <c r="Z126" s="231">
        <v>1019.9674456597598</v>
      </c>
      <c r="AB126" s="232">
        <v>115.8</v>
      </c>
      <c r="AC126" s="233">
        <v>810.6</v>
      </c>
    </row>
    <row r="127" spans="1:29" s="198" customFormat="1" ht="12" customHeight="1">
      <c r="A127" s="224" t="s">
        <v>358</v>
      </c>
      <c r="B127" s="224" t="s">
        <v>359</v>
      </c>
      <c r="C127" s="225">
        <v>18.47</v>
      </c>
      <c r="D127" s="225"/>
      <c r="E127" s="225">
        <v>18.86</v>
      </c>
      <c r="F127" s="225"/>
      <c r="G127" s="201">
        <v>9.1</v>
      </c>
      <c r="H127" s="225"/>
      <c r="I127" s="201">
        <v>0</v>
      </c>
      <c r="J127" s="225"/>
      <c r="K127" s="201">
        <v>9.1</v>
      </c>
      <c r="L127" s="225"/>
      <c r="M127" s="246">
        <v>7.038440714672442E-2</v>
      </c>
      <c r="N127" s="225"/>
      <c r="O127" s="226">
        <v>0</v>
      </c>
      <c r="P127" s="225"/>
      <c r="Q127" s="226">
        <v>3.519220357336221E-2</v>
      </c>
      <c r="R127" s="225"/>
      <c r="S127" s="227">
        <v>1.3582312638788461</v>
      </c>
      <c r="T127" s="227"/>
      <c r="U127" s="227"/>
      <c r="V127" s="228"/>
      <c r="W127" s="229">
        <v>0.57358981365755279</v>
      </c>
      <c r="X127" s="228"/>
      <c r="Y127" s="226">
        <v>20.218231263878845</v>
      </c>
      <c r="Z127" s="231">
        <v>9.6735898136575518</v>
      </c>
      <c r="AB127" s="232">
        <v>1.3274499187872226</v>
      </c>
      <c r="AC127" s="233">
        <v>9.2921494315105591</v>
      </c>
    </row>
    <row r="128" spans="1:29" s="198" customFormat="1" ht="12" customHeight="1">
      <c r="A128" s="224" t="s">
        <v>360</v>
      </c>
      <c r="B128" s="224" t="s">
        <v>361</v>
      </c>
      <c r="C128" s="225">
        <v>11.73</v>
      </c>
      <c r="D128" s="225"/>
      <c r="E128" s="225">
        <v>11.73</v>
      </c>
      <c r="F128" s="225"/>
      <c r="G128" s="201">
        <v>2780.0099999999998</v>
      </c>
      <c r="H128" s="225"/>
      <c r="I128" s="201">
        <v>2016.0099999999998</v>
      </c>
      <c r="J128" s="225"/>
      <c r="K128" s="201">
        <v>4796.0199999999995</v>
      </c>
      <c r="L128" s="225"/>
      <c r="M128" s="246">
        <v>33.857142857142854</v>
      </c>
      <c r="N128" s="225"/>
      <c r="O128" s="226">
        <v>34.373572037510648</v>
      </c>
      <c r="P128" s="225"/>
      <c r="Q128" s="226">
        <v>34.115357447326751</v>
      </c>
      <c r="R128" s="225"/>
      <c r="S128" s="227">
        <v>0.84475359094903857</v>
      </c>
      <c r="T128" s="227"/>
      <c r="U128" s="227"/>
      <c r="V128" s="228"/>
      <c r="W128" s="229">
        <v>345.8288485216716</v>
      </c>
      <c r="X128" s="228"/>
      <c r="Y128" s="226">
        <v>12.574753590949038</v>
      </c>
      <c r="Z128" s="231">
        <v>5141.8488485216712</v>
      </c>
      <c r="AB128" s="232">
        <v>397.14428571428567</v>
      </c>
      <c r="AC128" s="233">
        <v>2780.0099999999998</v>
      </c>
    </row>
    <row r="129" spans="1:16384" s="198" customFormat="1" ht="12" customHeight="1">
      <c r="A129" s="224" t="s">
        <v>362</v>
      </c>
      <c r="B129" s="224" t="s">
        <v>363</v>
      </c>
      <c r="C129" s="225">
        <v>84.78</v>
      </c>
      <c r="D129" s="225"/>
      <c r="E129" s="225">
        <v>84.78</v>
      </c>
      <c r="F129" s="225"/>
      <c r="G129" s="201">
        <v>1120.53</v>
      </c>
      <c r="H129" s="225"/>
      <c r="I129" s="201">
        <v>1777.75</v>
      </c>
      <c r="J129" s="225"/>
      <c r="K129" s="201">
        <v>2898.2799999999997</v>
      </c>
      <c r="L129" s="225"/>
      <c r="M129" s="246">
        <v>1.8881306237994133</v>
      </c>
      <c r="N129" s="225"/>
      <c r="O129" s="226">
        <v>4.1937957065345604</v>
      </c>
      <c r="P129" s="225"/>
      <c r="Q129" s="226">
        <v>3.0409631651669868</v>
      </c>
      <c r="R129" s="225"/>
      <c r="S129" s="227">
        <v>6.105559202102258</v>
      </c>
      <c r="T129" s="227"/>
      <c r="U129" s="227"/>
      <c r="V129" s="228"/>
      <c r="W129" s="229">
        <v>222.80136763607169</v>
      </c>
      <c r="X129" s="228"/>
      <c r="Y129" s="226">
        <v>90.885559202102257</v>
      </c>
      <c r="Z129" s="231">
        <v>3121.0813676360713</v>
      </c>
      <c r="AB129" s="232">
        <v>160.07571428571427</v>
      </c>
      <c r="AC129" s="233">
        <v>1120.53</v>
      </c>
    </row>
    <row r="130" spans="1:16384" s="198" customFormat="1" ht="12" customHeight="1">
      <c r="A130" s="224" t="s">
        <v>364</v>
      </c>
      <c r="B130" s="224" t="s">
        <v>365</v>
      </c>
      <c r="C130" s="225">
        <v>4.22</v>
      </c>
      <c r="D130" s="225"/>
      <c r="E130" s="225">
        <v>4.22</v>
      </c>
      <c r="F130" s="225"/>
      <c r="G130" s="201">
        <v>8.879999999999999</v>
      </c>
      <c r="H130" s="225"/>
      <c r="I130" s="201">
        <v>0</v>
      </c>
      <c r="J130" s="225"/>
      <c r="K130" s="201">
        <v>8.879999999999999</v>
      </c>
      <c r="L130" s="225"/>
      <c r="M130" s="246">
        <v>0.30060934326337169</v>
      </c>
      <c r="N130" s="225"/>
      <c r="O130" s="226">
        <v>0</v>
      </c>
      <c r="P130" s="225"/>
      <c r="Q130" s="226">
        <v>0.15030467163168584</v>
      </c>
      <c r="R130" s="225"/>
      <c r="S130" s="227">
        <v>0.30390964653068564</v>
      </c>
      <c r="T130" s="227"/>
      <c r="U130" s="227"/>
      <c r="V130" s="228"/>
      <c r="W130" s="229">
        <v>0.54814847552995705</v>
      </c>
      <c r="X130" s="228"/>
      <c r="Y130" s="226">
        <v>4.5239096465306856</v>
      </c>
      <c r="Z130" s="231">
        <v>9.4281484755299552</v>
      </c>
      <c r="AB130" s="232">
        <v>1.2685714285714285</v>
      </c>
      <c r="AC130" s="233">
        <v>8.879999999999999</v>
      </c>
    </row>
    <row r="131" spans="1:16384" s="198" customFormat="1" ht="12" customHeight="1">
      <c r="A131" s="224" t="s">
        <v>366</v>
      </c>
      <c r="B131" s="224" t="s">
        <v>367</v>
      </c>
      <c r="C131" s="263">
        <v>1.18</v>
      </c>
      <c r="D131" s="263"/>
      <c r="E131" s="225">
        <v>1.2</v>
      </c>
      <c r="F131" s="225"/>
      <c r="G131" s="201">
        <v>7200.1</v>
      </c>
      <c r="H131" s="225"/>
      <c r="I131" s="201">
        <v>5298.59</v>
      </c>
      <c r="J131" s="225"/>
      <c r="K131" s="201">
        <v>12498.69</v>
      </c>
      <c r="L131" s="225"/>
      <c r="M131" s="246">
        <v>871.6828087167072</v>
      </c>
      <c r="N131" s="225"/>
      <c r="O131" s="226">
        <v>883.09833333333347</v>
      </c>
      <c r="P131" s="225"/>
      <c r="Q131" s="226">
        <v>877.39057102502034</v>
      </c>
      <c r="R131" s="225"/>
      <c r="S131" s="227">
        <v>8.6419804700668901E-2</v>
      </c>
      <c r="T131" s="227"/>
      <c r="U131" s="227"/>
      <c r="V131" s="228"/>
      <c r="W131" s="229">
        <v>909.8870615302875</v>
      </c>
      <c r="X131" s="228"/>
      <c r="Y131" s="226">
        <v>1.2864198047006687</v>
      </c>
      <c r="Z131" s="231">
        <v>13408.577061530288</v>
      </c>
      <c r="AB131" s="232">
        <v>1046.0193704600485</v>
      </c>
      <c r="AC131" s="233">
        <v>7322.1355932203396</v>
      </c>
    </row>
    <row r="132" spans="1:16384" s="198" customFormat="1" ht="12" customHeight="1">
      <c r="A132" s="224" t="s">
        <v>368</v>
      </c>
      <c r="B132" s="224" t="s">
        <v>369</v>
      </c>
      <c r="C132" s="263">
        <v>1.18</v>
      </c>
      <c r="D132" s="263"/>
      <c r="E132" s="225">
        <v>1.2</v>
      </c>
      <c r="F132" s="225"/>
      <c r="G132" s="201">
        <v>15039.670000000002</v>
      </c>
      <c r="H132" s="225"/>
      <c r="I132" s="201">
        <v>10497.96</v>
      </c>
      <c r="J132" s="225"/>
      <c r="K132" s="201">
        <v>25537.63</v>
      </c>
      <c r="L132" s="225"/>
      <c r="M132" s="246">
        <v>1820.7832929782087</v>
      </c>
      <c r="N132" s="225"/>
      <c r="O132" s="226">
        <v>1749.6599999999999</v>
      </c>
      <c r="P132" s="225"/>
      <c r="Q132" s="226">
        <v>1785.2216464891044</v>
      </c>
      <c r="R132" s="225"/>
      <c r="S132" s="227">
        <v>8.6419804700668901E-2</v>
      </c>
      <c r="T132" s="227"/>
      <c r="U132" s="227"/>
      <c r="V132" s="228"/>
      <c r="W132" s="229">
        <v>1851.3420724439397</v>
      </c>
      <c r="X132" s="228"/>
      <c r="Y132" s="226">
        <v>1.2864198047006687</v>
      </c>
      <c r="Z132" s="231">
        <v>27388.972072443939</v>
      </c>
      <c r="AB132" s="232">
        <v>2184.9399515738505</v>
      </c>
      <c r="AC132" s="233">
        <v>15294.579661016953</v>
      </c>
    </row>
    <row r="133" spans="1:16384" s="198" customFormat="1" ht="12" customHeight="1">
      <c r="A133" s="224" t="s">
        <v>575</v>
      </c>
      <c r="B133" s="224" t="s">
        <v>576</v>
      </c>
      <c r="C133" s="225">
        <v>1.18</v>
      </c>
      <c r="D133" s="225"/>
      <c r="E133" s="225">
        <v>1.2</v>
      </c>
      <c r="F133" s="258"/>
      <c r="G133" s="201">
        <v>-61.31</v>
      </c>
      <c r="H133" s="258"/>
      <c r="I133" s="201">
        <v>26</v>
      </c>
      <c r="J133" s="258"/>
      <c r="K133" s="201">
        <v>-35.31</v>
      </c>
      <c r="L133" s="258"/>
      <c r="M133" s="246">
        <v>-7.4225181598062964</v>
      </c>
      <c r="N133" s="225"/>
      <c r="O133" s="226">
        <v>4.3333333333333339</v>
      </c>
      <c r="P133" s="225"/>
      <c r="Q133" s="226">
        <v>-1.5445924132364812</v>
      </c>
      <c r="R133" s="258"/>
      <c r="S133" s="227">
        <v>8.6419804700668901E-2</v>
      </c>
      <c r="T133" s="259"/>
      <c r="U133" s="259"/>
      <c r="V133" s="260"/>
      <c r="W133" s="229">
        <v>-1.6018004963283787</v>
      </c>
      <c r="X133" s="261"/>
      <c r="Y133" s="226">
        <v>1.2864198047006687</v>
      </c>
      <c r="Z133" s="231">
        <v>-36.911800496328382</v>
      </c>
      <c r="AA133" s="262"/>
      <c r="AB133" s="232">
        <v>-8.9070217917675549</v>
      </c>
      <c r="AC133" s="233">
        <v>-62.349152542372885</v>
      </c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62"/>
      <c r="BE133" s="262"/>
      <c r="BF133" s="262"/>
      <c r="BG133" s="262"/>
      <c r="BH133" s="262"/>
      <c r="BI133" s="262"/>
      <c r="BJ133" s="262"/>
      <c r="BK133" s="262"/>
      <c r="BL133" s="262"/>
      <c r="BM133" s="262"/>
      <c r="BN133" s="262"/>
      <c r="BO133" s="262"/>
      <c r="BP133" s="262"/>
      <c r="BQ133" s="262"/>
      <c r="BR133" s="262"/>
      <c r="BS133" s="262"/>
      <c r="BT133" s="262"/>
      <c r="BU133" s="262"/>
      <c r="BV133" s="262"/>
      <c r="BW133" s="262"/>
      <c r="BX133" s="262"/>
      <c r="BY133" s="262"/>
      <c r="BZ133" s="262"/>
      <c r="CA133" s="262"/>
      <c r="CB133" s="262"/>
      <c r="CC133" s="262"/>
      <c r="CD133" s="262"/>
      <c r="CE133" s="262"/>
      <c r="CF133" s="262"/>
      <c r="CG133" s="262"/>
      <c r="CH133" s="262"/>
      <c r="CI133" s="262"/>
      <c r="CJ133" s="262"/>
      <c r="CK133" s="262"/>
      <c r="CL133" s="262"/>
      <c r="CM133" s="262"/>
      <c r="CN133" s="262"/>
      <c r="CO133" s="262"/>
      <c r="CP133" s="262"/>
      <c r="CQ133" s="262"/>
      <c r="CR133" s="262"/>
      <c r="CS133" s="262"/>
      <c r="CT133" s="262"/>
      <c r="CU133" s="262"/>
      <c r="CV133" s="262"/>
      <c r="CW133" s="262"/>
      <c r="CX133" s="262"/>
      <c r="CY133" s="262"/>
      <c r="CZ133" s="262"/>
      <c r="DA133" s="262"/>
      <c r="DB133" s="262"/>
      <c r="DC133" s="262"/>
      <c r="DD133" s="262"/>
      <c r="DE133" s="262"/>
      <c r="DF133" s="262"/>
      <c r="DG133" s="262"/>
      <c r="DH133" s="262"/>
      <c r="DI133" s="262"/>
      <c r="DJ133" s="262"/>
      <c r="DK133" s="262"/>
      <c r="DL133" s="262"/>
      <c r="DM133" s="262"/>
      <c r="DN133" s="262"/>
      <c r="DO133" s="262"/>
      <c r="DP133" s="262"/>
      <c r="DQ133" s="262"/>
      <c r="DR133" s="262"/>
      <c r="DS133" s="262"/>
      <c r="DT133" s="262"/>
      <c r="DU133" s="262"/>
      <c r="DV133" s="262"/>
      <c r="DW133" s="262"/>
      <c r="DX133" s="262"/>
      <c r="DY133" s="262"/>
      <c r="DZ133" s="262"/>
      <c r="EA133" s="262"/>
      <c r="EB133" s="262"/>
      <c r="EC133" s="262"/>
      <c r="ED133" s="262"/>
      <c r="EE133" s="262"/>
      <c r="EF133" s="262"/>
      <c r="EG133" s="262"/>
      <c r="EH133" s="262"/>
      <c r="EI133" s="262"/>
      <c r="EJ133" s="262"/>
      <c r="EK133" s="262"/>
      <c r="EL133" s="262"/>
      <c r="EM133" s="262"/>
      <c r="EN133" s="262"/>
      <c r="EO133" s="262"/>
      <c r="EP133" s="262"/>
      <c r="EQ133" s="262"/>
      <c r="ER133" s="262"/>
      <c r="ES133" s="262"/>
      <c r="ET133" s="262"/>
      <c r="EU133" s="262"/>
      <c r="EV133" s="262"/>
      <c r="EW133" s="262"/>
      <c r="EX133" s="262"/>
      <c r="EY133" s="262"/>
      <c r="EZ133" s="262"/>
      <c r="FA133" s="262"/>
      <c r="FB133" s="262"/>
      <c r="FC133" s="262"/>
      <c r="FD133" s="262"/>
      <c r="FE133" s="262"/>
      <c r="FF133" s="262"/>
      <c r="FG133" s="262"/>
      <c r="FH133" s="262"/>
      <c r="FI133" s="262"/>
      <c r="FJ133" s="262"/>
      <c r="FK133" s="262"/>
      <c r="FL133" s="262"/>
      <c r="FM133" s="262"/>
      <c r="FN133" s="262"/>
      <c r="FO133" s="262"/>
      <c r="FP133" s="262"/>
      <c r="FQ133" s="262"/>
      <c r="FR133" s="262"/>
      <c r="FS133" s="262"/>
      <c r="FT133" s="262"/>
      <c r="FU133" s="262"/>
      <c r="FV133" s="262"/>
      <c r="FW133" s="262"/>
      <c r="FX133" s="262"/>
      <c r="FY133" s="262"/>
      <c r="FZ133" s="262"/>
      <c r="GA133" s="262"/>
      <c r="GB133" s="262"/>
      <c r="GC133" s="262"/>
      <c r="GD133" s="262"/>
      <c r="GE133" s="262"/>
      <c r="GF133" s="262"/>
      <c r="GG133" s="262"/>
      <c r="GH133" s="262"/>
      <c r="GI133" s="262"/>
      <c r="GJ133" s="262"/>
      <c r="GK133" s="262"/>
      <c r="GL133" s="262"/>
      <c r="GM133" s="262"/>
      <c r="GN133" s="262"/>
      <c r="GO133" s="262"/>
      <c r="GP133" s="262"/>
      <c r="GQ133" s="262"/>
      <c r="GR133" s="262"/>
      <c r="GS133" s="262"/>
      <c r="GT133" s="262"/>
      <c r="GU133" s="262"/>
      <c r="GV133" s="262"/>
      <c r="GW133" s="262"/>
      <c r="GX133" s="262"/>
      <c r="GY133" s="262"/>
      <c r="GZ133" s="262"/>
      <c r="HA133" s="262"/>
      <c r="HB133" s="262"/>
      <c r="HC133" s="262"/>
      <c r="HD133" s="262"/>
      <c r="HE133" s="262"/>
      <c r="HF133" s="262"/>
      <c r="HG133" s="262"/>
      <c r="HH133" s="262"/>
      <c r="HI133" s="262"/>
      <c r="HJ133" s="262"/>
      <c r="HK133" s="262"/>
      <c r="HL133" s="262"/>
      <c r="HM133" s="262"/>
      <c r="HN133" s="262"/>
      <c r="HO133" s="262"/>
      <c r="HP133" s="262"/>
      <c r="HQ133" s="262"/>
      <c r="HR133" s="262"/>
      <c r="HS133" s="262"/>
      <c r="HT133" s="262"/>
      <c r="HU133" s="262"/>
      <c r="HV133" s="262"/>
      <c r="HW133" s="262"/>
      <c r="HX133" s="262"/>
      <c r="HY133" s="262"/>
      <c r="HZ133" s="262"/>
      <c r="IA133" s="262"/>
      <c r="IB133" s="262"/>
      <c r="IC133" s="262"/>
      <c r="ID133" s="262"/>
      <c r="IE133" s="262"/>
      <c r="IF133" s="262"/>
      <c r="IG133" s="262"/>
      <c r="IH133" s="262"/>
      <c r="II133" s="262"/>
      <c r="IJ133" s="262"/>
      <c r="IK133" s="262"/>
      <c r="IL133" s="262"/>
      <c r="IM133" s="262"/>
      <c r="IN133" s="262"/>
      <c r="IO133" s="262"/>
      <c r="IP133" s="262"/>
      <c r="IQ133" s="262"/>
      <c r="IR133" s="262"/>
      <c r="IS133" s="262"/>
      <c r="IT133" s="262"/>
      <c r="IU133" s="262"/>
      <c r="IV133" s="262"/>
      <c r="IW133" s="262"/>
      <c r="IX133" s="262"/>
      <c r="IY133" s="262"/>
      <c r="IZ133" s="262"/>
      <c r="JA133" s="262"/>
      <c r="JB133" s="262"/>
      <c r="JC133" s="262"/>
      <c r="JD133" s="262"/>
      <c r="JE133" s="262"/>
      <c r="JF133" s="262"/>
      <c r="JG133" s="262"/>
      <c r="JH133" s="262"/>
      <c r="JI133" s="262"/>
      <c r="JJ133" s="262"/>
      <c r="JK133" s="262"/>
      <c r="JL133" s="262"/>
      <c r="JM133" s="262"/>
      <c r="JN133" s="262"/>
      <c r="JO133" s="262"/>
      <c r="JP133" s="262"/>
      <c r="JQ133" s="262"/>
      <c r="JR133" s="262"/>
      <c r="JS133" s="262"/>
      <c r="JT133" s="262"/>
      <c r="JU133" s="262"/>
      <c r="JV133" s="262"/>
      <c r="JW133" s="262"/>
      <c r="JX133" s="262"/>
      <c r="JY133" s="262"/>
      <c r="JZ133" s="262"/>
      <c r="KA133" s="262"/>
      <c r="KB133" s="262"/>
      <c r="KC133" s="262"/>
      <c r="KD133" s="262"/>
      <c r="KE133" s="262"/>
      <c r="KF133" s="262"/>
      <c r="KG133" s="262"/>
      <c r="KH133" s="262"/>
      <c r="KI133" s="262"/>
      <c r="KJ133" s="262"/>
      <c r="KK133" s="262"/>
      <c r="KL133" s="262"/>
      <c r="KM133" s="262"/>
      <c r="KN133" s="262"/>
      <c r="KO133" s="262"/>
      <c r="KP133" s="262"/>
      <c r="KQ133" s="262"/>
      <c r="KR133" s="262"/>
      <c r="KS133" s="262"/>
      <c r="KT133" s="262"/>
      <c r="KU133" s="262"/>
      <c r="KV133" s="262"/>
      <c r="KW133" s="262"/>
      <c r="KX133" s="262"/>
      <c r="KY133" s="262"/>
      <c r="KZ133" s="262"/>
      <c r="LA133" s="262"/>
      <c r="LB133" s="262"/>
      <c r="LC133" s="262"/>
      <c r="LD133" s="262"/>
      <c r="LE133" s="262"/>
      <c r="LF133" s="262"/>
      <c r="LG133" s="262"/>
      <c r="LH133" s="262"/>
      <c r="LI133" s="262"/>
      <c r="LJ133" s="262"/>
      <c r="LK133" s="262"/>
      <c r="LL133" s="262"/>
      <c r="LM133" s="262"/>
      <c r="LN133" s="262"/>
      <c r="LO133" s="262"/>
      <c r="LP133" s="262"/>
      <c r="LQ133" s="262"/>
      <c r="LR133" s="262"/>
      <c r="LS133" s="262"/>
      <c r="LT133" s="262"/>
      <c r="LU133" s="262"/>
      <c r="LV133" s="262"/>
      <c r="LW133" s="262"/>
      <c r="LX133" s="262"/>
      <c r="LY133" s="262"/>
      <c r="LZ133" s="262"/>
      <c r="MA133" s="262"/>
      <c r="MB133" s="262"/>
      <c r="MC133" s="262"/>
      <c r="MD133" s="262"/>
      <c r="ME133" s="262"/>
      <c r="MF133" s="262"/>
      <c r="MG133" s="262"/>
      <c r="MH133" s="262"/>
      <c r="MI133" s="262"/>
      <c r="MJ133" s="262"/>
      <c r="MK133" s="262"/>
      <c r="ML133" s="262"/>
      <c r="MM133" s="262"/>
      <c r="MN133" s="262"/>
      <c r="MO133" s="262"/>
      <c r="MP133" s="262"/>
      <c r="MQ133" s="262"/>
      <c r="MR133" s="262"/>
      <c r="MS133" s="262"/>
      <c r="MT133" s="262"/>
      <c r="MU133" s="262"/>
      <c r="MV133" s="262"/>
      <c r="MW133" s="262"/>
      <c r="MX133" s="262"/>
      <c r="MY133" s="262"/>
      <c r="MZ133" s="262"/>
      <c r="NA133" s="262"/>
      <c r="NB133" s="262"/>
      <c r="NC133" s="262"/>
      <c r="ND133" s="262"/>
      <c r="NE133" s="262"/>
      <c r="NF133" s="262"/>
      <c r="NG133" s="262"/>
      <c r="NH133" s="262"/>
      <c r="NI133" s="262"/>
      <c r="NJ133" s="262"/>
      <c r="NK133" s="262"/>
      <c r="NL133" s="262"/>
      <c r="NM133" s="262"/>
      <c r="NN133" s="262"/>
      <c r="NO133" s="262"/>
      <c r="NP133" s="262"/>
      <c r="NQ133" s="262"/>
      <c r="NR133" s="262"/>
      <c r="NS133" s="262"/>
      <c r="NT133" s="262"/>
      <c r="NU133" s="262"/>
      <c r="NV133" s="262"/>
      <c r="NW133" s="262"/>
      <c r="NX133" s="262"/>
      <c r="NY133" s="262"/>
      <c r="NZ133" s="262"/>
      <c r="OA133" s="262"/>
      <c r="OB133" s="262"/>
      <c r="OC133" s="262"/>
      <c r="OD133" s="262"/>
      <c r="OE133" s="262"/>
      <c r="OF133" s="262"/>
      <c r="OG133" s="262"/>
      <c r="OH133" s="262"/>
      <c r="OI133" s="262"/>
      <c r="OJ133" s="262"/>
      <c r="OK133" s="262"/>
      <c r="OL133" s="262"/>
      <c r="OM133" s="262"/>
      <c r="ON133" s="262"/>
      <c r="OO133" s="262"/>
      <c r="OP133" s="262"/>
      <c r="OQ133" s="262"/>
      <c r="OR133" s="262"/>
      <c r="OS133" s="262"/>
      <c r="OT133" s="262"/>
      <c r="OU133" s="262"/>
      <c r="OV133" s="262"/>
      <c r="OW133" s="262"/>
      <c r="OX133" s="262"/>
      <c r="OY133" s="262"/>
      <c r="OZ133" s="262"/>
      <c r="PA133" s="262"/>
      <c r="PB133" s="262"/>
      <c r="PC133" s="262"/>
      <c r="PD133" s="262"/>
      <c r="PE133" s="262"/>
      <c r="PF133" s="262"/>
      <c r="PG133" s="262"/>
      <c r="PH133" s="262"/>
      <c r="PI133" s="262"/>
      <c r="PJ133" s="262"/>
      <c r="PK133" s="262"/>
      <c r="PL133" s="262"/>
      <c r="PM133" s="262"/>
      <c r="PN133" s="262"/>
      <c r="PO133" s="262"/>
      <c r="PP133" s="262"/>
      <c r="PQ133" s="262"/>
      <c r="PR133" s="262"/>
      <c r="PS133" s="262"/>
      <c r="PT133" s="262"/>
      <c r="PU133" s="262"/>
      <c r="PV133" s="262"/>
      <c r="PW133" s="262"/>
      <c r="PX133" s="262"/>
      <c r="PY133" s="262"/>
      <c r="PZ133" s="262"/>
      <c r="QA133" s="262"/>
      <c r="QB133" s="262"/>
      <c r="QC133" s="262"/>
      <c r="QD133" s="262"/>
      <c r="QE133" s="262"/>
      <c r="QF133" s="262"/>
      <c r="QG133" s="262"/>
      <c r="QH133" s="262"/>
      <c r="QI133" s="262"/>
      <c r="QJ133" s="262"/>
      <c r="QK133" s="262"/>
      <c r="QL133" s="262"/>
      <c r="QM133" s="262"/>
      <c r="QN133" s="262"/>
      <c r="QO133" s="262"/>
      <c r="QP133" s="262"/>
      <c r="QQ133" s="262"/>
      <c r="QR133" s="262"/>
      <c r="QS133" s="262"/>
      <c r="QT133" s="262"/>
      <c r="QU133" s="262"/>
      <c r="QV133" s="262"/>
      <c r="QW133" s="262"/>
      <c r="QX133" s="262"/>
      <c r="QY133" s="262"/>
      <c r="QZ133" s="262"/>
      <c r="RA133" s="262"/>
      <c r="RB133" s="262"/>
      <c r="RC133" s="262"/>
      <c r="RD133" s="262"/>
      <c r="RE133" s="262"/>
      <c r="RF133" s="262"/>
      <c r="RG133" s="262"/>
      <c r="RH133" s="262"/>
      <c r="RI133" s="262"/>
      <c r="RJ133" s="262"/>
      <c r="RK133" s="262"/>
      <c r="RL133" s="262"/>
      <c r="RM133" s="262"/>
      <c r="RN133" s="262"/>
      <c r="RO133" s="262"/>
      <c r="RP133" s="262"/>
      <c r="RQ133" s="262"/>
      <c r="RR133" s="262"/>
      <c r="RS133" s="262"/>
      <c r="RT133" s="262"/>
      <c r="RU133" s="262"/>
      <c r="RV133" s="262"/>
      <c r="RW133" s="262"/>
      <c r="RX133" s="262"/>
      <c r="RY133" s="262"/>
      <c r="RZ133" s="262"/>
      <c r="SA133" s="262"/>
      <c r="SB133" s="262"/>
      <c r="SC133" s="262"/>
      <c r="SD133" s="262"/>
      <c r="SE133" s="262"/>
      <c r="SF133" s="262"/>
      <c r="SG133" s="262"/>
      <c r="SH133" s="262"/>
      <c r="SI133" s="262"/>
      <c r="SJ133" s="262"/>
      <c r="SK133" s="262"/>
      <c r="SL133" s="262"/>
      <c r="SM133" s="262"/>
      <c r="SN133" s="262"/>
      <c r="SO133" s="262"/>
      <c r="SP133" s="262"/>
      <c r="SQ133" s="262"/>
      <c r="SR133" s="262"/>
      <c r="SS133" s="262"/>
      <c r="ST133" s="262"/>
      <c r="SU133" s="262"/>
      <c r="SV133" s="262"/>
      <c r="SW133" s="262"/>
      <c r="SX133" s="262"/>
      <c r="SY133" s="262"/>
      <c r="SZ133" s="262"/>
      <c r="TA133" s="262"/>
      <c r="TB133" s="262"/>
      <c r="TC133" s="262"/>
      <c r="TD133" s="262"/>
      <c r="TE133" s="262"/>
      <c r="TF133" s="262"/>
      <c r="TG133" s="262"/>
      <c r="TH133" s="262"/>
      <c r="TI133" s="262"/>
      <c r="TJ133" s="262"/>
      <c r="TK133" s="262"/>
      <c r="TL133" s="262"/>
      <c r="TM133" s="262"/>
      <c r="TN133" s="262"/>
      <c r="TO133" s="262"/>
      <c r="TP133" s="262"/>
      <c r="TQ133" s="262"/>
      <c r="TR133" s="262"/>
      <c r="TS133" s="262"/>
      <c r="TT133" s="262"/>
      <c r="TU133" s="262"/>
      <c r="TV133" s="262"/>
      <c r="TW133" s="262"/>
      <c r="TX133" s="262"/>
      <c r="TY133" s="262"/>
      <c r="TZ133" s="262"/>
      <c r="UA133" s="262"/>
      <c r="UB133" s="262"/>
      <c r="UC133" s="262"/>
      <c r="UD133" s="262"/>
      <c r="UE133" s="262"/>
      <c r="UF133" s="262"/>
      <c r="UG133" s="262"/>
      <c r="UH133" s="262"/>
      <c r="UI133" s="262"/>
      <c r="UJ133" s="262"/>
      <c r="UK133" s="262"/>
      <c r="UL133" s="262"/>
      <c r="UM133" s="262"/>
      <c r="UN133" s="262"/>
      <c r="UO133" s="262"/>
      <c r="UP133" s="262"/>
      <c r="UQ133" s="262"/>
      <c r="UR133" s="262"/>
      <c r="US133" s="262"/>
      <c r="UT133" s="262"/>
      <c r="UU133" s="262"/>
      <c r="UV133" s="262"/>
      <c r="UW133" s="262"/>
      <c r="UX133" s="262"/>
      <c r="UY133" s="262"/>
      <c r="UZ133" s="262"/>
      <c r="VA133" s="262"/>
      <c r="VB133" s="262"/>
      <c r="VC133" s="262"/>
      <c r="VD133" s="262"/>
      <c r="VE133" s="262"/>
      <c r="VF133" s="262"/>
      <c r="VG133" s="262"/>
      <c r="VH133" s="262"/>
      <c r="VI133" s="262"/>
      <c r="VJ133" s="262"/>
      <c r="VK133" s="262"/>
      <c r="VL133" s="262"/>
      <c r="VM133" s="262"/>
      <c r="VN133" s="262"/>
      <c r="VO133" s="262"/>
      <c r="VP133" s="262"/>
      <c r="VQ133" s="262"/>
      <c r="VR133" s="262"/>
      <c r="VS133" s="262"/>
      <c r="VT133" s="262"/>
      <c r="VU133" s="262"/>
      <c r="VV133" s="262"/>
      <c r="VW133" s="262"/>
      <c r="VX133" s="262"/>
      <c r="VY133" s="262"/>
      <c r="VZ133" s="262"/>
      <c r="WA133" s="262"/>
      <c r="WB133" s="262"/>
      <c r="WC133" s="262"/>
      <c r="WD133" s="262"/>
      <c r="WE133" s="262"/>
      <c r="WF133" s="262"/>
      <c r="WG133" s="262"/>
      <c r="WH133" s="262"/>
      <c r="WI133" s="262"/>
      <c r="WJ133" s="262"/>
      <c r="WK133" s="262"/>
      <c r="WL133" s="262"/>
      <c r="WM133" s="262"/>
      <c r="WN133" s="262"/>
      <c r="WO133" s="262"/>
      <c r="WP133" s="262"/>
      <c r="WQ133" s="262"/>
      <c r="WR133" s="262"/>
      <c r="WS133" s="262"/>
      <c r="WT133" s="262"/>
      <c r="WU133" s="262"/>
      <c r="WV133" s="262"/>
      <c r="WW133" s="262"/>
      <c r="WX133" s="262"/>
      <c r="WY133" s="262"/>
      <c r="WZ133" s="262"/>
      <c r="XA133" s="262"/>
      <c r="XB133" s="262"/>
      <c r="XC133" s="262"/>
      <c r="XD133" s="262"/>
      <c r="XE133" s="262"/>
      <c r="XF133" s="262"/>
      <c r="XG133" s="262"/>
      <c r="XH133" s="262"/>
      <c r="XI133" s="262"/>
      <c r="XJ133" s="262"/>
      <c r="XK133" s="262"/>
      <c r="XL133" s="262"/>
      <c r="XM133" s="262"/>
      <c r="XN133" s="262"/>
      <c r="XO133" s="262"/>
      <c r="XP133" s="262"/>
      <c r="XQ133" s="262"/>
      <c r="XR133" s="262"/>
      <c r="XS133" s="262"/>
      <c r="XT133" s="262"/>
      <c r="XU133" s="262"/>
      <c r="XV133" s="262"/>
      <c r="XW133" s="262"/>
      <c r="XX133" s="262"/>
      <c r="XY133" s="262"/>
      <c r="XZ133" s="262"/>
      <c r="YA133" s="262"/>
      <c r="YB133" s="262"/>
      <c r="YC133" s="262"/>
      <c r="YD133" s="262"/>
      <c r="YE133" s="262"/>
      <c r="YF133" s="262"/>
      <c r="YG133" s="262"/>
      <c r="YH133" s="262"/>
      <c r="YI133" s="262"/>
      <c r="YJ133" s="262"/>
      <c r="YK133" s="262"/>
      <c r="YL133" s="262"/>
      <c r="YM133" s="262"/>
      <c r="YN133" s="262"/>
      <c r="YO133" s="262"/>
      <c r="YP133" s="262"/>
      <c r="YQ133" s="262"/>
      <c r="YR133" s="262"/>
      <c r="YS133" s="262"/>
      <c r="YT133" s="262"/>
      <c r="YU133" s="262"/>
      <c r="YV133" s="262"/>
      <c r="YW133" s="262"/>
      <c r="YX133" s="262"/>
      <c r="YY133" s="262"/>
      <c r="YZ133" s="262"/>
      <c r="ZA133" s="262"/>
      <c r="ZB133" s="262"/>
      <c r="ZC133" s="262"/>
      <c r="ZD133" s="262"/>
      <c r="ZE133" s="262"/>
      <c r="ZF133" s="262"/>
      <c r="ZG133" s="262"/>
      <c r="ZH133" s="262"/>
      <c r="ZI133" s="262"/>
      <c r="ZJ133" s="262"/>
      <c r="ZK133" s="262"/>
      <c r="ZL133" s="262"/>
      <c r="ZM133" s="262"/>
      <c r="ZN133" s="262"/>
      <c r="ZO133" s="262"/>
      <c r="ZP133" s="262"/>
      <c r="ZQ133" s="262"/>
      <c r="ZR133" s="262"/>
      <c r="ZS133" s="262"/>
      <c r="ZT133" s="262"/>
      <c r="ZU133" s="262"/>
      <c r="ZV133" s="262"/>
      <c r="ZW133" s="262"/>
      <c r="ZX133" s="262"/>
      <c r="ZY133" s="262"/>
      <c r="ZZ133" s="262"/>
      <c r="AAA133" s="262"/>
      <c r="AAB133" s="262"/>
      <c r="AAC133" s="262"/>
      <c r="AAD133" s="262"/>
      <c r="AAE133" s="262"/>
      <c r="AAF133" s="262"/>
      <c r="AAG133" s="262"/>
      <c r="AAH133" s="262"/>
      <c r="AAI133" s="262"/>
      <c r="AAJ133" s="262"/>
      <c r="AAK133" s="262"/>
      <c r="AAL133" s="262"/>
      <c r="AAM133" s="262"/>
      <c r="AAN133" s="262"/>
      <c r="AAO133" s="262"/>
      <c r="AAP133" s="262"/>
      <c r="AAQ133" s="262"/>
      <c r="AAR133" s="262"/>
      <c r="AAS133" s="262"/>
      <c r="AAT133" s="262"/>
      <c r="AAU133" s="262"/>
      <c r="AAV133" s="262"/>
      <c r="AAW133" s="262"/>
      <c r="AAX133" s="262"/>
      <c r="AAY133" s="262"/>
      <c r="AAZ133" s="262"/>
      <c r="ABA133" s="262"/>
      <c r="ABB133" s="262"/>
      <c r="ABC133" s="262"/>
      <c r="ABD133" s="262"/>
      <c r="ABE133" s="262"/>
      <c r="ABF133" s="262"/>
      <c r="ABG133" s="262"/>
      <c r="ABH133" s="262"/>
      <c r="ABI133" s="262"/>
      <c r="ABJ133" s="262"/>
      <c r="ABK133" s="262"/>
      <c r="ABL133" s="262"/>
      <c r="ABM133" s="262"/>
      <c r="ABN133" s="262"/>
      <c r="ABO133" s="262"/>
      <c r="ABP133" s="262"/>
      <c r="ABQ133" s="262"/>
      <c r="ABR133" s="262"/>
      <c r="ABS133" s="262"/>
      <c r="ABT133" s="262"/>
      <c r="ABU133" s="262"/>
      <c r="ABV133" s="262"/>
      <c r="ABW133" s="262"/>
      <c r="ABX133" s="262"/>
      <c r="ABY133" s="262"/>
      <c r="ABZ133" s="262"/>
      <c r="ACA133" s="262"/>
      <c r="ACB133" s="262"/>
      <c r="ACC133" s="262"/>
      <c r="ACD133" s="262"/>
      <c r="ACE133" s="262"/>
      <c r="ACF133" s="262"/>
      <c r="ACG133" s="262"/>
      <c r="ACH133" s="262"/>
      <c r="ACI133" s="262"/>
      <c r="ACJ133" s="262"/>
      <c r="ACK133" s="262"/>
      <c r="ACL133" s="262"/>
      <c r="ACM133" s="262"/>
      <c r="ACN133" s="262"/>
      <c r="ACO133" s="262"/>
      <c r="ACP133" s="262"/>
      <c r="ACQ133" s="262"/>
      <c r="ACR133" s="262"/>
      <c r="ACS133" s="262"/>
      <c r="ACT133" s="262"/>
      <c r="ACU133" s="262"/>
      <c r="ACV133" s="262"/>
      <c r="ACW133" s="262"/>
      <c r="ACX133" s="262"/>
      <c r="ACY133" s="262"/>
      <c r="ACZ133" s="262"/>
      <c r="ADA133" s="262"/>
      <c r="ADB133" s="262"/>
      <c r="ADC133" s="262"/>
      <c r="ADD133" s="262"/>
      <c r="ADE133" s="262"/>
      <c r="ADF133" s="262"/>
      <c r="ADG133" s="262"/>
      <c r="ADH133" s="262"/>
      <c r="ADI133" s="262"/>
      <c r="ADJ133" s="262"/>
      <c r="ADK133" s="262"/>
      <c r="ADL133" s="262"/>
      <c r="ADM133" s="262"/>
      <c r="ADN133" s="262"/>
      <c r="ADO133" s="262"/>
      <c r="ADP133" s="262"/>
      <c r="ADQ133" s="262"/>
      <c r="ADR133" s="262"/>
      <c r="ADS133" s="262"/>
      <c r="ADT133" s="262"/>
      <c r="ADU133" s="262"/>
      <c r="ADV133" s="262"/>
      <c r="ADW133" s="262"/>
      <c r="ADX133" s="262"/>
      <c r="ADY133" s="262"/>
      <c r="ADZ133" s="262"/>
      <c r="AEA133" s="262"/>
      <c r="AEB133" s="262"/>
      <c r="AEC133" s="262"/>
      <c r="AED133" s="262"/>
      <c r="AEE133" s="262"/>
      <c r="AEF133" s="262"/>
      <c r="AEG133" s="262"/>
      <c r="AEH133" s="262"/>
      <c r="AEI133" s="262"/>
      <c r="AEJ133" s="262"/>
      <c r="AEK133" s="262"/>
      <c r="AEL133" s="262"/>
      <c r="AEM133" s="262"/>
      <c r="AEN133" s="262"/>
      <c r="AEO133" s="262"/>
      <c r="AEP133" s="262"/>
      <c r="AEQ133" s="262"/>
      <c r="AER133" s="262"/>
      <c r="AES133" s="262"/>
      <c r="AET133" s="262"/>
      <c r="AEU133" s="262"/>
      <c r="AEV133" s="262"/>
      <c r="AEW133" s="262"/>
      <c r="AEX133" s="262"/>
      <c r="AEY133" s="262"/>
      <c r="AEZ133" s="262"/>
      <c r="AFA133" s="262"/>
      <c r="AFB133" s="262"/>
      <c r="AFC133" s="262"/>
      <c r="AFD133" s="262"/>
      <c r="AFE133" s="262"/>
      <c r="AFF133" s="262"/>
      <c r="AFG133" s="262"/>
      <c r="AFH133" s="262"/>
      <c r="AFI133" s="262"/>
      <c r="AFJ133" s="262"/>
      <c r="AFK133" s="262"/>
      <c r="AFL133" s="262"/>
      <c r="AFM133" s="262"/>
      <c r="AFN133" s="262"/>
      <c r="AFO133" s="262"/>
      <c r="AFP133" s="262"/>
      <c r="AFQ133" s="262"/>
      <c r="AFR133" s="262"/>
      <c r="AFS133" s="262"/>
      <c r="AFT133" s="262"/>
      <c r="AFU133" s="262"/>
      <c r="AFV133" s="262"/>
      <c r="AFW133" s="262"/>
      <c r="AFX133" s="262"/>
      <c r="AFY133" s="262"/>
      <c r="AFZ133" s="262"/>
      <c r="AGA133" s="262"/>
      <c r="AGB133" s="262"/>
      <c r="AGC133" s="262"/>
      <c r="AGD133" s="262"/>
      <c r="AGE133" s="262"/>
      <c r="AGF133" s="262"/>
      <c r="AGG133" s="262"/>
      <c r="AGH133" s="262"/>
      <c r="AGI133" s="262"/>
      <c r="AGJ133" s="262"/>
      <c r="AGK133" s="262"/>
      <c r="AGL133" s="262"/>
      <c r="AGM133" s="262"/>
      <c r="AGN133" s="262"/>
      <c r="AGO133" s="262"/>
      <c r="AGP133" s="262"/>
      <c r="AGQ133" s="262"/>
      <c r="AGR133" s="262"/>
      <c r="AGS133" s="262"/>
      <c r="AGT133" s="262"/>
      <c r="AGU133" s="262"/>
      <c r="AGV133" s="262"/>
      <c r="AGW133" s="262"/>
      <c r="AGX133" s="262"/>
      <c r="AGY133" s="262"/>
      <c r="AGZ133" s="262"/>
      <c r="AHA133" s="262"/>
      <c r="AHB133" s="262"/>
      <c r="AHC133" s="262"/>
      <c r="AHD133" s="262"/>
      <c r="AHE133" s="262"/>
      <c r="AHF133" s="262"/>
      <c r="AHG133" s="262"/>
      <c r="AHH133" s="262"/>
      <c r="AHI133" s="262"/>
      <c r="AHJ133" s="262"/>
      <c r="AHK133" s="262"/>
      <c r="AHL133" s="262"/>
      <c r="AHM133" s="262"/>
      <c r="AHN133" s="262"/>
      <c r="AHO133" s="262"/>
      <c r="AHP133" s="262"/>
      <c r="AHQ133" s="262"/>
      <c r="AHR133" s="262"/>
      <c r="AHS133" s="262"/>
      <c r="AHT133" s="262"/>
      <c r="AHU133" s="262"/>
      <c r="AHV133" s="262"/>
      <c r="AHW133" s="262"/>
      <c r="AHX133" s="262"/>
      <c r="AHY133" s="262"/>
      <c r="AHZ133" s="262"/>
      <c r="AIA133" s="262"/>
      <c r="AIB133" s="262"/>
      <c r="AIC133" s="262"/>
      <c r="AID133" s="262"/>
      <c r="AIE133" s="262"/>
      <c r="AIF133" s="262"/>
      <c r="AIG133" s="262"/>
      <c r="AIH133" s="262"/>
      <c r="AII133" s="262"/>
      <c r="AIJ133" s="262"/>
      <c r="AIK133" s="262"/>
      <c r="AIL133" s="262"/>
      <c r="AIM133" s="262"/>
      <c r="AIN133" s="262"/>
      <c r="AIO133" s="262"/>
      <c r="AIP133" s="262"/>
      <c r="AIQ133" s="262"/>
      <c r="AIR133" s="262"/>
      <c r="AIS133" s="262"/>
      <c r="AIT133" s="262"/>
      <c r="AIU133" s="262"/>
      <c r="AIV133" s="262"/>
      <c r="AIW133" s="262"/>
      <c r="AIX133" s="262"/>
      <c r="AIY133" s="262"/>
      <c r="AIZ133" s="262"/>
      <c r="AJA133" s="262"/>
      <c r="AJB133" s="262"/>
      <c r="AJC133" s="262"/>
      <c r="AJD133" s="262"/>
      <c r="AJE133" s="262"/>
      <c r="AJF133" s="262"/>
      <c r="AJG133" s="262"/>
      <c r="AJH133" s="262"/>
      <c r="AJI133" s="262"/>
      <c r="AJJ133" s="262"/>
      <c r="AJK133" s="262"/>
      <c r="AJL133" s="262"/>
      <c r="AJM133" s="262"/>
      <c r="AJN133" s="262"/>
      <c r="AJO133" s="262"/>
      <c r="AJP133" s="262"/>
      <c r="AJQ133" s="262"/>
      <c r="AJR133" s="262"/>
      <c r="AJS133" s="262"/>
      <c r="AJT133" s="262"/>
      <c r="AJU133" s="262"/>
      <c r="AJV133" s="262"/>
      <c r="AJW133" s="262"/>
      <c r="AJX133" s="262"/>
      <c r="AJY133" s="262"/>
      <c r="AJZ133" s="262"/>
      <c r="AKA133" s="262"/>
      <c r="AKB133" s="262"/>
      <c r="AKC133" s="262"/>
      <c r="AKD133" s="262"/>
      <c r="AKE133" s="262"/>
      <c r="AKF133" s="262"/>
      <c r="AKG133" s="262"/>
      <c r="AKH133" s="262"/>
      <c r="AKI133" s="262"/>
      <c r="AKJ133" s="262"/>
      <c r="AKK133" s="262"/>
      <c r="AKL133" s="262"/>
      <c r="AKM133" s="262"/>
      <c r="AKN133" s="262"/>
      <c r="AKO133" s="262"/>
      <c r="AKP133" s="262"/>
      <c r="AKQ133" s="262"/>
      <c r="AKR133" s="262"/>
      <c r="AKS133" s="262"/>
      <c r="AKT133" s="262"/>
      <c r="AKU133" s="262"/>
      <c r="AKV133" s="262"/>
      <c r="AKW133" s="262"/>
      <c r="AKX133" s="262"/>
      <c r="AKY133" s="262"/>
      <c r="AKZ133" s="262"/>
      <c r="ALA133" s="262"/>
      <c r="ALB133" s="262"/>
      <c r="ALC133" s="262"/>
      <c r="ALD133" s="262"/>
      <c r="ALE133" s="262"/>
      <c r="ALF133" s="262"/>
      <c r="ALG133" s="262"/>
      <c r="ALH133" s="262"/>
      <c r="ALI133" s="262"/>
      <c r="ALJ133" s="262"/>
      <c r="ALK133" s="262"/>
      <c r="ALL133" s="262"/>
      <c r="ALM133" s="262"/>
      <c r="ALN133" s="262"/>
      <c r="ALO133" s="262"/>
      <c r="ALP133" s="262"/>
      <c r="ALQ133" s="262"/>
      <c r="ALR133" s="262"/>
      <c r="ALS133" s="262"/>
      <c r="ALT133" s="262"/>
      <c r="ALU133" s="262"/>
      <c r="ALV133" s="262"/>
      <c r="ALW133" s="262"/>
      <c r="ALX133" s="262"/>
      <c r="ALY133" s="262"/>
      <c r="ALZ133" s="262"/>
      <c r="AMA133" s="262"/>
      <c r="AMB133" s="262"/>
      <c r="AMC133" s="262"/>
      <c r="AMD133" s="262"/>
      <c r="AME133" s="262"/>
      <c r="AMF133" s="262"/>
      <c r="AMG133" s="262"/>
      <c r="AMH133" s="262"/>
      <c r="AMI133" s="262"/>
      <c r="AMJ133" s="262"/>
      <c r="AMK133" s="262"/>
      <c r="AML133" s="262"/>
      <c r="AMM133" s="262"/>
      <c r="AMN133" s="262"/>
      <c r="AMO133" s="262"/>
      <c r="AMP133" s="262"/>
      <c r="AMQ133" s="262"/>
      <c r="AMR133" s="262"/>
      <c r="AMS133" s="262"/>
      <c r="AMT133" s="262"/>
      <c r="AMU133" s="262"/>
      <c r="AMV133" s="262"/>
      <c r="AMW133" s="262"/>
      <c r="AMX133" s="262"/>
      <c r="AMY133" s="262"/>
      <c r="AMZ133" s="262"/>
      <c r="ANA133" s="262"/>
      <c r="ANB133" s="262"/>
      <c r="ANC133" s="262"/>
      <c r="AND133" s="262"/>
      <c r="ANE133" s="262"/>
      <c r="ANF133" s="262"/>
      <c r="ANG133" s="262"/>
      <c r="ANH133" s="262"/>
      <c r="ANI133" s="262"/>
      <c r="ANJ133" s="262"/>
      <c r="ANK133" s="262"/>
      <c r="ANL133" s="262"/>
      <c r="ANM133" s="262"/>
      <c r="ANN133" s="262"/>
      <c r="ANO133" s="262"/>
      <c r="ANP133" s="262"/>
      <c r="ANQ133" s="262"/>
      <c r="ANR133" s="262"/>
      <c r="ANS133" s="262"/>
      <c r="ANT133" s="262"/>
      <c r="ANU133" s="262"/>
      <c r="ANV133" s="262"/>
      <c r="ANW133" s="262"/>
      <c r="ANX133" s="262"/>
      <c r="ANY133" s="262"/>
      <c r="ANZ133" s="262"/>
      <c r="AOA133" s="262"/>
      <c r="AOB133" s="262"/>
      <c r="AOC133" s="262"/>
      <c r="AOD133" s="262"/>
      <c r="AOE133" s="262"/>
      <c r="AOF133" s="262"/>
      <c r="AOG133" s="262"/>
      <c r="AOH133" s="262"/>
      <c r="AOI133" s="262"/>
      <c r="AOJ133" s="262"/>
      <c r="AOK133" s="262"/>
      <c r="AOL133" s="262"/>
      <c r="AOM133" s="262"/>
      <c r="AON133" s="262"/>
      <c r="AOO133" s="262"/>
      <c r="AOP133" s="262"/>
      <c r="AOQ133" s="262"/>
      <c r="AOR133" s="262"/>
      <c r="AOS133" s="262"/>
      <c r="AOT133" s="262"/>
      <c r="AOU133" s="262"/>
      <c r="AOV133" s="262"/>
      <c r="AOW133" s="262"/>
      <c r="AOX133" s="262"/>
      <c r="AOY133" s="262"/>
      <c r="AOZ133" s="262"/>
      <c r="APA133" s="262"/>
      <c r="APB133" s="262"/>
      <c r="APC133" s="262"/>
      <c r="APD133" s="262"/>
      <c r="APE133" s="262"/>
      <c r="APF133" s="262"/>
      <c r="APG133" s="262"/>
      <c r="APH133" s="262"/>
      <c r="API133" s="262"/>
      <c r="APJ133" s="262"/>
      <c r="APK133" s="262"/>
      <c r="APL133" s="262"/>
      <c r="APM133" s="262"/>
      <c r="APN133" s="262"/>
      <c r="APO133" s="262"/>
      <c r="APP133" s="262"/>
      <c r="APQ133" s="262"/>
      <c r="APR133" s="262"/>
      <c r="APS133" s="262"/>
      <c r="APT133" s="262"/>
      <c r="APU133" s="262"/>
      <c r="APV133" s="262"/>
      <c r="APW133" s="262"/>
      <c r="APX133" s="262"/>
      <c r="APY133" s="262"/>
      <c r="APZ133" s="262"/>
      <c r="AQA133" s="262"/>
      <c r="AQB133" s="262"/>
      <c r="AQC133" s="262"/>
      <c r="AQD133" s="262"/>
      <c r="AQE133" s="262"/>
      <c r="AQF133" s="262"/>
      <c r="AQG133" s="262"/>
      <c r="AQH133" s="262"/>
      <c r="AQI133" s="262"/>
      <c r="AQJ133" s="262"/>
      <c r="AQK133" s="262"/>
      <c r="AQL133" s="262"/>
      <c r="AQM133" s="262"/>
      <c r="AQN133" s="262"/>
      <c r="AQO133" s="262"/>
      <c r="AQP133" s="262"/>
      <c r="AQQ133" s="262"/>
      <c r="AQR133" s="262"/>
      <c r="AQS133" s="262"/>
      <c r="AQT133" s="262"/>
      <c r="AQU133" s="262"/>
      <c r="AQV133" s="262"/>
      <c r="AQW133" s="262"/>
      <c r="AQX133" s="262"/>
      <c r="AQY133" s="262"/>
      <c r="AQZ133" s="262"/>
      <c r="ARA133" s="262"/>
      <c r="ARB133" s="262"/>
      <c r="ARC133" s="262"/>
      <c r="ARD133" s="262"/>
      <c r="ARE133" s="262"/>
      <c r="ARF133" s="262"/>
      <c r="ARG133" s="262"/>
      <c r="ARH133" s="262"/>
      <c r="ARI133" s="262"/>
      <c r="ARJ133" s="262"/>
      <c r="ARK133" s="262"/>
      <c r="ARL133" s="262"/>
      <c r="ARM133" s="262"/>
      <c r="ARN133" s="262"/>
      <c r="ARO133" s="262"/>
      <c r="ARP133" s="262"/>
      <c r="ARQ133" s="262"/>
      <c r="ARR133" s="262"/>
      <c r="ARS133" s="262"/>
      <c r="ART133" s="262"/>
      <c r="ARU133" s="262"/>
      <c r="ARV133" s="262"/>
      <c r="ARW133" s="262"/>
      <c r="ARX133" s="262"/>
      <c r="ARY133" s="262"/>
      <c r="ARZ133" s="262"/>
      <c r="ASA133" s="262"/>
      <c r="ASB133" s="262"/>
      <c r="ASC133" s="262"/>
      <c r="ASD133" s="262"/>
      <c r="ASE133" s="262"/>
      <c r="ASF133" s="262"/>
      <c r="ASG133" s="262"/>
      <c r="ASH133" s="262"/>
      <c r="ASI133" s="262"/>
      <c r="ASJ133" s="262"/>
      <c r="ASK133" s="262"/>
      <c r="ASL133" s="262"/>
      <c r="ASM133" s="262"/>
      <c r="ASN133" s="262"/>
      <c r="ASO133" s="262"/>
      <c r="ASP133" s="262"/>
      <c r="ASQ133" s="262"/>
      <c r="ASR133" s="262"/>
      <c r="ASS133" s="262"/>
      <c r="AST133" s="262"/>
      <c r="ASU133" s="262"/>
      <c r="ASV133" s="262"/>
      <c r="ASW133" s="262"/>
      <c r="ASX133" s="262"/>
      <c r="ASY133" s="262"/>
      <c r="ASZ133" s="262"/>
      <c r="ATA133" s="262"/>
      <c r="ATB133" s="262"/>
      <c r="ATC133" s="262"/>
      <c r="ATD133" s="262"/>
      <c r="ATE133" s="262"/>
      <c r="ATF133" s="262"/>
      <c r="ATG133" s="262"/>
      <c r="ATH133" s="262"/>
      <c r="ATI133" s="262"/>
      <c r="ATJ133" s="262"/>
      <c r="ATK133" s="262"/>
      <c r="ATL133" s="262"/>
      <c r="ATM133" s="262"/>
      <c r="ATN133" s="262"/>
      <c r="ATO133" s="262"/>
      <c r="ATP133" s="262"/>
      <c r="ATQ133" s="262"/>
      <c r="ATR133" s="262"/>
      <c r="ATS133" s="262"/>
      <c r="ATT133" s="262"/>
      <c r="ATU133" s="262"/>
      <c r="ATV133" s="262"/>
      <c r="ATW133" s="262"/>
      <c r="ATX133" s="262"/>
      <c r="ATY133" s="262"/>
      <c r="ATZ133" s="262"/>
      <c r="AUA133" s="262"/>
      <c r="AUB133" s="262"/>
      <c r="AUC133" s="262"/>
      <c r="AUD133" s="262"/>
      <c r="AUE133" s="262"/>
      <c r="AUF133" s="262"/>
      <c r="AUG133" s="262"/>
      <c r="AUH133" s="262"/>
      <c r="AUI133" s="262"/>
      <c r="AUJ133" s="262"/>
      <c r="AUK133" s="262"/>
      <c r="AUL133" s="262"/>
      <c r="AUM133" s="262"/>
      <c r="AUN133" s="262"/>
      <c r="AUO133" s="262"/>
      <c r="AUP133" s="262"/>
      <c r="AUQ133" s="262"/>
      <c r="AUR133" s="262"/>
      <c r="AUS133" s="262"/>
      <c r="AUT133" s="262"/>
      <c r="AUU133" s="262"/>
      <c r="AUV133" s="262"/>
      <c r="AUW133" s="262"/>
      <c r="AUX133" s="262"/>
      <c r="AUY133" s="262"/>
      <c r="AUZ133" s="262"/>
      <c r="AVA133" s="262"/>
      <c r="AVB133" s="262"/>
      <c r="AVC133" s="262"/>
      <c r="AVD133" s="262"/>
      <c r="AVE133" s="262"/>
      <c r="AVF133" s="262"/>
      <c r="AVG133" s="262"/>
      <c r="AVH133" s="262"/>
      <c r="AVI133" s="262"/>
      <c r="AVJ133" s="262"/>
      <c r="AVK133" s="262"/>
      <c r="AVL133" s="262"/>
      <c r="AVM133" s="262"/>
      <c r="AVN133" s="262"/>
      <c r="AVO133" s="262"/>
      <c r="AVP133" s="262"/>
      <c r="AVQ133" s="262"/>
      <c r="AVR133" s="262"/>
      <c r="AVS133" s="262"/>
      <c r="AVT133" s="262"/>
      <c r="AVU133" s="262"/>
      <c r="AVV133" s="262"/>
      <c r="AVW133" s="262"/>
      <c r="AVX133" s="262"/>
      <c r="AVY133" s="262"/>
      <c r="AVZ133" s="262"/>
      <c r="AWA133" s="262"/>
      <c r="AWB133" s="262"/>
      <c r="AWC133" s="262"/>
      <c r="AWD133" s="262"/>
      <c r="AWE133" s="262"/>
      <c r="AWF133" s="262"/>
      <c r="AWG133" s="262"/>
      <c r="AWH133" s="262"/>
      <c r="AWI133" s="262"/>
      <c r="AWJ133" s="262"/>
      <c r="AWK133" s="262"/>
      <c r="AWL133" s="262"/>
      <c r="AWM133" s="262"/>
      <c r="AWN133" s="262"/>
      <c r="AWO133" s="262"/>
      <c r="AWP133" s="262"/>
      <c r="AWQ133" s="262"/>
      <c r="AWR133" s="262"/>
      <c r="AWS133" s="262"/>
      <c r="AWT133" s="262"/>
      <c r="AWU133" s="262"/>
      <c r="AWV133" s="262"/>
      <c r="AWW133" s="262"/>
      <c r="AWX133" s="262"/>
      <c r="AWY133" s="262"/>
      <c r="AWZ133" s="262"/>
      <c r="AXA133" s="262"/>
      <c r="AXB133" s="262"/>
      <c r="AXC133" s="262"/>
      <c r="AXD133" s="262"/>
      <c r="AXE133" s="262"/>
      <c r="AXF133" s="262"/>
      <c r="AXG133" s="262"/>
      <c r="AXH133" s="262"/>
      <c r="AXI133" s="262"/>
      <c r="AXJ133" s="262"/>
      <c r="AXK133" s="262"/>
      <c r="AXL133" s="262"/>
      <c r="AXM133" s="262"/>
      <c r="AXN133" s="262"/>
      <c r="AXO133" s="262"/>
      <c r="AXP133" s="262"/>
      <c r="AXQ133" s="262"/>
      <c r="AXR133" s="262"/>
      <c r="AXS133" s="262"/>
      <c r="AXT133" s="262"/>
      <c r="AXU133" s="262"/>
      <c r="AXV133" s="262"/>
      <c r="AXW133" s="262"/>
      <c r="AXX133" s="262"/>
      <c r="AXY133" s="262"/>
      <c r="AXZ133" s="262"/>
      <c r="AYA133" s="262"/>
      <c r="AYB133" s="262"/>
      <c r="AYC133" s="262"/>
      <c r="AYD133" s="262"/>
      <c r="AYE133" s="262"/>
      <c r="AYF133" s="262"/>
      <c r="AYG133" s="262"/>
      <c r="AYH133" s="262"/>
      <c r="AYI133" s="262"/>
      <c r="AYJ133" s="262"/>
      <c r="AYK133" s="262"/>
      <c r="AYL133" s="262"/>
      <c r="AYM133" s="262"/>
      <c r="AYN133" s="262"/>
      <c r="AYO133" s="262"/>
      <c r="AYP133" s="262"/>
      <c r="AYQ133" s="262"/>
      <c r="AYR133" s="262"/>
      <c r="AYS133" s="262"/>
      <c r="AYT133" s="262"/>
      <c r="AYU133" s="262"/>
      <c r="AYV133" s="262"/>
      <c r="AYW133" s="262"/>
      <c r="AYX133" s="262"/>
      <c r="AYY133" s="262"/>
      <c r="AYZ133" s="262"/>
      <c r="AZA133" s="262"/>
      <c r="AZB133" s="262"/>
      <c r="AZC133" s="262"/>
      <c r="AZD133" s="262"/>
      <c r="AZE133" s="262"/>
      <c r="AZF133" s="262"/>
      <c r="AZG133" s="262"/>
      <c r="AZH133" s="262"/>
      <c r="AZI133" s="262"/>
      <c r="AZJ133" s="262"/>
      <c r="AZK133" s="262"/>
      <c r="AZL133" s="262"/>
      <c r="AZM133" s="262"/>
      <c r="AZN133" s="262"/>
      <c r="AZO133" s="262"/>
      <c r="AZP133" s="262"/>
      <c r="AZQ133" s="262"/>
      <c r="AZR133" s="262"/>
      <c r="AZS133" s="262"/>
      <c r="AZT133" s="262"/>
      <c r="AZU133" s="262"/>
      <c r="AZV133" s="262"/>
      <c r="AZW133" s="262"/>
      <c r="AZX133" s="262"/>
      <c r="AZY133" s="262"/>
      <c r="AZZ133" s="262"/>
      <c r="BAA133" s="262"/>
      <c r="BAB133" s="262"/>
      <c r="BAC133" s="262"/>
      <c r="BAD133" s="262"/>
      <c r="BAE133" s="262"/>
      <c r="BAF133" s="262"/>
      <c r="BAG133" s="262"/>
      <c r="BAH133" s="262"/>
      <c r="BAI133" s="262"/>
      <c r="BAJ133" s="262"/>
      <c r="BAK133" s="262"/>
      <c r="BAL133" s="262"/>
      <c r="BAM133" s="262"/>
      <c r="BAN133" s="262"/>
      <c r="BAO133" s="262"/>
      <c r="BAP133" s="262"/>
      <c r="BAQ133" s="262"/>
      <c r="BAR133" s="262"/>
      <c r="BAS133" s="262"/>
      <c r="BAT133" s="262"/>
      <c r="BAU133" s="262"/>
      <c r="BAV133" s="262"/>
      <c r="BAW133" s="262"/>
      <c r="BAX133" s="262"/>
      <c r="BAY133" s="262"/>
      <c r="BAZ133" s="262"/>
      <c r="BBA133" s="262"/>
      <c r="BBB133" s="262"/>
      <c r="BBC133" s="262"/>
      <c r="BBD133" s="262"/>
      <c r="BBE133" s="262"/>
      <c r="BBF133" s="262"/>
      <c r="BBG133" s="262"/>
      <c r="BBH133" s="262"/>
      <c r="BBI133" s="262"/>
      <c r="BBJ133" s="262"/>
      <c r="BBK133" s="262"/>
      <c r="BBL133" s="262"/>
      <c r="BBM133" s="262"/>
      <c r="BBN133" s="262"/>
      <c r="BBO133" s="262"/>
      <c r="BBP133" s="262"/>
      <c r="BBQ133" s="262"/>
      <c r="BBR133" s="262"/>
      <c r="BBS133" s="262"/>
      <c r="BBT133" s="262"/>
      <c r="BBU133" s="262"/>
      <c r="BBV133" s="262"/>
      <c r="BBW133" s="262"/>
      <c r="BBX133" s="262"/>
      <c r="BBY133" s="262"/>
      <c r="BBZ133" s="262"/>
      <c r="BCA133" s="262"/>
      <c r="BCB133" s="262"/>
      <c r="BCC133" s="262"/>
      <c r="BCD133" s="262"/>
      <c r="BCE133" s="262"/>
      <c r="BCF133" s="262"/>
      <c r="BCG133" s="262"/>
      <c r="BCH133" s="262"/>
      <c r="BCI133" s="262"/>
      <c r="BCJ133" s="262"/>
      <c r="BCK133" s="262"/>
      <c r="BCL133" s="262"/>
      <c r="BCM133" s="262"/>
      <c r="BCN133" s="262"/>
      <c r="BCO133" s="262"/>
      <c r="BCP133" s="262"/>
      <c r="BCQ133" s="262"/>
      <c r="BCR133" s="262"/>
      <c r="BCS133" s="262"/>
      <c r="BCT133" s="262"/>
      <c r="BCU133" s="262"/>
      <c r="BCV133" s="262"/>
      <c r="BCW133" s="262"/>
      <c r="BCX133" s="262"/>
      <c r="BCY133" s="262"/>
      <c r="BCZ133" s="262"/>
      <c r="BDA133" s="262"/>
      <c r="BDB133" s="262"/>
      <c r="BDC133" s="262"/>
      <c r="BDD133" s="262"/>
      <c r="BDE133" s="262"/>
      <c r="BDF133" s="262"/>
      <c r="BDG133" s="262"/>
      <c r="BDH133" s="262"/>
      <c r="BDI133" s="262"/>
      <c r="BDJ133" s="262"/>
      <c r="BDK133" s="262"/>
      <c r="BDL133" s="262"/>
      <c r="BDM133" s="262"/>
      <c r="BDN133" s="262"/>
      <c r="BDO133" s="262"/>
      <c r="BDP133" s="262"/>
      <c r="BDQ133" s="262"/>
      <c r="BDR133" s="262"/>
      <c r="BDS133" s="262"/>
      <c r="BDT133" s="262"/>
      <c r="BDU133" s="262"/>
      <c r="BDV133" s="262"/>
      <c r="BDW133" s="262"/>
      <c r="BDX133" s="262"/>
      <c r="BDY133" s="262"/>
      <c r="BDZ133" s="262"/>
      <c r="BEA133" s="262"/>
      <c r="BEB133" s="262"/>
      <c r="BEC133" s="262"/>
      <c r="BED133" s="262"/>
      <c r="BEE133" s="262"/>
      <c r="BEF133" s="262"/>
      <c r="BEG133" s="262"/>
      <c r="BEH133" s="262"/>
      <c r="BEI133" s="262"/>
      <c r="BEJ133" s="262"/>
      <c r="BEK133" s="262"/>
      <c r="BEL133" s="262"/>
      <c r="BEM133" s="262"/>
      <c r="BEN133" s="262"/>
      <c r="BEO133" s="262"/>
      <c r="BEP133" s="262"/>
      <c r="BEQ133" s="262"/>
      <c r="BER133" s="262"/>
      <c r="BES133" s="262"/>
      <c r="BET133" s="262"/>
      <c r="BEU133" s="262"/>
      <c r="BEV133" s="262"/>
      <c r="BEW133" s="262"/>
      <c r="BEX133" s="262"/>
      <c r="BEY133" s="262"/>
      <c r="BEZ133" s="262"/>
      <c r="BFA133" s="262"/>
      <c r="BFB133" s="262"/>
      <c r="BFC133" s="262"/>
      <c r="BFD133" s="262"/>
      <c r="BFE133" s="262"/>
      <c r="BFF133" s="262"/>
      <c r="BFG133" s="262"/>
      <c r="BFH133" s="262"/>
      <c r="BFI133" s="262"/>
      <c r="BFJ133" s="262"/>
      <c r="BFK133" s="262"/>
      <c r="BFL133" s="262"/>
      <c r="BFM133" s="262"/>
      <c r="BFN133" s="262"/>
      <c r="BFO133" s="262"/>
      <c r="BFP133" s="262"/>
      <c r="BFQ133" s="262"/>
      <c r="BFR133" s="262"/>
      <c r="BFS133" s="262"/>
      <c r="BFT133" s="262"/>
      <c r="BFU133" s="262"/>
      <c r="BFV133" s="262"/>
      <c r="BFW133" s="262"/>
      <c r="BFX133" s="262"/>
      <c r="BFY133" s="262"/>
      <c r="BFZ133" s="262"/>
      <c r="BGA133" s="262"/>
      <c r="BGB133" s="262"/>
      <c r="BGC133" s="262"/>
      <c r="BGD133" s="262"/>
      <c r="BGE133" s="262"/>
      <c r="BGF133" s="262"/>
      <c r="BGG133" s="262"/>
      <c r="BGH133" s="262"/>
      <c r="BGI133" s="262"/>
      <c r="BGJ133" s="262"/>
      <c r="BGK133" s="262"/>
      <c r="BGL133" s="262"/>
      <c r="BGM133" s="262"/>
      <c r="BGN133" s="262"/>
      <c r="BGO133" s="262"/>
      <c r="BGP133" s="262"/>
      <c r="BGQ133" s="262"/>
      <c r="BGR133" s="262"/>
      <c r="BGS133" s="262"/>
      <c r="BGT133" s="262"/>
      <c r="BGU133" s="262"/>
      <c r="BGV133" s="262"/>
      <c r="BGW133" s="262"/>
      <c r="BGX133" s="262"/>
      <c r="BGY133" s="262"/>
      <c r="BGZ133" s="262"/>
      <c r="BHA133" s="262"/>
      <c r="BHB133" s="262"/>
      <c r="BHC133" s="262"/>
      <c r="BHD133" s="262"/>
      <c r="BHE133" s="262"/>
      <c r="BHF133" s="262"/>
      <c r="BHG133" s="262"/>
      <c r="BHH133" s="262"/>
      <c r="BHI133" s="262"/>
      <c r="BHJ133" s="262"/>
      <c r="BHK133" s="262"/>
      <c r="BHL133" s="262"/>
      <c r="BHM133" s="262"/>
      <c r="BHN133" s="262"/>
      <c r="BHO133" s="262"/>
      <c r="BHP133" s="262"/>
      <c r="BHQ133" s="262"/>
      <c r="BHR133" s="262"/>
      <c r="BHS133" s="262"/>
      <c r="BHT133" s="262"/>
      <c r="BHU133" s="262"/>
      <c r="BHV133" s="262"/>
      <c r="BHW133" s="262"/>
      <c r="BHX133" s="262"/>
      <c r="BHY133" s="262"/>
      <c r="BHZ133" s="262"/>
      <c r="BIA133" s="262"/>
      <c r="BIB133" s="262"/>
      <c r="BIC133" s="262"/>
      <c r="BID133" s="262"/>
      <c r="BIE133" s="262"/>
      <c r="BIF133" s="262"/>
      <c r="BIG133" s="262"/>
      <c r="BIH133" s="262"/>
      <c r="BII133" s="262"/>
      <c r="BIJ133" s="262"/>
      <c r="BIK133" s="262"/>
      <c r="BIL133" s="262"/>
      <c r="BIM133" s="262"/>
      <c r="BIN133" s="262"/>
      <c r="BIO133" s="262"/>
      <c r="BIP133" s="262"/>
      <c r="BIQ133" s="262"/>
      <c r="BIR133" s="262"/>
      <c r="BIS133" s="262"/>
      <c r="BIT133" s="262"/>
      <c r="BIU133" s="262"/>
      <c r="BIV133" s="262"/>
      <c r="BIW133" s="262"/>
      <c r="BIX133" s="262"/>
      <c r="BIY133" s="262"/>
      <c r="BIZ133" s="262"/>
      <c r="BJA133" s="262"/>
      <c r="BJB133" s="262"/>
      <c r="BJC133" s="262"/>
      <c r="BJD133" s="262"/>
      <c r="BJE133" s="262"/>
      <c r="BJF133" s="262"/>
      <c r="BJG133" s="262"/>
      <c r="BJH133" s="262"/>
      <c r="BJI133" s="262"/>
      <c r="BJJ133" s="262"/>
      <c r="BJK133" s="262"/>
      <c r="BJL133" s="262"/>
      <c r="BJM133" s="262"/>
      <c r="BJN133" s="262"/>
      <c r="BJO133" s="262"/>
      <c r="BJP133" s="262"/>
      <c r="BJQ133" s="262"/>
      <c r="BJR133" s="262"/>
      <c r="BJS133" s="262"/>
      <c r="BJT133" s="262"/>
      <c r="BJU133" s="262"/>
      <c r="BJV133" s="262"/>
      <c r="BJW133" s="262"/>
      <c r="BJX133" s="262"/>
      <c r="BJY133" s="262"/>
      <c r="BJZ133" s="262"/>
      <c r="BKA133" s="262"/>
      <c r="BKB133" s="262"/>
      <c r="BKC133" s="262"/>
      <c r="BKD133" s="262"/>
      <c r="BKE133" s="262"/>
      <c r="BKF133" s="262"/>
      <c r="BKG133" s="262"/>
      <c r="BKH133" s="262"/>
      <c r="BKI133" s="262"/>
      <c r="BKJ133" s="262"/>
      <c r="BKK133" s="262"/>
      <c r="BKL133" s="262"/>
      <c r="BKM133" s="262"/>
      <c r="BKN133" s="262"/>
      <c r="BKO133" s="262"/>
      <c r="BKP133" s="262"/>
      <c r="BKQ133" s="262"/>
      <c r="BKR133" s="262"/>
      <c r="BKS133" s="262"/>
      <c r="BKT133" s="262"/>
      <c r="BKU133" s="262"/>
      <c r="BKV133" s="262"/>
      <c r="BKW133" s="262"/>
      <c r="BKX133" s="262"/>
      <c r="BKY133" s="262"/>
      <c r="BKZ133" s="262"/>
      <c r="BLA133" s="262"/>
      <c r="BLB133" s="262"/>
      <c r="BLC133" s="262"/>
      <c r="BLD133" s="262"/>
      <c r="BLE133" s="262"/>
      <c r="BLF133" s="262"/>
      <c r="BLG133" s="262"/>
      <c r="BLH133" s="262"/>
      <c r="BLI133" s="262"/>
      <c r="BLJ133" s="262"/>
      <c r="BLK133" s="262"/>
      <c r="BLL133" s="262"/>
      <c r="BLM133" s="262"/>
      <c r="BLN133" s="262"/>
      <c r="BLO133" s="262"/>
      <c r="BLP133" s="262"/>
      <c r="BLQ133" s="262"/>
      <c r="BLR133" s="262"/>
      <c r="BLS133" s="262"/>
      <c r="BLT133" s="262"/>
      <c r="BLU133" s="262"/>
      <c r="BLV133" s="262"/>
      <c r="BLW133" s="262"/>
      <c r="BLX133" s="262"/>
      <c r="BLY133" s="262"/>
      <c r="BLZ133" s="262"/>
      <c r="BMA133" s="262"/>
      <c r="BMB133" s="262"/>
      <c r="BMC133" s="262"/>
      <c r="BMD133" s="262"/>
      <c r="BME133" s="262"/>
      <c r="BMF133" s="262"/>
      <c r="BMG133" s="262"/>
      <c r="BMH133" s="262"/>
      <c r="BMI133" s="262"/>
      <c r="BMJ133" s="262"/>
      <c r="BMK133" s="262"/>
      <c r="BML133" s="262"/>
      <c r="BMM133" s="262"/>
      <c r="BMN133" s="262"/>
      <c r="BMO133" s="262"/>
      <c r="BMP133" s="262"/>
      <c r="BMQ133" s="262"/>
      <c r="BMR133" s="262"/>
      <c r="BMS133" s="262"/>
      <c r="BMT133" s="262"/>
      <c r="BMU133" s="262"/>
      <c r="BMV133" s="262"/>
      <c r="BMW133" s="262"/>
      <c r="BMX133" s="262"/>
      <c r="BMY133" s="262"/>
      <c r="BMZ133" s="262"/>
      <c r="BNA133" s="262"/>
      <c r="BNB133" s="262"/>
      <c r="BNC133" s="262"/>
      <c r="BND133" s="262"/>
      <c r="BNE133" s="262"/>
      <c r="BNF133" s="262"/>
      <c r="BNG133" s="262"/>
      <c r="BNH133" s="262"/>
      <c r="BNI133" s="262"/>
      <c r="BNJ133" s="262"/>
      <c r="BNK133" s="262"/>
      <c r="BNL133" s="262"/>
      <c r="BNM133" s="262"/>
      <c r="BNN133" s="262"/>
      <c r="BNO133" s="262"/>
      <c r="BNP133" s="262"/>
      <c r="BNQ133" s="262"/>
      <c r="BNR133" s="262"/>
      <c r="BNS133" s="262"/>
      <c r="BNT133" s="262"/>
      <c r="BNU133" s="262"/>
      <c r="BNV133" s="262"/>
      <c r="BNW133" s="262"/>
      <c r="BNX133" s="262"/>
      <c r="BNY133" s="262"/>
      <c r="BNZ133" s="262"/>
      <c r="BOA133" s="262"/>
      <c r="BOB133" s="262"/>
      <c r="BOC133" s="262"/>
      <c r="BOD133" s="262"/>
      <c r="BOE133" s="262"/>
      <c r="BOF133" s="262"/>
      <c r="BOG133" s="262"/>
      <c r="BOH133" s="262"/>
      <c r="BOI133" s="262"/>
      <c r="BOJ133" s="262"/>
      <c r="BOK133" s="262"/>
      <c r="BOL133" s="262"/>
      <c r="BOM133" s="262"/>
      <c r="BON133" s="262"/>
      <c r="BOO133" s="262"/>
      <c r="BOP133" s="262"/>
      <c r="BOQ133" s="262"/>
      <c r="BOR133" s="262"/>
      <c r="BOS133" s="262"/>
      <c r="BOT133" s="262"/>
      <c r="BOU133" s="262"/>
      <c r="BOV133" s="262"/>
      <c r="BOW133" s="262"/>
      <c r="BOX133" s="262"/>
      <c r="BOY133" s="262"/>
      <c r="BOZ133" s="262"/>
      <c r="BPA133" s="262"/>
      <c r="BPB133" s="262"/>
      <c r="BPC133" s="262"/>
      <c r="BPD133" s="262"/>
      <c r="BPE133" s="262"/>
      <c r="BPF133" s="262"/>
      <c r="BPG133" s="262"/>
      <c r="BPH133" s="262"/>
      <c r="BPI133" s="262"/>
      <c r="BPJ133" s="262"/>
      <c r="BPK133" s="262"/>
      <c r="BPL133" s="262"/>
      <c r="BPM133" s="262"/>
      <c r="BPN133" s="262"/>
      <c r="BPO133" s="262"/>
      <c r="BPP133" s="262"/>
      <c r="BPQ133" s="262"/>
      <c r="BPR133" s="262"/>
      <c r="BPS133" s="262"/>
      <c r="BPT133" s="262"/>
      <c r="BPU133" s="262"/>
      <c r="BPV133" s="262"/>
      <c r="BPW133" s="262"/>
      <c r="BPX133" s="262"/>
      <c r="BPY133" s="262"/>
      <c r="BPZ133" s="262"/>
      <c r="BQA133" s="262"/>
      <c r="BQB133" s="262"/>
      <c r="BQC133" s="262"/>
      <c r="BQD133" s="262"/>
      <c r="BQE133" s="262"/>
      <c r="BQF133" s="262"/>
      <c r="BQG133" s="262"/>
      <c r="BQH133" s="262"/>
      <c r="BQI133" s="262"/>
      <c r="BQJ133" s="262"/>
      <c r="BQK133" s="262"/>
      <c r="BQL133" s="262"/>
      <c r="BQM133" s="262"/>
      <c r="BQN133" s="262"/>
      <c r="BQO133" s="262"/>
      <c r="BQP133" s="262"/>
      <c r="BQQ133" s="262"/>
      <c r="BQR133" s="262"/>
      <c r="BQS133" s="262"/>
      <c r="BQT133" s="262"/>
      <c r="BQU133" s="262"/>
      <c r="BQV133" s="262"/>
      <c r="BQW133" s="262"/>
      <c r="BQX133" s="262"/>
      <c r="BQY133" s="262"/>
      <c r="BQZ133" s="262"/>
      <c r="BRA133" s="262"/>
      <c r="BRB133" s="262"/>
      <c r="BRC133" s="262"/>
      <c r="BRD133" s="262"/>
      <c r="BRE133" s="262"/>
      <c r="BRF133" s="262"/>
      <c r="BRG133" s="262"/>
      <c r="BRH133" s="262"/>
      <c r="BRI133" s="262"/>
      <c r="BRJ133" s="262"/>
      <c r="BRK133" s="262"/>
      <c r="BRL133" s="262"/>
      <c r="BRM133" s="262"/>
      <c r="BRN133" s="262"/>
      <c r="BRO133" s="262"/>
      <c r="BRP133" s="262"/>
      <c r="BRQ133" s="262"/>
      <c r="BRR133" s="262"/>
      <c r="BRS133" s="262"/>
      <c r="BRT133" s="262"/>
      <c r="BRU133" s="262"/>
      <c r="BRV133" s="262"/>
      <c r="BRW133" s="262"/>
      <c r="BRX133" s="262"/>
      <c r="BRY133" s="262"/>
      <c r="BRZ133" s="262"/>
      <c r="BSA133" s="262"/>
      <c r="BSB133" s="262"/>
      <c r="BSC133" s="262"/>
      <c r="BSD133" s="262"/>
      <c r="BSE133" s="262"/>
      <c r="BSF133" s="262"/>
      <c r="BSG133" s="262"/>
      <c r="BSH133" s="262"/>
      <c r="BSI133" s="262"/>
      <c r="BSJ133" s="262"/>
      <c r="BSK133" s="262"/>
      <c r="BSL133" s="262"/>
      <c r="BSM133" s="262"/>
      <c r="BSN133" s="262"/>
      <c r="BSO133" s="262"/>
      <c r="BSP133" s="262"/>
      <c r="BSQ133" s="262"/>
      <c r="BSR133" s="262"/>
      <c r="BSS133" s="262"/>
      <c r="BST133" s="262"/>
      <c r="BSU133" s="262"/>
      <c r="BSV133" s="262"/>
      <c r="BSW133" s="262"/>
      <c r="BSX133" s="262"/>
      <c r="BSY133" s="262"/>
      <c r="BSZ133" s="262"/>
      <c r="BTA133" s="262"/>
      <c r="BTB133" s="262"/>
      <c r="BTC133" s="262"/>
      <c r="BTD133" s="262"/>
      <c r="BTE133" s="262"/>
      <c r="BTF133" s="262"/>
      <c r="BTG133" s="262"/>
      <c r="BTH133" s="262"/>
      <c r="BTI133" s="262"/>
      <c r="BTJ133" s="262"/>
      <c r="BTK133" s="262"/>
      <c r="BTL133" s="262"/>
      <c r="BTM133" s="262"/>
      <c r="BTN133" s="262"/>
      <c r="BTO133" s="262"/>
      <c r="BTP133" s="262"/>
      <c r="BTQ133" s="262"/>
      <c r="BTR133" s="262"/>
      <c r="BTS133" s="262"/>
      <c r="BTT133" s="262"/>
      <c r="BTU133" s="262"/>
      <c r="BTV133" s="262"/>
      <c r="BTW133" s="262"/>
      <c r="BTX133" s="262"/>
      <c r="BTY133" s="262"/>
      <c r="BTZ133" s="262"/>
      <c r="BUA133" s="262"/>
      <c r="BUB133" s="262"/>
      <c r="BUC133" s="262"/>
      <c r="BUD133" s="262"/>
      <c r="BUE133" s="262"/>
      <c r="BUF133" s="262"/>
      <c r="BUG133" s="262"/>
      <c r="BUH133" s="262"/>
      <c r="BUI133" s="262"/>
      <c r="BUJ133" s="262"/>
      <c r="BUK133" s="262"/>
      <c r="BUL133" s="262"/>
      <c r="BUM133" s="262"/>
      <c r="BUN133" s="262"/>
      <c r="BUO133" s="262"/>
      <c r="BUP133" s="262"/>
      <c r="BUQ133" s="262"/>
      <c r="BUR133" s="262"/>
      <c r="BUS133" s="262"/>
      <c r="BUT133" s="262"/>
      <c r="BUU133" s="262"/>
      <c r="BUV133" s="262"/>
      <c r="BUW133" s="262"/>
      <c r="BUX133" s="262"/>
      <c r="BUY133" s="262"/>
      <c r="BUZ133" s="262"/>
      <c r="BVA133" s="262"/>
      <c r="BVB133" s="262"/>
      <c r="BVC133" s="262"/>
      <c r="BVD133" s="262"/>
      <c r="BVE133" s="262"/>
      <c r="BVF133" s="262"/>
      <c r="BVG133" s="262"/>
      <c r="BVH133" s="262"/>
      <c r="BVI133" s="262"/>
      <c r="BVJ133" s="262"/>
      <c r="BVK133" s="262"/>
      <c r="BVL133" s="262"/>
      <c r="BVM133" s="262"/>
      <c r="BVN133" s="262"/>
      <c r="BVO133" s="262"/>
      <c r="BVP133" s="262"/>
      <c r="BVQ133" s="262"/>
      <c r="BVR133" s="262"/>
      <c r="BVS133" s="262"/>
      <c r="BVT133" s="262"/>
      <c r="BVU133" s="262"/>
      <c r="BVV133" s="262"/>
      <c r="BVW133" s="262"/>
      <c r="BVX133" s="262"/>
      <c r="BVY133" s="262"/>
      <c r="BVZ133" s="262"/>
      <c r="BWA133" s="262"/>
      <c r="BWB133" s="262"/>
      <c r="BWC133" s="262"/>
      <c r="BWD133" s="262"/>
      <c r="BWE133" s="262"/>
      <c r="BWF133" s="262"/>
      <c r="BWG133" s="262"/>
      <c r="BWH133" s="262"/>
      <c r="BWI133" s="262"/>
      <c r="BWJ133" s="262"/>
      <c r="BWK133" s="262"/>
      <c r="BWL133" s="262"/>
      <c r="BWM133" s="262"/>
      <c r="BWN133" s="262"/>
      <c r="BWO133" s="262"/>
      <c r="BWP133" s="262"/>
      <c r="BWQ133" s="262"/>
      <c r="BWR133" s="262"/>
      <c r="BWS133" s="262"/>
      <c r="BWT133" s="262"/>
      <c r="BWU133" s="262"/>
      <c r="BWV133" s="262"/>
      <c r="BWW133" s="262"/>
      <c r="BWX133" s="262"/>
      <c r="BWY133" s="262"/>
      <c r="BWZ133" s="262"/>
      <c r="BXA133" s="262"/>
      <c r="BXB133" s="262"/>
      <c r="BXC133" s="262"/>
      <c r="BXD133" s="262"/>
      <c r="BXE133" s="262"/>
      <c r="BXF133" s="262"/>
      <c r="BXG133" s="262"/>
      <c r="BXH133" s="262"/>
      <c r="BXI133" s="262"/>
      <c r="BXJ133" s="262"/>
      <c r="BXK133" s="262"/>
      <c r="BXL133" s="262"/>
      <c r="BXM133" s="262"/>
      <c r="BXN133" s="262"/>
      <c r="BXO133" s="262"/>
      <c r="BXP133" s="262"/>
      <c r="BXQ133" s="262"/>
      <c r="BXR133" s="262"/>
      <c r="BXS133" s="262"/>
      <c r="BXT133" s="262"/>
      <c r="BXU133" s="262"/>
      <c r="BXV133" s="262"/>
      <c r="BXW133" s="262"/>
      <c r="BXX133" s="262"/>
      <c r="BXY133" s="262"/>
      <c r="BXZ133" s="262"/>
      <c r="BYA133" s="262"/>
      <c r="BYB133" s="262"/>
      <c r="BYC133" s="262"/>
      <c r="BYD133" s="262"/>
      <c r="BYE133" s="262"/>
      <c r="BYF133" s="262"/>
      <c r="BYG133" s="262"/>
      <c r="BYH133" s="262"/>
      <c r="BYI133" s="262"/>
      <c r="BYJ133" s="262"/>
      <c r="BYK133" s="262"/>
      <c r="BYL133" s="262"/>
      <c r="BYM133" s="262"/>
      <c r="BYN133" s="262"/>
      <c r="BYO133" s="262"/>
      <c r="BYP133" s="262"/>
      <c r="BYQ133" s="262"/>
      <c r="BYR133" s="262"/>
      <c r="BYS133" s="262"/>
      <c r="BYT133" s="262"/>
      <c r="BYU133" s="262"/>
      <c r="BYV133" s="262"/>
      <c r="BYW133" s="262"/>
      <c r="BYX133" s="262"/>
      <c r="BYY133" s="262"/>
      <c r="BYZ133" s="262"/>
      <c r="BZA133" s="262"/>
      <c r="BZB133" s="262"/>
      <c r="BZC133" s="262"/>
      <c r="BZD133" s="262"/>
      <c r="BZE133" s="262"/>
      <c r="BZF133" s="262"/>
      <c r="BZG133" s="262"/>
      <c r="BZH133" s="262"/>
      <c r="BZI133" s="262"/>
      <c r="BZJ133" s="262"/>
      <c r="BZK133" s="262"/>
      <c r="BZL133" s="262"/>
      <c r="BZM133" s="262"/>
      <c r="BZN133" s="262"/>
      <c r="BZO133" s="262"/>
      <c r="BZP133" s="262"/>
      <c r="BZQ133" s="262"/>
      <c r="BZR133" s="262"/>
      <c r="BZS133" s="262"/>
      <c r="BZT133" s="262"/>
      <c r="BZU133" s="262"/>
      <c r="BZV133" s="262"/>
      <c r="BZW133" s="262"/>
      <c r="BZX133" s="262"/>
      <c r="BZY133" s="262"/>
      <c r="BZZ133" s="262"/>
      <c r="CAA133" s="262"/>
      <c r="CAB133" s="262"/>
      <c r="CAC133" s="262"/>
      <c r="CAD133" s="262"/>
      <c r="CAE133" s="262"/>
      <c r="CAF133" s="262"/>
      <c r="CAG133" s="262"/>
      <c r="CAH133" s="262"/>
      <c r="CAI133" s="262"/>
      <c r="CAJ133" s="262"/>
      <c r="CAK133" s="262"/>
      <c r="CAL133" s="262"/>
      <c r="CAM133" s="262"/>
      <c r="CAN133" s="262"/>
      <c r="CAO133" s="262"/>
      <c r="CAP133" s="262"/>
      <c r="CAQ133" s="262"/>
      <c r="CAR133" s="262"/>
      <c r="CAS133" s="262"/>
      <c r="CAT133" s="262"/>
      <c r="CAU133" s="262"/>
      <c r="CAV133" s="262"/>
      <c r="CAW133" s="262"/>
      <c r="CAX133" s="262"/>
      <c r="CAY133" s="262"/>
      <c r="CAZ133" s="262"/>
      <c r="CBA133" s="262"/>
      <c r="CBB133" s="262"/>
      <c r="CBC133" s="262"/>
      <c r="CBD133" s="262"/>
      <c r="CBE133" s="262"/>
      <c r="CBF133" s="262"/>
      <c r="CBG133" s="262"/>
      <c r="CBH133" s="262"/>
      <c r="CBI133" s="262"/>
      <c r="CBJ133" s="262"/>
      <c r="CBK133" s="262"/>
      <c r="CBL133" s="262"/>
      <c r="CBM133" s="262"/>
      <c r="CBN133" s="262"/>
      <c r="CBO133" s="262"/>
      <c r="CBP133" s="262"/>
      <c r="CBQ133" s="262"/>
      <c r="CBR133" s="262"/>
      <c r="CBS133" s="262"/>
      <c r="CBT133" s="262"/>
      <c r="CBU133" s="262"/>
      <c r="CBV133" s="262"/>
      <c r="CBW133" s="262"/>
      <c r="CBX133" s="262"/>
      <c r="CBY133" s="262"/>
      <c r="CBZ133" s="262"/>
      <c r="CCA133" s="262"/>
      <c r="CCB133" s="262"/>
      <c r="CCC133" s="262"/>
      <c r="CCD133" s="262"/>
      <c r="CCE133" s="262"/>
      <c r="CCF133" s="262"/>
      <c r="CCG133" s="262"/>
      <c r="CCH133" s="262"/>
      <c r="CCI133" s="262"/>
      <c r="CCJ133" s="262"/>
      <c r="CCK133" s="262"/>
      <c r="CCL133" s="262"/>
      <c r="CCM133" s="262"/>
      <c r="CCN133" s="262"/>
      <c r="CCO133" s="262"/>
      <c r="CCP133" s="262"/>
      <c r="CCQ133" s="262"/>
      <c r="CCR133" s="262"/>
      <c r="CCS133" s="262"/>
      <c r="CCT133" s="262"/>
      <c r="CCU133" s="262"/>
      <c r="CCV133" s="262"/>
      <c r="CCW133" s="262"/>
      <c r="CCX133" s="262"/>
      <c r="CCY133" s="262"/>
      <c r="CCZ133" s="262"/>
      <c r="CDA133" s="262"/>
      <c r="CDB133" s="262"/>
      <c r="CDC133" s="262"/>
      <c r="CDD133" s="262"/>
      <c r="CDE133" s="262"/>
      <c r="CDF133" s="262"/>
      <c r="CDG133" s="262"/>
      <c r="CDH133" s="262"/>
      <c r="CDI133" s="262"/>
      <c r="CDJ133" s="262"/>
      <c r="CDK133" s="262"/>
      <c r="CDL133" s="262"/>
      <c r="CDM133" s="262"/>
      <c r="CDN133" s="262"/>
      <c r="CDO133" s="262"/>
      <c r="CDP133" s="262"/>
      <c r="CDQ133" s="262"/>
      <c r="CDR133" s="262"/>
      <c r="CDS133" s="262"/>
      <c r="CDT133" s="262"/>
      <c r="CDU133" s="262"/>
      <c r="CDV133" s="262"/>
      <c r="CDW133" s="262"/>
      <c r="CDX133" s="262"/>
      <c r="CDY133" s="262"/>
      <c r="CDZ133" s="262"/>
      <c r="CEA133" s="262"/>
      <c r="CEB133" s="262"/>
      <c r="CEC133" s="262"/>
      <c r="CED133" s="262"/>
      <c r="CEE133" s="262"/>
      <c r="CEF133" s="262"/>
      <c r="CEG133" s="262"/>
      <c r="CEH133" s="262"/>
      <c r="CEI133" s="262"/>
      <c r="CEJ133" s="262"/>
      <c r="CEK133" s="262"/>
      <c r="CEL133" s="262"/>
      <c r="CEM133" s="262"/>
      <c r="CEN133" s="262"/>
      <c r="CEO133" s="262"/>
      <c r="CEP133" s="262"/>
      <c r="CEQ133" s="262"/>
      <c r="CER133" s="262"/>
      <c r="CES133" s="262"/>
      <c r="CET133" s="262"/>
      <c r="CEU133" s="262"/>
      <c r="CEV133" s="262"/>
      <c r="CEW133" s="262"/>
      <c r="CEX133" s="262"/>
      <c r="CEY133" s="262"/>
      <c r="CEZ133" s="262"/>
      <c r="CFA133" s="262"/>
      <c r="CFB133" s="262"/>
      <c r="CFC133" s="262"/>
      <c r="CFD133" s="262"/>
      <c r="CFE133" s="262"/>
      <c r="CFF133" s="262"/>
      <c r="CFG133" s="262"/>
      <c r="CFH133" s="262"/>
      <c r="CFI133" s="262"/>
      <c r="CFJ133" s="262"/>
      <c r="CFK133" s="262"/>
      <c r="CFL133" s="262"/>
      <c r="CFM133" s="262"/>
      <c r="CFN133" s="262"/>
      <c r="CFO133" s="262"/>
      <c r="CFP133" s="262"/>
      <c r="CFQ133" s="262"/>
      <c r="CFR133" s="262"/>
      <c r="CFS133" s="262"/>
      <c r="CFT133" s="262"/>
      <c r="CFU133" s="262"/>
      <c r="CFV133" s="262"/>
      <c r="CFW133" s="262"/>
      <c r="CFX133" s="262"/>
      <c r="CFY133" s="262"/>
      <c r="CFZ133" s="262"/>
      <c r="CGA133" s="262"/>
      <c r="CGB133" s="262"/>
      <c r="CGC133" s="262"/>
      <c r="CGD133" s="262"/>
      <c r="CGE133" s="262"/>
      <c r="CGF133" s="262"/>
      <c r="CGG133" s="262"/>
      <c r="CGH133" s="262"/>
      <c r="CGI133" s="262"/>
      <c r="CGJ133" s="262"/>
      <c r="CGK133" s="262"/>
      <c r="CGL133" s="262"/>
      <c r="CGM133" s="262"/>
      <c r="CGN133" s="262"/>
      <c r="CGO133" s="262"/>
      <c r="CGP133" s="262"/>
      <c r="CGQ133" s="262"/>
      <c r="CGR133" s="262"/>
      <c r="CGS133" s="262"/>
      <c r="CGT133" s="262"/>
      <c r="CGU133" s="262"/>
      <c r="CGV133" s="262"/>
      <c r="CGW133" s="262"/>
      <c r="CGX133" s="262"/>
      <c r="CGY133" s="262"/>
      <c r="CGZ133" s="262"/>
      <c r="CHA133" s="262"/>
      <c r="CHB133" s="262"/>
      <c r="CHC133" s="262"/>
      <c r="CHD133" s="262"/>
      <c r="CHE133" s="262"/>
      <c r="CHF133" s="262"/>
      <c r="CHG133" s="262"/>
      <c r="CHH133" s="262"/>
      <c r="CHI133" s="262"/>
      <c r="CHJ133" s="262"/>
      <c r="CHK133" s="262"/>
      <c r="CHL133" s="262"/>
      <c r="CHM133" s="262"/>
      <c r="CHN133" s="262"/>
      <c r="CHO133" s="262"/>
      <c r="CHP133" s="262"/>
      <c r="CHQ133" s="262"/>
      <c r="CHR133" s="262"/>
      <c r="CHS133" s="262"/>
      <c r="CHT133" s="262"/>
      <c r="CHU133" s="262"/>
      <c r="CHV133" s="262"/>
      <c r="CHW133" s="262"/>
      <c r="CHX133" s="262"/>
      <c r="CHY133" s="262"/>
      <c r="CHZ133" s="262"/>
      <c r="CIA133" s="262"/>
      <c r="CIB133" s="262"/>
      <c r="CIC133" s="262"/>
      <c r="CID133" s="262"/>
      <c r="CIE133" s="262"/>
      <c r="CIF133" s="262"/>
      <c r="CIG133" s="262"/>
      <c r="CIH133" s="262"/>
      <c r="CII133" s="262"/>
      <c r="CIJ133" s="262"/>
      <c r="CIK133" s="262"/>
      <c r="CIL133" s="262"/>
      <c r="CIM133" s="262"/>
      <c r="CIN133" s="262"/>
      <c r="CIO133" s="262"/>
      <c r="CIP133" s="262"/>
      <c r="CIQ133" s="262"/>
      <c r="CIR133" s="262"/>
      <c r="CIS133" s="262"/>
      <c r="CIT133" s="262"/>
      <c r="CIU133" s="262"/>
      <c r="CIV133" s="262"/>
      <c r="CIW133" s="262"/>
      <c r="CIX133" s="262"/>
      <c r="CIY133" s="262"/>
      <c r="CIZ133" s="262"/>
      <c r="CJA133" s="262"/>
      <c r="CJB133" s="262"/>
      <c r="CJC133" s="262"/>
      <c r="CJD133" s="262"/>
      <c r="CJE133" s="262"/>
      <c r="CJF133" s="262"/>
      <c r="CJG133" s="262"/>
      <c r="CJH133" s="262"/>
      <c r="CJI133" s="262"/>
      <c r="CJJ133" s="262"/>
      <c r="CJK133" s="262"/>
      <c r="CJL133" s="262"/>
      <c r="CJM133" s="262"/>
      <c r="CJN133" s="262"/>
      <c r="CJO133" s="262"/>
      <c r="CJP133" s="262"/>
      <c r="CJQ133" s="262"/>
      <c r="CJR133" s="262"/>
      <c r="CJS133" s="262"/>
      <c r="CJT133" s="262"/>
      <c r="CJU133" s="262"/>
      <c r="CJV133" s="262"/>
      <c r="CJW133" s="262"/>
      <c r="CJX133" s="262"/>
      <c r="CJY133" s="262"/>
      <c r="CJZ133" s="262"/>
      <c r="CKA133" s="262"/>
      <c r="CKB133" s="262"/>
      <c r="CKC133" s="262"/>
      <c r="CKD133" s="262"/>
      <c r="CKE133" s="262"/>
      <c r="CKF133" s="262"/>
      <c r="CKG133" s="262"/>
      <c r="CKH133" s="262"/>
      <c r="CKI133" s="262"/>
      <c r="CKJ133" s="262"/>
      <c r="CKK133" s="262"/>
      <c r="CKL133" s="262"/>
      <c r="CKM133" s="262"/>
      <c r="CKN133" s="262"/>
      <c r="CKO133" s="262"/>
      <c r="CKP133" s="262"/>
      <c r="CKQ133" s="262"/>
      <c r="CKR133" s="262"/>
      <c r="CKS133" s="262"/>
      <c r="CKT133" s="262"/>
      <c r="CKU133" s="262"/>
      <c r="CKV133" s="262"/>
      <c r="CKW133" s="262"/>
      <c r="CKX133" s="262"/>
      <c r="CKY133" s="262"/>
      <c r="CKZ133" s="262"/>
      <c r="CLA133" s="262"/>
      <c r="CLB133" s="262"/>
      <c r="CLC133" s="262"/>
      <c r="CLD133" s="262"/>
      <c r="CLE133" s="262"/>
      <c r="CLF133" s="262"/>
      <c r="CLG133" s="262"/>
      <c r="CLH133" s="262"/>
      <c r="CLI133" s="262"/>
      <c r="CLJ133" s="262"/>
      <c r="CLK133" s="262"/>
      <c r="CLL133" s="262"/>
      <c r="CLM133" s="262"/>
      <c r="CLN133" s="262"/>
      <c r="CLO133" s="262"/>
      <c r="CLP133" s="262"/>
      <c r="CLQ133" s="262"/>
      <c r="CLR133" s="262"/>
      <c r="CLS133" s="262"/>
      <c r="CLT133" s="262"/>
      <c r="CLU133" s="262"/>
      <c r="CLV133" s="262"/>
      <c r="CLW133" s="262"/>
      <c r="CLX133" s="262"/>
      <c r="CLY133" s="262"/>
      <c r="CLZ133" s="262"/>
      <c r="CMA133" s="262"/>
      <c r="CMB133" s="262"/>
      <c r="CMC133" s="262"/>
      <c r="CMD133" s="262"/>
      <c r="CME133" s="262"/>
      <c r="CMF133" s="262"/>
      <c r="CMG133" s="262"/>
      <c r="CMH133" s="262"/>
      <c r="CMI133" s="262"/>
      <c r="CMJ133" s="262"/>
      <c r="CMK133" s="262"/>
      <c r="CML133" s="262"/>
      <c r="CMM133" s="262"/>
      <c r="CMN133" s="262"/>
      <c r="CMO133" s="262"/>
      <c r="CMP133" s="262"/>
      <c r="CMQ133" s="262"/>
      <c r="CMR133" s="262"/>
      <c r="CMS133" s="262"/>
      <c r="CMT133" s="262"/>
      <c r="CMU133" s="262"/>
      <c r="CMV133" s="262"/>
      <c r="CMW133" s="262"/>
      <c r="CMX133" s="262"/>
      <c r="CMY133" s="262"/>
      <c r="CMZ133" s="262"/>
      <c r="CNA133" s="262"/>
      <c r="CNB133" s="262"/>
      <c r="CNC133" s="262"/>
      <c r="CND133" s="262"/>
      <c r="CNE133" s="262"/>
      <c r="CNF133" s="262"/>
      <c r="CNG133" s="262"/>
      <c r="CNH133" s="262"/>
      <c r="CNI133" s="262"/>
      <c r="CNJ133" s="262"/>
      <c r="CNK133" s="262"/>
      <c r="CNL133" s="262"/>
      <c r="CNM133" s="262"/>
      <c r="CNN133" s="262"/>
      <c r="CNO133" s="262"/>
      <c r="CNP133" s="262"/>
      <c r="CNQ133" s="262"/>
      <c r="CNR133" s="262"/>
      <c r="CNS133" s="262"/>
      <c r="CNT133" s="262"/>
      <c r="CNU133" s="262"/>
      <c r="CNV133" s="262"/>
      <c r="CNW133" s="262"/>
      <c r="CNX133" s="262"/>
      <c r="CNY133" s="262"/>
      <c r="CNZ133" s="262"/>
      <c r="COA133" s="262"/>
      <c r="COB133" s="262"/>
      <c r="COC133" s="262"/>
      <c r="COD133" s="262"/>
      <c r="COE133" s="262"/>
      <c r="COF133" s="262"/>
      <c r="COG133" s="262"/>
      <c r="COH133" s="262"/>
      <c r="COI133" s="262"/>
      <c r="COJ133" s="262"/>
      <c r="COK133" s="262"/>
      <c r="COL133" s="262"/>
      <c r="COM133" s="262"/>
      <c r="CON133" s="262"/>
      <c r="COO133" s="262"/>
      <c r="COP133" s="262"/>
      <c r="COQ133" s="262"/>
      <c r="COR133" s="262"/>
      <c r="COS133" s="262"/>
      <c r="COT133" s="262"/>
      <c r="COU133" s="262"/>
      <c r="COV133" s="262"/>
      <c r="COW133" s="262"/>
      <c r="COX133" s="262"/>
      <c r="COY133" s="262"/>
      <c r="COZ133" s="262"/>
      <c r="CPA133" s="262"/>
      <c r="CPB133" s="262"/>
      <c r="CPC133" s="262"/>
      <c r="CPD133" s="262"/>
      <c r="CPE133" s="262"/>
      <c r="CPF133" s="262"/>
      <c r="CPG133" s="262"/>
      <c r="CPH133" s="262"/>
      <c r="CPI133" s="262"/>
      <c r="CPJ133" s="262"/>
      <c r="CPK133" s="262"/>
      <c r="CPL133" s="262"/>
      <c r="CPM133" s="262"/>
      <c r="CPN133" s="262"/>
      <c r="CPO133" s="262"/>
      <c r="CPP133" s="262"/>
      <c r="CPQ133" s="262"/>
      <c r="CPR133" s="262"/>
      <c r="CPS133" s="262"/>
      <c r="CPT133" s="262"/>
      <c r="CPU133" s="262"/>
      <c r="CPV133" s="262"/>
      <c r="CPW133" s="262"/>
      <c r="CPX133" s="262"/>
      <c r="CPY133" s="262"/>
      <c r="CPZ133" s="262"/>
      <c r="CQA133" s="262"/>
      <c r="CQB133" s="262"/>
      <c r="CQC133" s="262"/>
      <c r="CQD133" s="262"/>
      <c r="CQE133" s="262"/>
      <c r="CQF133" s="262"/>
      <c r="CQG133" s="262"/>
      <c r="CQH133" s="262"/>
      <c r="CQI133" s="262"/>
      <c r="CQJ133" s="262"/>
      <c r="CQK133" s="262"/>
      <c r="CQL133" s="262"/>
      <c r="CQM133" s="262"/>
      <c r="CQN133" s="262"/>
      <c r="CQO133" s="262"/>
      <c r="CQP133" s="262"/>
      <c r="CQQ133" s="262"/>
      <c r="CQR133" s="262"/>
      <c r="CQS133" s="262"/>
      <c r="CQT133" s="262"/>
      <c r="CQU133" s="262"/>
      <c r="CQV133" s="262"/>
      <c r="CQW133" s="262"/>
      <c r="CQX133" s="262"/>
      <c r="CQY133" s="262"/>
      <c r="CQZ133" s="262"/>
      <c r="CRA133" s="262"/>
      <c r="CRB133" s="262"/>
      <c r="CRC133" s="262"/>
      <c r="CRD133" s="262"/>
      <c r="CRE133" s="262"/>
      <c r="CRF133" s="262"/>
      <c r="CRG133" s="262"/>
      <c r="CRH133" s="262"/>
      <c r="CRI133" s="262"/>
      <c r="CRJ133" s="262"/>
      <c r="CRK133" s="262"/>
      <c r="CRL133" s="262"/>
      <c r="CRM133" s="262"/>
      <c r="CRN133" s="262"/>
      <c r="CRO133" s="262"/>
      <c r="CRP133" s="262"/>
      <c r="CRQ133" s="262"/>
      <c r="CRR133" s="262"/>
      <c r="CRS133" s="262"/>
      <c r="CRT133" s="262"/>
      <c r="CRU133" s="262"/>
      <c r="CRV133" s="262"/>
      <c r="CRW133" s="262"/>
      <c r="CRX133" s="262"/>
      <c r="CRY133" s="262"/>
      <c r="CRZ133" s="262"/>
      <c r="CSA133" s="262"/>
      <c r="CSB133" s="262"/>
      <c r="CSC133" s="262"/>
      <c r="CSD133" s="262"/>
      <c r="CSE133" s="262"/>
      <c r="CSF133" s="262"/>
      <c r="CSG133" s="262"/>
      <c r="CSH133" s="262"/>
      <c r="CSI133" s="262"/>
      <c r="CSJ133" s="262"/>
      <c r="CSK133" s="262"/>
      <c r="CSL133" s="262"/>
      <c r="CSM133" s="262"/>
      <c r="CSN133" s="262"/>
      <c r="CSO133" s="262"/>
      <c r="CSP133" s="262"/>
      <c r="CSQ133" s="262"/>
      <c r="CSR133" s="262"/>
      <c r="CSS133" s="262"/>
      <c r="CST133" s="262"/>
      <c r="CSU133" s="262"/>
      <c r="CSV133" s="262"/>
      <c r="CSW133" s="262"/>
      <c r="CSX133" s="262"/>
      <c r="CSY133" s="262"/>
      <c r="CSZ133" s="262"/>
      <c r="CTA133" s="262"/>
      <c r="CTB133" s="262"/>
      <c r="CTC133" s="262"/>
      <c r="CTD133" s="262"/>
      <c r="CTE133" s="262"/>
      <c r="CTF133" s="262"/>
      <c r="CTG133" s="262"/>
      <c r="CTH133" s="262"/>
      <c r="CTI133" s="262"/>
      <c r="CTJ133" s="262"/>
      <c r="CTK133" s="262"/>
      <c r="CTL133" s="262"/>
      <c r="CTM133" s="262"/>
      <c r="CTN133" s="262"/>
      <c r="CTO133" s="262"/>
      <c r="CTP133" s="262"/>
      <c r="CTQ133" s="262"/>
      <c r="CTR133" s="262"/>
      <c r="CTS133" s="262"/>
      <c r="CTT133" s="262"/>
      <c r="CTU133" s="262"/>
      <c r="CTV133" s="262"/>
      <c r="CTW133" s="262"/>
      <c r="CTX133" s="262"/>
      <c r="CTY133" s="262"/>
      <c r="CTZ133" s="262"/>
      <c r="CUA133" s="262"/>
      <c r="CUB133" s="262"/>
      <c r="CUC133" s="262"/>
      <c r="CUD133" s="262"/>
      <c r="CUE133" s="262"/>
      <c r="CUF133" s="262"/>
      <c r="CUG133" s="262"/>
      <c r="CUH133" s="262"/>
      <c r="CUI133" s="262"/>
      <c r="CUJ133" s="262"/>
      <c r="CUK133" s="262"/>
      <c r="CUL133" s="262"/>
      <c r="CUM133" s="262"/>
      <c r="CUN133" s="262"/>
      <c r="CUO133" s="262"/>
      <c r="CUP133" s="262"/>
      <c r="CUQ133" s="262"/>
      <c r="CUR133" s="262"/>
      <c r="CUS133" s="262"/>
      <c r="CUT133" s="262"/>
      <c r="CUU133" s="262"/>
      <c r="CUV133" s="262"/>
      <c r="CUW133" s="262"/>
      <c r="CUX133" s="262"/>
      <c r="CUY133" s="262"/>
      <c r="CUZ133" s="262"/>
      <c r="CVA133" s="262"/>
      <c r="CVB133" s="262"/>
      <c r="CVC133" s="262"/>
      <c r="CVD133" s="262"/>
      <c r="CVE133" s="262"/>
      <c r="CVF133" s="262"/>
      <c r="CVG133" s="262"/>
      <c r="CVH133" s="262"/>
      <c r="CVI133" s="262"/>
      <c r="CVJ133" s="262"/>
      <c r="CVK133" s="262"/>
      <c r="CVL133" s="262"/>
      <c r="CVM133" s="262"/>
      <c r="CVN133" s="262"/>
      <c r="CVO133" s="262"/>
      <c r="CVP133" s="262"/>
      <c r="CVQ133" s="262"/>
      <c r="CVR133" s="262"/>
      <c r="CVS133" s="262"/>
      <c r="CVT133" s="262"/>
      <c r="CVU133" s="262"/>
      <c r="CVV133" s="262"/>
      <c r="CVW133" s="262"/>
      <c r="CVX133" s="262"/>
      <c r="CVY133" s="262"/>
      <c r="CVZ133" s="262"/>
      <c r="CWA133" s="262"/>
      <c r="CWB133" s="262"/>
      <c r="CWC133" s="262"/>
      <c r="CWD133" s="262"/>
      <c r="CWE133" s="262"/>
      <c r="CWF133" s="262"/>
      <c r="CWG133" s="262"/>
      <c r="CWH133" s="262"/>
      <c r="CWI133" s="262"/>
      <c r="CWJ133" s="262"/>
      <c r="CWK133" s="262"/>
      <c r="CWL133" s="262"/>
      <c r="CWM133" s="262"/>
      <c r="CWN133" s="262"/>
      <c r="CWO133" s="262"/>
      <c r="CWP133" s="262"/>
      <c r="CWQ133" s="262"/>
      <c r="CWR133" s="262"/>
      <c r="CWS133" s="262"/>
      <c r="CWT133" s="262"/>
      <c r="CWU133" s="262"/>
      <c r="CWV133" s="262"/>
      <c r="CWW133" s="262"/>
      <c r="CWX133" s="262"/>
      <c r="CWY133" s="262"/>
      <c r="CWZ133" s="262"/>
      <c r="CXA133" s="262"/>
      <c r="CXB133" s="262"/>
      <c r="CXC133" s="262"/>
      <c r="CXD133" s="262"/>
      <c r="CXE133" s="262"/>
      <c r="CXF133" s="262"/>
      <c r="CXG133" s="262"/>
      <c r="CXH133" s="262"/>
      <c r="CXI133" s="262"/>
      <c r="CXJ133" s="262"/>
      <c r="CXK133" s="262"/>
      <c r="CXL133" s="262"/>
      <c r="CXM133" s="262"/>
      <c r="CXN133" s="262"/>
      <c r="CXO133" s="262"/>
      <c r="CXP133" s="262"/>
      <c r="CXQ133" s="262"/>
      <c r="CXR133" s="262"/>
      <c r="CXS133" s="262"/>
      <c r="CXT133" s="262"/>
      <c r="CXU133" s="262"/>
      <c r="CXV133" s="262"/>
      <c r="CXW133" s="262"/>
      <c r="CXX133" s="262"/>
      <c r="CXY133" s="262"/>
      <c r="CXZ133" s="262"/>
      <c r="CYA133" s="262"/>
      <c r="CYB133" s="262"/>
      <c r="CYC133" s="262"/>
      <c r="CYD133" s="262"/>
      <c r="CYE133" s="262"/>
      <c r="CYF133" s="262"/>
      <c r="CYG133" s="262"/>
      <c r="CYH133" s="262"/>
      <c r="CYI133" s="262"/>
      <c r="CYJ133" s="262"/>
      <c r="CYK133" s="262"/>
      <c r="CYL133" s="262"/>
      <c r="CYM133" s="262"/>
      <c r="CYN133" s="262"/>
      <c r="CYO133" s="262"/>
      <c r="CYP133" s="262"/>
      <c r="CYQ133" s="262"/>
      <c r="CYR133" s="262"/>
      <c r="CYS133" s="262"/>
      <c r="CYT133" s="262"/>
      <c r="CYU133" s="262"/>
      <c r="CYV133" s="262"/>
      <c r="CYW133" s="262"/>
      <c r="CYX133" s="262"/>
      <c r="CYY133" s="262"/>
      <c r="CYZ133" s="262"/>
      <c r="CZA133" s="262"/>
      <c r="CZB133" s="262"/>
      <c r="CZC133" s="262"/>
      <c r="CZD133" s="262"/>
      <c r="CZE133" s="262"/>
      <c r="CZF133" s="262"/>
      <c r="CZG133" s="262"/>
      <c r="CZH133" s="262"/>
      <c r="CZI133" s="262"/>
      <c r="CZJ133" s="262"/>
      <c r="CZK133" s="262"/>
      <c r="CZL133" s="262"/>
      <c r="CZM133" s="262"/>
      <c r="CZN133" s="262"/>
      <c r="CZO133" s="262"/>
      <c r="CZP133" s="262"/>
      <c r="CZQ133" s="262"/>
      <c r="CZR133" s="262"/>
      <c r="CZS133" s="262"/>
      <c r="CZT133" s="262"/>
      <c r="CZU133" s="262"/>
      <c r="CZV133" s="262"/>
      <c r="CZW133" s="262"/>
      <c r="CZX133" s="262"/>
      <c r="CZY133" s="262"/>
      <c r="CZZ133" s="262"/>
      <c r="DAA133" s="262"/>
      <c r="DAB133" s="262"/>
      <c r="DAC133" s="262"/>
      <c r="DAD133" s="262"/>
      <c r="DAE133" s="262"/>
      <c r="DAF133" s="262"/>
      <c r="DAG133" s="262"/>
      <c r="DAH133" s="262"/>
      <c r="DAI133" s="262"/>
      <c r="DAJ133" s="262"/>
      <c r="DAK133" s="262"/>
      <c r="DAL133" s="262"/>
      <c r="DAM133" s="262"/>
      <c r="DAN133" s="262"/>
      <c r="DAO133" s="262"/>
      <c r="DAP133" s="262"/>
      <c r="DAQ133" s="262"/>
      <c r="DAR133" s="262"/>
      <c r="DAS133" s="262"/>
      <c r="DAT133" s="262"/>
      <c r="DAU133" s="262"/>
      <c r="DAV133" s="262"/>
      <c r="DAW133" s="262"/>
      <c r="DAX133" s="262"/>
      <c r="DAY133" s="262"/>
      <c r="DAZ133" s="262"/>
      <c r="DBA133" s="262"/>
      <c r="DBB133" s="262"/>
      <c r="DBC133" s="262"/>
      <c r="DBD133" s="262"/>
      <c r="DBE133" s="262"/>
      <c r="DBF133" s="262"/>
      <c r="DBG133" s="262"/>
      <c r="DBH133" s="262"/>
      <c r="DBI133" s="262"/>
      <c r="DBJ133" s="262"/>
      <c r="DBK133" s="262"/>
      <c r="DBL133" s="262"/>
      <c r="DBM133" s="262"/>
      <c r="DBN133" s="262"/>
      <c r="DBO133" s="262"/>
      <c r="DBP133" s="262"/>
      <c r="DBQ133" s="262"/>
      <c r="DBR133" s="262"/>
      <c r="DBS133" s="262"/>
      <c r="DBT133" s="262"/>
      <c r="DBU133" s="262"/>
      <c r="DBV133" s="262"/>
      <c r="DBW133" s="262"/>
      <c r="DBX133" s="262"/>
      <c r="DBY133" s="262"/>
      <c r="DBZ133" s="262"/>
      <c r="DCA133" s="262"/>
      <c r="DCB133" s="262"/>
      <c r="DCC133" s="262"/>
      <c r="DCD133" s="262"/>
      <c r="DCE133" s="262"/>
      <c r="DCF133" s="262"/>
      <c r="DCG133" s="262"/>
      <c r="DCH133" s="262"/>
      <c r="DCI133" s="262"/>
      <c r="DCJ133" s="262"/>
      <c r="DCK133" s="262"/>
      <c r="DCL133" s="262"/>
      <c r="DCM133" s="262"/>
      <c r="DCN133" s="262"/>
      <c r="DCO133" s="262"/>
      <c r="DCP133" s="262"/>
      <c r="DCQ133" s="262"/>
      <c r="DCR133" s="262"/>
      <c r="DCS133" s="262"/>
      <c r="DCT133" s="262"/>
      <c r="DCU133" s="262"/>
      <c r="DCV133" s="262"/>
      <c r="DCW133" s="262"/>
      <c r="DCX133" s="262"/>
      <c r="DCY133" s="262"/>
      <c r="DCZ133" s="262"/>
      <c r="DDA133" s="262"/>
      <c r="DDB133" s="262"/>
      <c r="DDC133" s="262"/>
      <c r="DDD133" s="262"/>
      <c r="DDE133" s="262"/>
      <c r="DDF133" s="262"/>
      <c r="DDG133" s="262"/>
      <c r="DDH133" s="262"/>
      <c r="DDI133" s="262"/>
      <c r="DDJ133" s="262"/>
      <c r="DDK133" s="262"/>
      <c r="DDL133" s="262"/>
      <c r="DDM133" s="262"/>
      <c r="DDN133" s="262"/>
      <c r="DDO133" s="262"/>
      <c r="DDP133" s="262"/>
      <c r="DDQ133" s="262"/>
      <c r="DDR133" s="262"/>
      <c r="DDS133" s="262"/>
      <c r="DDT133" s="262"/>
      <c r="DDU133" s="262"/>
      <c r="DDV133" s="262"/>
      <c r="DDW133" s="262"/>
      <c r="DDX133" s="262"/>
      <c r="DDY133" s="262"/>
      <c r="DDZ133" s="262"/>
      <c r="DEA133" s="262"/>
      <c r="DEB133" s="262"/>
      <c r="DEC133" s="262"/>
      <c r="DED133" s="262"/>
      <c r="DEE133" s="262"/>
      <c r="DEF133" s="262"/>
      <c r="DEG133" s="262"/>
      <c r="DEH133" s="262"/>
      <c r="DEI133" s="262"/>
      <c r="DEJ133" s="262"/>
      <c r="DEK133" s="262"/>
      <c r="DEL133" s="262"/>
      <c r="DEM133" s="262"/>
      <c r="DEN133" s="262"/>
      <c r="DEO133" s="262"/>
      <c r="DEP133" s="262"/>
      <c r="DEQ133" s="262"/>
      <c r="DER133" s="262"/>
      <c r="DES133" s="262"/>
      <c r="DET133" s="262"/>
      <c r="DEU133" s="262"/>
      <c r="DEV133" s="262"/>
      <c r="DEW133" s="262"/>
      <c r="DEX133" s="262"/>
      <c r="DEY133" s="262"/>
      <c r="DEZ133" s="262"/>
      <c r="DFA133" s="262"/>
      <c r="DFB133" s="262"/>
      <c r="DFC133" s="262"/>
      <c r="DFD133" s="262"/>
      <c r="DFE133" s="262"/>
      <c r="DFF133" s="262"/>
      <c r="DFG133" s="262"/>
      <c r="DFH133" s="262"/>
      <c r="DFI133" s="262"/>
      <c r="DFJ133" s="262"/>
      <c r="DFK133" s="262"/>
      <c r="DFL133" s="262"/>
      <c r="DFM133" s="262"/>
      <c r="DFN133" s="262"/>
      <c r="DFO133" s="262"/>
      <c r="DFP133" s="262"/>
      <c r="DFQ133" s="262"/>
      <c r="DFR133" s="262"/>
      <c r="DFS133" s="262"/>
      <c r="DFT133" s="262"/>
      <c r="DFU133" s="262"/>
      <c r="DFV133" s="262"/>
      <c r="DFW133" s="262"/>
      <c r="DFX133" s="262"/>
      <c r="DFY133" s="262"/>
      <c r="DFZ133" s="262"/>
      <c r="DGA133" s="262"/>
      <c r="DGB133" s="262"/>
      <c r="DGC133" s="262"/>
      <c r="DGD133" s="262"/>
      <c r="DGE133" s="262"/>
      <c r="DGF133" s="262"/>
      <c r="DGG133" s="262"/>
      <c r="DGH133" s="262"/>
      <c r="DGI133" s="262"/>
      <c r="DGJ133" s="262"/>
      <c r="DGK133" s="262"/>
      <c r="DGL133" s="262"/>
      <c r="DGM133" s="262"/>
      <c r="DGN133" s="262"/>
      <c r="DGO133" s="262"/>
      <c r="DGP133" s="262"/>
      <c r="DGQ133" s="262"/>
      <c r="DGR133" s="262"/>
      <c r="DGS133" s="262"/>
      <c r="DGT133" s="262"/>
      <c r="DGU133" s="262"/>
      <c r="DGV133" s="262"/>
      <c r="DGW133" s="262"/>
      <c r="DGX133" s="262"/>
      <c r="DGY133" s="262"/>
      <c r="DGZ133" s="262"/>
      <c r="DHA133" s="262"/>
      <c r="DHB133" s="262"/>
      <c r="DHC133" s="262"/>
      <c r="DHD133" s="262"/>
      <c r="DHE133" s="262"/>
      <c r="DHF133" s="262"/>
      <c r="DHG133" s="262"/>
      <c r="DHH133" s="262"/>
      <c r="DHI133" s="262"/>
      <c r="DHJ133" s="262"/>
      <c r="DHK133" s="262"/>
      <c r="DHL133" s="262"/>
      <c r="DHM133" s="262"/>
      <c r="DHN133" s="262"/>
      <c r="DHO133" s="262"/>
      <c r="DHP133" s="262"/>
      <c r="DHQ133" s="262"/>
      <c r="DHR133" s="262"/>
      <c r="DHS133" s="262"/>
      <c r="DHT133" s="262"/>
      <c r="DHU133" s="262"/>
      <c r="DHV133" s="262"/>
      <c r="DHW133" s="262"/>
      <c r="DHX133" s="262"/>
      <c r="DHY133" s="262"/>
      <c r="DHZ133" s="262"/>
      <c r="DIA133" s="262"/>
      <c r="DIB133" s="262"/>
      <c r="DIC133" s="262"/>
      <c r="DID133" s="262"/>
      <c r="DIE133" s="262"/>
      <c r="DIF133" s="262"/>
      <c r="DIG133" s="262"/>
      <c r="DIH133" s="262"/>
      <c r="DII133" s="262"/>
      <c r="DIJ133" s="262"/>
      <c r="DIK133" s="262"/>
      <c r="DIL133" s="262"/>
      <c r="DIM133" s="262"/>
      <c r="DIN133" s="262"/>
      <c r="DIO133" s="262"/>
      <c r="DIP133" s="262"/>
      <c r="DIQ133" s="262"/>
      <c r="DIR133" s="262"/>
      <c r="DIS133" s="262"/>
      <c r="DIT133" s="262"/>
      <c r="DIU133" s="262"/>
      <c r="DIV133" s="262"/>
      <c r="DIW133" s="262"/>
      <c r="DIX133" s="262"/>
      <c r="DIY133" s="262"/>
      <c r="DIZ133" s="262"/>
      <c r="DJA133" s="262"/>
      <c r="DJB133" s="262"/>
      <c r="DJC133" s="262"/>
      <c r="DJD133" s="262"/>
      <c r="DJE133" s="262"/>
      <c r="DJF133" s="262"/>
      <c r="DJG133" s="262"/>
      <c r="DJH133" s="262"/>
      <c r="DJI133" s="262"/>
      <c r="DJJ133" s="262"/>
      <c r="DJK133" s="262"/>
      <c r="DJL133" s="262"/>
      <c r="DJM133" s="262"/>
      <c r="DJN133" s="262"/>
      <c r="DJO133" s="262"/>
      <c r="DJP133" s="262"/>
      <c r="DJQ133" s="262"/>
      <c r="DJR133" s="262"/>
      <c r="DJS133" s="262"/>
      <c r="DJT133" s="262"/>
      <c r="DJU133" s="262"/>
      <c r="DJV133" s="262"/>
      <c r="DJW133" s="262"/>
      <c r="DJX133" s="262"/>
      <c r="DJY133" s="262"/>
      <c r="DJZ133" s="262"/>
      <c r="DKA133" s="262"/>
      <c r="DKB133" s="262"/>
      <c r="DKC133" s="262"/>
      <c r="DKD133" s="262"/>
      <c r="DKE133" s="262"/>
      <c r="DKF133" s="262"/>
      <c r="DKG133" s="262"/>
      <c r="DKH133" s="262"/>
      <c r="DKI133" s="262"/>
      <c r="DKJ133" s="262"/>
      <c r="DKK133" s="262"/>
      <c r="DKL133" s="262"/>
      <c r="DKM133" s="262"/>
      <c r="DKN133" s="262"/>
      <c r="DKO133" s="262"/>
      <c r="DKP133" s="262"/>
      <c r="DKQ133" s="262"/>
      <c r="DKR133" s="262"/>
      <c r="DKS133" s="262"/>
      <c r="DKT133" s="262"/>
      <c r="DKU133" s="262"/>
      <c r="DKV133" s="262"/>
      <c r="DKW133" s="262"/>
      <c r="DKX133" s="262"/>
      <c r="DKY133" s="262"/>
      <c r="DKZ133" s="262"/>
      <c r="DLA133" s="262"/>
      <c r="DLB133" s="262"/>
      <c r="DLC133" s="262"/>
      <c r="DLD133" s="262"/>
      <c r="DLE133" s="262"/>
      <c r="DLF133" s="262"/>
      <c r="DLG133" s="262"/>
      <c r="DLH133" s="262"/>
      <c r="DLI133" s="262"/>
      <c r="DLJ133" s="262"/>
      <c r="DLK133" s="262"/>
      <c r="DLL133" s="262"/>
      <c r="DLM133" s="262"/>
      <c r="DLN133" s="262"/>
      <c r="DLO133" s="262"/>
      <c r="DLP133" s="262"/>
      <c r="DLQ133" s="262"/>
      <c r="DLR133" s="262"/>
      <c r="DLS133" s="262"/>
      <c r="DLT133" s="262"/>
      <c r="DLU133" s="262"/>
      <c r="DLV133" s="262"/>
      <c r="DLW133" s="262"/>
      <c r="DLX133" s="262"/>
      <c r="DLY133" s="262"/>
      <c r="DLZ133" s="262"/>
      <c r="DMA133" s="262"/>
      <c r="DMB133" s="262"/>
      <c r="DMC133" s="262"/>
      <c r="DMD133" s="262"/>
      <c r="DME133" s="262"/>
      <c r="DMF133" s="262"/>
      <c r="DMG133" s="262"/>
      <c r="DMH133" s="262"/>
      <c r="DMI133" s="262"/>
      <c r="DMJ133" s="262"/>
      <c r="DMK133" s="262"/>
      <c r="DML133" s="262"/>
      <c r="DMM133" s="262"/>
      <c r="DMN133" s="262"/>
      <c r="DMO133" s="262"/>
      <c r="DMP133" s="262"/>
      <c r="DMQ133" s="262"/>
      <c r="DMR133" s="262"/>
      <c r="DMS133" s="262"/>
      <c r="DMT133" s="262"/>
      <c r="DMU133" s="262"/>
      <c r="DMV133" s="262"/>
      <c r="DMW133" s="262"/>
      <c r="DMX133" s="262"/>
      <c r="DMY133" s="262"/>
      <c r="DMZ133" s="262"/>
      <c r="DNA133" s="262"/>
      <c r="DNB133" s="262"/>
      <c r="DNC133" s="262"/>
      <c r="DND133" s="262"/>
      <c r="DNE133" s="262"/>
      <c r="DNF133" s="262"/>
      <c r="DNG133" s="262"/>
      <c r="DNH133" s="262"/>
      <c r="DNI133" s="262"/>
      <c r="DNJ133" s="262"/>
      <c r="DNK133" s="262"/>
      <c r="DNL133" s="262"/>
      <c r="DNM133" s="262"/>
      <c r="DNN133" s="262"/>
      <c r="DNO133" s="262"/>
      <c r="DNP133" s="262"/>
      <c r="DNQ133" s="262"/>
      <c r="DNR133" s="262"/>
      <c r="DNS133" s="262"/>
      <c r="DNT133" s="262"/>
      <c r="DNU133" s="262"/>
      <c r="DNV133" s="262"/>
      <c r="DNW133" s="262"/>
      <c r="DNX133" s="262"/>
      <c r="DNY133" s="262"/>
      <c r="DNZ133" s="262"/>
      <c r="DOA133" s="262"/>
      <c r="DOB133" s="262"/>
      <c r="DOC133" s="262"/>
      <c r="DOD133" s="262"/>
      <c r="DOE133" s="262"/>
      <c r="DOF133" s="262"/>
      <c r="DOG133" s="262"/>
      <c r="DOH133" s="262"/>
      <c r="DOI133" s="262"/>
      <c r="DOJ133" s="262"/>
      <c r="DOK133" s="262"/>
      <c r="DOL133" s="262"/>
      <c r="DOM133" s="262"/>
      <c r="DON133" s="262"/>
      <c r="DOO133" s="262"/>
      <c r="DOP133" s="262"/>
      <c r="DOQ133" s="262"/>
      <c r="DOR133" s="262"/>
      <c r="DOS133" s="262"/>
      <c r="DOT133" s="262"/>
      <c r="DOU133" s="262"/>
      <c r="DOV133" s="262"/>
      <c r="DOW133" s="262"/>
      <c r="DOX133" s="262"/>
      <c r="DOY133" s="262"/>
      <c r="DOZ133" s="262"/>
      <c r="DPA133" s="262"/>
      <c r="DPB133" s="262"/>
      <c r="DPC133" s="262"/>
      <c r="DPD133" s="262"/>
      <c r="DPE133" s="262"/>
      <c r="DPF133" s="262"/>
      <c r="DPG133" s="262"/>
      <c r="DPH133" s="262"/>
      <c r="DPI133" s="262"/>
      <c r="DPJ133" s="262"/>
      <c r="DPK133" s="262"/>
      <c r="DPL133" s="262"/>
      <c r="DPM133" s="262"/>
      <c r="DPN133" s="262"/>
      <c r="DPO133" s="262"/>
      <c r="DPP133" s="262"/>
      <c r="DPQ133" s="262"/>
      <c r="DPR133" s="262"/>
      <c r="DPS133" s="262"/>
      <c r="DPT133" s="262"/>
      <c r="DPU133" s="262"/>
      <c r="DPV133" s="262"/>
      <c r="DPW133" s="262"/>
      <c r="DPX133" s="262"/>
      <c r="DPY133" s="262"/>
      <c r="DPZ133" s="262"/>
      <c r="DQA133" s="262"/>
      <c r="DQB133" s="262"/>
      <c r="DQC133" s="262"/>
      <c r="DQD133" s="262"/>
      <c r="DQE133" s="262"/>
      <c r="DQF133" s="262"/>
      <c r="DQG133" s="262"/>
      <c r="DQH133" s="262"/>
      <c r="DQI133" s="262"/>
      <c r="DQJ133" s="262"/>
      <c r="DQK133" s="262"/>
      <c r="DQL133" s="262"/>
      <c r="DQM133" s="262"/>
      <c r="DQN133" s="262"/>
      <c r="DQO133" s="262"/>
      <c r="DQP133" s="262"/>
      <c r="DQQ133" s="262"/>
      <c r="DQR133" s="262"/>
      <c r="DQS133" s="262"/>
      <c r="DQT133" s="262"/>
      <c r="DQU133" s="262"/>
      <c r="DQV133" s="262"/>
      <c r="DQW133" s="262"/>
      <c r="DQX133" s="262"/>
      <c r="DQY133" s="262"/>
      <c r="DQZ133" s="262"/>
      <c r="DRA133" s="262"/>
      <c r="DRB133" s="262"/>
      <c r="DRC133" s="262"/>
      <c r="DRD133" s="262"/>
      <c r="DRE133" s="262"/>
      <c r="DRF133" s="262"/>
      <c r="DRG133" s="262"/>
      <c r="DRH133" s="262"/>
      <c r="DRI133" s="262"/>
      <c r="DRJ133" s="262"/>
      <c r="DRK133" s="262"/>
      <c r="DRL133" s="262"/>
      <c r="DRM133" s="262"/>
      <c r="DRN133" s="262"/>
      <c r="DRO133" s="262"/>
      <c r="DRP133" s="262"/>
      <c r="DRQ133" s="262"/>
      <c r="DRR133" s="262"/>
      <c r="DRS133" s="262"/>
      <c r="DRT133" s="262"/>
      <c r="DRU133" s="262"/>
      <c r="DRV133" s="262"/>
      <c r="DRW133" s="262"/>
      <c r="DRX133" s="262"/>
      <c r="DRY133" s="262"/>
      <c r="DRZ133" s="262"/>
      <c r="DSA133" s="262"/>
      <c r="DSB133" s="262"/>
      <c r="DSC133" s="262"/>
      <c r="DSD133" s="262"/>
      <c r="DSE133" s="262"/>
      <c r="DSF133" s="262"/>
      <c r="DSG133" s="262"/>
      <c r="DSH133" s="262"/>
      <c r="DSI133" s="262"/>
      <c r="DSJ133" s="262"/>
      <c r="DSK133" s="262"/>
      <c r="DSL133" s="262"/>
      <c r="DSM133" s="262"/>
      <c r="DSN133" s="262"/>
      <c r="DSO133" s="262"/>
      <c r="DSP133" s="262"/>
      <c r="DSQ133" s="262"/>
      <c r="DSR133" s="262"/>
      <c r="DSS133" s="262"/>
      <c r="DST133" s="262"/>
      <c r="DSU133" s="262"/>
      <c r="DSV133" s="262"/>
      <c r="DSW133" s="262"/>
      <c r="DSX133" s="262"/>
      <c r="DSY133" s="262"/>
      <c r="DSZ133" s="262"/>
      <c r="DTA133" s="262"/>
      <c r="DTB133" s="262"/>
      <c r="DTC133" s="262"/>
      <c r="DTD133" s="262"/>
      <c r="DTE133" s="262"/>
      <c r="DTF133" s="262"/>
      <c r="DTG133" s="262"/>
      <c r="DTH133" s="262"/>
      <c r="DTI133" s="262"/>
      <c r="DTJ133" s="262"/>
      <c r="DTK133" s="262"/>
      <c r="DTL133" s="262"/>
      <c r="DTM133" s="262"/>
      <c r="DTN133" s="262"/>
      <c r="DTO133" s="262"/>
      <c r="DTP133" s="262"/>
      <c r="DTQ133" s="262"/>
      <c r="DTR133" s="262"/>
      <c r="DTS133" s="262"/>
      <c r="DTT133" s="262"/>
      <c r="DTU133" s="262"/>
      <c r="DTV133" s="262"/>
      <c r="DTW133" s="262"/>
      <c r="DTX133" s="262"/>
      <c r="DTY133" s="262"/>
      <c r="DTZ133" s="262"/>
      <c r="DUA133" s="262"/>
      <c r="DUB133" s="262"/>
      <c r="DUC133" s="262"/>
      <c r="DUD133" s="262"/>
      <c r="DUE133" s="262"/>
      <c r="DUF133" s="262"/>
      <c r="DUG133" s="262"/>
      <c r="DUH133" s="262"/>
      <c r="DUI133" s="262"/>
      <c r="DUJ133" s="262"/>
      <c r="DUK133" s="262"/>
      <c r="DUL133" s="262"/>
      <c r="DUM133" s="262"/>
      <c r="DUN133" s="262"/>
      <c r="DUO133" s="262"/>
      <c r="DUP133" s="262"/>
      <c r="DUQ133" s="262"/>
      <c r="DUR133" s="262"/>
      <c r="DUS133" s="262"/>
      <c r="DUT133" s="262"/>
      <c r="DUU133" s="262"/>
      <c r="DUV133" s="262"/>
      <c r="DUW133" s="262"/>
      <c r="DUX133" s="262"/>
      <c r="DUY133" s="262"/>
      <c r="DUZ133" s="262"/>
      <c r="DVA133" s="262"/>
      <c r="DVB133" s="262"/>
      <c r="DVC133" s="262"/>
      <c r="DVD133" s="262"/>
      <c r="DVE133" s="262"/>
      <c r="DVF133" s="262"/>
      <c r="DVG133" s="262"/>
      <c r="DVH133" s="262"/>
      <c r="DVI133" s="262"/>
      <c r="DVJ133" s="262"/>
      <c r="DVK133" s="262"/>
      <c r="DVL133" s="262"/>
      <c r="DVM133" s="262"/>
      <c r="DVN133" s="262"/>
      <c r="DVO133" s="262"/>
      <c r="DVP133" s="262"/>
      <c r="DVQ133" s="262"/>
      <c r="DVR133" s="262"/>
      <c r="DVS133" s="262"/>
      <c r="DVT133" s="262"/>
      <c r="DVU133" s="262"/>
      <c r="DVV133" s="262"/>
      <c r="DVW133" s="262"/>
      <c r="DVX133" s="262"/>
      <c r="DVY133" s="262"/>
      <c r="DVZ133" s="262"/>
      <c r="DWA133" s="262"/>
      <c r="DWB133" s="262"/>
      <c r="DWC133" s="262"/>
      <c r="DWD133" s="262"/>
      <c r="DWE133" s="262"/>
      <c r="DWF133" s="262"/>
      <c r="DWG133" s="262"/>
      <c r="DWH133" s="262"/>
      <c r="DWI133" s="262"/>
      <c r="DWJ133" s="262"/>
      <c r="DWK133" s="262"/>
      <c r="DWL133" s="262"/>
      <c r="DWM133" s="262"/>
      <c r="DWN133" s="262"/>
      <c r="DWO133" s="262"/>
      <c r="DWP133" s="262"/>
      <c r="DWQ133" s="262"/>
      <c r="DWR133" s="262"/>
      <c r="DWS133" s="262"/>
      <c r="DWT133" s="262"/>
      <c r="DWU133" s="262"/>
      <c r="DWV133" s="262"/>
      <c r="DWW133" s="262"/>
      <c r="DWX133" s="262"/>
      <c r="DWY133" s="262"/>
      <c r="DWZ133" s="262"/>
      <c r="DXA133" s="262"/>
      <c r="DXB133" s="262"/>
      <c r="DXC133" s="262"/>
      <c r="DXD133" s="262"/>
      <c r="DXE133" s="262"/>
      <c r="DXF133" s="262"/>
      <c r="DXG133" s="262"/>
      <c r="DXH133" s="262"/>
      <c r="DXI133" s="262"/>
      <c r="DXJ133" s="262"/>
      <c r="DXK133" s="262"/>
      <c r="DXL133" s="262"/>
      <c r="DXM133" s="262"/>
      <c r="DXN133" s="262"/>
      <c r="DXO133" s="262"/>
      <c r="DXP133" s="262"/>
      <c r="DXQ133" s="262"/>
      <c r="DXR133" s="262"/>
      <c r="DXS133" s="262"/>
      <c r="DXT133" s="262"/>
      <c r="DXU133" s="262"/>
      <c r="DXV133" s="262"/>
      <c r="DXW133" s="262"/>
      <c r="DXX133" s="262"/>
      <c r="DXY133" s="262"/>
      <c r="DXZ133" s="262"/>
      <c r="DYA133" s="262"/>
      <c r="DYB133" s="262"/>
      <c r="DYC133" s="262"/>
      <c r="DYD133" s="262"/>
      <c r="DYE133" s="262"/>
      <c r="DYF133" s="262"/>
      <c r="DYG133" s="262"/>
      <c r="DYH133" s="262"/>
      <c r="DYI133" s="262"/>
      <c r="DYJ133" s="262"/>
      <c r="DYK133" s="262"/>
      <c r="DYL133" s="262"/>
      <c r="DYM133" s="262"/>
      <c r="DYN133" s="262"/>
      <c r="DYO133" s="262"/>
      <c r="DYP133" s="262"/>
      <c r="DYQ133" s="262"/>
      <c r="DYR133" s="262"/>
      <c r="DYS133" s="262"/>
      <c r="DYT133" s="262"/>
      <c r="DYU133" s="262"/>
      <c r="DYV133" s="262"/>
      <c r="DYW133" s="262"/>
      <c r="DYX133" s="262"/>
      <c r="DYY133" s="262"/>
      <c r="DYZ133" s="262"/>
      <c r="DZA133" s="262"/>
      <c r="DZB133" s="262"/>
      <c r="DZC133" s="262"/>
      <c r="DZD133" s="262"/>
      <c r="DZE133" s="262"/>
      <c r="DZF133" s="262"/>
      <c r="DZG133" s="262"/>
      <c r="DZH133" s="262"/>
      <c r="DZI133" s="262"/>
      <c r="DZJ133" s="262"/>
      <c r="DZK133" s="262"/>
      <c r="DZL133" s="262"/>
      <c r="DZM133" s="262"/>
      <c r="DZN133" s="262"/>
      <c r="DZO133" s="262"/>
      <c r="DZP133" s="262"/>
      <c r="DZQ133" s="262"/>
      <c r="DZR133" s="262"/>
      <c r="DZS133" s="262"/>
      <c r="DZT133" s="262"/>
      <c r="DZU133" s="262"/>
      <c r="DZV133" s="262"/>
      <c r="DZW133" s="262"/>
      <c r="DZX133" s="262"/>
      <c r="DZY133" s="262"/>
      <c r="DZZ133" s="262"/>
      <c r="EAA133" s="262"/>
      <c r="EAB133" s="262"/>
      <c r="EAC133" s="262"/>
      <c r="EAD133" s="262"/>
      <c r="EAE133" s="262"/>
      <c r="EAF133" s="262"/>
      <c r="EAG133" s="262"/>
      <c r="EAH133" s="262"/>
      <c r="EAI133" s="262"/>
      <c r="EAJ133" s="262"/>
      <c r="EAK133" s="262"/>
      <c r="EAL133" s="262"/>
      <c r="EAM133" s="262"/>
      <c r="EAN133" s="262"/>
      <c r="EAO133" s="262"/>
      <c r="EAP133" s="262"/>
      <c r="EAQ133" s="262"/>
      <c r="EAR133" s="262"/>
      <c r="EAS133" s="262"/>
      <c r="EAT133" s="262"/>
      <c r="EAU133" s="262"/>
      <c r="EAV133" s="262"/>
      <c r="EAW133" s="262"/>
      <c r="EAX133" s="262"/>
      <c r="EAY133" s="262"/>
      <c r="EAZ133" s="262"/>
      <c r="EBA133" s="262"/>
      <c r="EBB133" s="262"/>
      <c r="EBC133" s="262"/>
      <c r="EBD133" s="262"/>
      <c r="EBE133" s="262"/>
      <c r="EBF133" s="262"/>
      <c r="EBG133" s="262"/>
      <c r="EBH133" s="262"/>
      <c r="EBI133" s="262"/>
      <c r="EBJ133" s="262"/>
      <c r="EBK133" s="262"/>
      <c r="EBL133" s="262"/>
      <c r="EBM133" s="262"/>
      <c r="EBN133" s="262"/>
      <c r="EBO133" s="262"/>
      <c r="EBP133" s="262"/>
      <c r="EBQ133" s="262"/>
      <c r="EBR133" s="262"/>
      <c r="EBS133" s="262"/>
      <c r="EBT133" s="262"/>
      <c r="EBU133" s="262"/>
      <c r="EBV133" s="262"/>
      <c r="EBW133" s="262"/>
      <c r="EBX133" s="262"/>
      <c r="EBY133" s="262"/>
      <c r="EBZ133" s="262"/>
      <c r="ECA133" s="262"/>
      <c r="ECB133" s="262"/>
      <c r="ECC133" s="262"/>
      <c r="ECD133" s="262"/>
      <c r="ECE133" s="262"/>
      <c r="ECF133" s="262"/>
      <c r="ECG133" s="262"/>
      <c r="ECH133" s="262"/>
      <c r="ECI133" s="262"/>
      <c r="ECJ133" s="262"/>
      <c r="ECK133" s="262"/>
      <c r="ECL133" s="262"/>
      <c r="ECM133" s="262"/>
      <c r="ECN133" s="262"/>
      <c r="ECO133" s="262"/>
      <c r="ECP133" s="262"/>
      <c r="ECQ133" s="262"/>
      <c r="ECR133" s="262"/>
      <c r="ECS133" s="262"/>
      <c r="ECT133" s="262"/>
      <c r="ECU133" s="262"/>
      <c r="ECV133" s="262"/>
      <c r="ECW133" s="262"/>
      <c r="ECX133" s="262"/>
      <c r="ECY133" s="262"/>
      <c r="ECZ133" s="262"/>
      <c r="EDA133" s="262"/>
      <c r="EDB133" s="262"/>
      <c r="EDC133" s="262"/>
      <c r="EDD133" s="262"/>
      <c r="EDE133" s="262"/>
      <c r="EDF133" s="262"/>
      <c r="EDG133" s="262"/>
      <c r="EDH133" s="262"/>
      <c r="EDI133" s="262"/>
      <c r="EDJ133" s="262"/>
      <c r="EDK133" s="262"/>
      <c r="EDL133" s="262"/>
      <c r="EDM133" s="262"/>
      <c r="EDN133" s="262"/>
      <c r="EDO133" s="262"/>
      <c r="EDP133" s="262"/>
      <c r="EDQ133" s="262"/>
      <c r="EDR133" s="262"/>
      <c r="EDS133" s="262"/>
      <c r="EDT133" s="262"/>
      <c r="EDU133" s="262"/>
      <c r="EDV133" s="262"/>
      <c r="EDW133" s="262"/>
      <c r="EDX133" s="262"/>
      <c r="EDY133" s="262"/>
      <c r="EDZ133" s="262"/>
      <c r="EEA133" s="262"/>
      <c r="EEB133" s="262"/>
      <c r="EEC133" s="262"/>
      <c r="EED133" s="262"/>
      <c r="EEE133" s="262"/>
      <c r="EEF133" s="262"/>
      <c r="EEG133" s="262"/>
      <c r="EEH133" s="262"/>
      <c r="EEI133" s="262"/>
      <c r="EEJ133" s="262"/>
      <c r="EEK133" s="262"/>
      <c r="EEL133" s="262"/>
      <c r="EEM133" s="262"/>
      <c r="EEN133" s="262"/>
      <c r="EEO133" s="262"/>
      <c r="EEP133" s="262"/>
      <c r="EEQ133" s="262"/>
      <c r="EER133" s="262"/>
      <c r="EES133" s="262"/>
      <c r="EET133" s="262"/>
      <c r="EEU133" s="262"/>
      <c r="EEV133" s="262"/>
      <c r="EEW133" s="262"/>
      <c r="EEX133" s="262"/>
      <c r="EEY133" s="262"/>
      <c r="EEZ133" s="262"/>
      <c r="EFA133" s="262"/>
      <c r="EFB133" s="262"/>
      <c r="EFC133" s="262"/>
      <c r="EFD133" s="262"/>
      <c r="EFE133" s="262"/>
      <c r="EFF133" s="262"/>
      <c r="EFG133" s="262"/>
      <c r="EFH133" s="262"/>
      <c r="EFI133" s="262"/>
      <c r="EFJ133" s="262"/>
      <c r="EFK133" s="262"/>
      <c r="EFL133" s="262"/>
      <c r="EFM133" s="262"/>
      <c r="EFN133" s="262"/>
      <c r="EFO133" s="262"/>
      <c r="EFP133" s="262"/>
      <c r="EFQ133" s="262"/>
      <c r="EFR133" s="262"/>
      <c r="EFS133" s="262"/>
      <c r="EFT133" s="262"/>
      <c r="EFU133" s="262"/>
      <c r="EFV133" s="262"/>
      <c r="EFW133" s="262"/>
      <c r="EFX133" s="262"/>
      <c r="EFY133" s="262"/>
      <c r="EFZ133" s="262"/>
      <c r="EGA133" s="262"/>
      <c r="EGB133" s="262"/>
      <c r="EGC133" s="262"/>
      <c r="EGD133" s="262"/>
      <c r="EGE133" s="262"/>
      <c r="EGF133" s="262"/>
      <c r="EGG133" s="262"/>
      <c r="EGH133" s="262"/>
      <c r="EGI133" s="262"/>
      <c r="EGJ133" s="262"/>
      <c r="EGK133" s="262"/>
      <c r="EGL133" s="262"/>
      <c r="EGM133" s="262"/>
      <c r="EGN133" s="262"/>
      <c r="EGO133" s="262"/>
      <c r="EGP133" s="262"/>
      <c r="EGQ133" s="262"/>
      <c r="EGR133" s="262"/>
      <c r="EGS133" s="262"/>
      <c r="EGT133" s="262"/>
      <c r="EGU133" s="262"/>
      <c r="EGV133" s="262"/>
      <c r="EGW133" s="262"/>
      <c r="EGX133" s="262"/>
      <c r="EGY133" s="262"/>
      <c r="EGZ133" s="262"/>
      <c r="EHA133" s="262"/>
      <c r="EHB133" s="262"/>
      <c r="EHC133" s="262"/>
      <c r="EHD133" s="262"/>
      <c r="EHE133" s="262"/>
      <c r="EHF133" s="262"/>
      <c r="EHG133" s="262"/>
      <c r="EHH133" s="262"/>
      <c r="EHI133" s="262"/>
      <c r="EHJ133" s="262"/>
      <c r="EHK133" s="262"/>
      <c r="EHL133" s="262"/>
      <c r="EHM133" s="262"/>
      <c r="EHN133" s="262"/>
      <c r="EHO133" s="262"/>
      <c r="EHP133" s="262"/>
      <c r="EHQ133" s="262"/>
      <c r="EHR133" s="262"/>
      <c r="EHS133" s="262"/>
      <c r="EHT133" s="262"/>
      <c r="EHU133" s="262"/>
      <c r="EHV133" s="262"/>
      <c r="EHW133" s="262"/>
      <c r="EHX133" s="262"/>
      <c r="EHY133" s="262"/>
      <c r="EHZ133" s="262"/>
      <c r="EIA133" s="262"/>
      <c r="EIB133" s="262"/>
      <c r="EIC133" s="262"/>
      <c r="EID133" s="262"/>
      <c r="EIE133" s="262"/>
      <c r="EIF133" s="262"/>
      <c r="EIG133" s="262"/>
      <c r="EIH133" s="262"/>
      <c r="EII133" s="262"/>
      <c r="EIJ133" s="262"/>
      <c r="EIK133" s="262"/>
      <c r="EIL133" s="262"/>
      <c r="EIM133" s="262"/>
      <c r="EIN133" s="262"/>
      <c r="EIO133" s="262"/>
      <c r="EIP133" s="262"/>
      <c r="EIQ133" s="262"/>
      <c r="EIR133" s="262"/>
      <c r="EIS133" s="262"/>
      <c r="EIT133" s="262"/>
      <c r="EIU133" s="262"/>
      <c r="EIV133" s="262"/>
      <c r="EIW133" s="262"/>
      <c r="EIX133" s="262"/>
      <c r="EIY133" s="262"/>
      <c r="EIZ133" s="262"/>
      <c r="EJA133" s="262"/>
      <c r="EJB133" s="262"/>
      <c r="EJC133" s="262"/>
      <c r="EJD133" s="262"/>
      <c r="EJE133" s="262"/>
      <c r="EJF133" s="262"/>
      <c r="EJG133" s="262"/>
      <c r="EJH133" s="262"/>
      <c r="EJI133" s="262"/>
      <c r="EJJ133" s="262"/>
      <c r="EJK133" s="262"/>
      <c r="EJL133" s="262"/>
      <c r="EJM133" s="262"/>
      <c r="EJN133" s="262"/>
      <c r="EJO133" s="262"/>
      <c r="EJP133" s="262"/>
      <c r="EJQ133" s="262"/>
      <c r="EJR133" s="262"/>
      <c r="EJS133" s="262"/>
      <c r="EJT133" s="262"/>
      <c r="EJU133" s="262"/>
      <c r="EJV133" s="262"/>
      <c r="EJW133" s="262"/>
      <c r="EJX133" s="262"/>
      <c r="EJY133" s="262"/>
      <c r="EJZ133" s="262"/>
      <c r="EKA133" s="262"/>
      <c r="EKB133" s="262"/>
      <c r="EKC133" s="262"/>
      <c r="EKD133" s="262"/>
      <c r="EKE133" s="262"/>
      <c r="EKF133" s="262"/>
      <c r="EKG133" s="262"/>
      <c r="EKH133" s="262"/>
      <c r="EKI133" s="262"/>
      <c r="EKJ133" s="262"/>
      <c r="EKK133" s="262"/>
      <c r="EKL133" s="262"/>
      <c r="EKM133" s="262"/>
      <c r="EKN133" s="262"/>
      <c r="EKO133" s="262"/>
      <c r="EKP133" s="262"/>
      <c r="EKQ133" s="262"/>
      <c r="EKR133" s="262"/>
      <c r="EKS133" s="262"/>
      <c r="EKT133" s="262"/>
      <c r="EKU133" s="262"/>
      <c r="EKV133" s="262"/>
      <c r="EKW133" s="262"/>
      <c r="EKX133" s="262"/>
      <c r="EKY133" s="262"/>
      <c r="EKZ133" s="262"/>
      <c r="ELA133" s="262"/>
      <c r="ELB133" s="262"/>
      <c r="ELC133" s="262"/>
      <c r="ELD133" s="262"/>
      <c r="ELE133" s="262"/>
      <c r="ELF133" s="262"/>
      <c r="ELG133" s="262"/>
      <c r="ELH133" s="262"/>
      <c r="ELI133" s="262"/>
      <c r="ELJ133" s="262"/>
      <c r="ELK133" s="262"/>
      <c r="ELL133" s="262"/>
      <c r="ELM133" s="262"/>
      <c r="ELN133" s="262"/>
      <c r="ELO133" s="262"/>
      <c r="ELP133" s="262"/>
      <c r="ELQ133" s="262"/>
      <c r="ELR133" s="262"/>
      <c r="ELS133" s="262"/>
      <c r="ELT133" s="262"/>
      <c r="ELU133" s="262"/>
      <c r="ELV133" s="262"/>
      <c r="ELW133" s="262"/>
      <c r="ELX133" s="262"/>
      <c r="ELY133" s="262"/>
      <c r="ELZ133" s="262"/>
      <c r="EMA133" s="262"/>
      <c r="EMB133" s="262"/>
      <c r="EMC133" s="262"/>
      <c r="EMD133" s="262"/>
      <c r="EME133" s="262"/>
      <c r="EMF133" s="262"/>
      <c r="EMG133" s="262"/>
      <c r="EMH133" s="262"/>
      <c r="EMI133" s="262"/>
      <c r="EMJ133" s="262"/>
      <c r="EMK133" s="262"/>
      <c r="EML133" s="262"/>
      <c r="EMM133" s="262"/>
      <c r="EMN133" s="262"/>
      <c r="EMO133" s="262"/>
      <c r="EMP133" s="262"/>
      <c r="EMQ133" s="262"/>
      <c r="EMR133" s="262"/>
      <c r="EMS133" s="262"/>
      <c r="EMT133" s="262"/>
      <c r="EMU133" s="262"/>
      <c r="EMV133" s="262"/>
      <c r="EMW133" s="262"/>
      <c r="EMX133" s="262"/>
      <c r="EMY133" s="262"/>
      <c r="EMZ133" s="262"/>
      <c r="ENA133" s="262"/>
      <c r="ENB133" s="262"/>
      <c r="ENC133" s="262"/>
      <c r="END133" s="262"/>
      <c r="ENE133" s="262"/>
      <c r="ENF133" s="262"/>
      <c r="ENG133" s="262"/>
      <c r="ENH133" s="262"/>
      <c r="ENI133" s="262"/>
      <c r="ENJ133" s="262"/>
      <c r="ENK133" s="262"/>
      <c r="ENL133" s="262"/>
      <c r="ENM133" s="262"/>
      <c r="ENN133" s="262"/>
      <c r="ENO133" s="262"/>
      <c r="ENP133" s="262"/>
      <c r="ENQ133" s="262"/>
      <c r="ENR133" s="262"/>
      <c r="ENS133" s="262"/>
      <c r="ENT133" s="262"/>
      <c r="ENU133" s="262"/>
      <c r="ENV133" s="262"/>
      <c r="ENW133" s="262"/>
      <c r="ENX133" s="262"/>
      <c r="ENY133" s="262"/>
      <c r="ENZ133" s="262"/>
      <c r="EOA133" s="262"/>
      <c r="EOB133" s="262"/>
      <c r="EOC133" s="262"/>
      <c r="EOD133" s="262"/>
      <c r="EOE133" s="262"/>
      <c r="EOF133" s="262"/>
      <c r="EOG133" s="262"/>
      <c r="EOH133" s="262"/>
      <c r="EOI133" s="262"/>
      <c r="EOJ133" s="262"/>
      <c r="EOK133" s="262"/>
      <c r="EOL133" s="262"/>
      <c r="EOM133" s="262"/>
      <c r="EON133" s="262"/>
      <c r="EOO133" s="262"/>
      <c r="EOP133" s="262"/>
      <c r="EOQ133" s="262"/>
      <c r="EOR133" s="262"/>
      <c r="EOS133" s="262"/>
      <c r="EOT133" s="262"/>
      <c r="EOU133" s="262"/>
      <c r="EOV133" s="262"/>
      <c r="EOW133" s="262"/>
      <c r="EOX133" s="262"/>
      <c r="EOY133" s="262"/>
      <c r="EOZ133" s="262"/>
      <c r="EPA133" s="262"/>
      <c r="EPB133" s="262"/>
      <c r="EPC133" s="262"/>
      <c r="EPD133" s="262"/>
      <c r="EPE133" s="262"/>
      <c r="EPF133" s="262"/>
      <c r="EPG133" s="262"/>
      <c r="EPH133" s="262"/>
      <c r="EPI133" s="262"/>
      <c r="EPJ133" s="262"/>
      <c r="EPK133" s="262"/>
      <c r="EPL133" s="262"/>
      <c r="EPM133" s="262"/>
      <c r="EPN133" s="262"/>
      <c r="EPO133" s="262"/>
      <c r="EPP133" s="262"/>
      <c r="EPQ133" s="262"/>
      <c r="EPR133" s="262"/>
      <c r="EPS133" s="262"/>
      <c r="EPT133" s="262"/>
      <c r="EPU133" s="262"/>
      <c r="EPV133" s="262"/>
      <c r="EPW133" s="262"/>
      <c r="EPX133" s="262"/>
      <c r="EPY133" s="262"/>
      <c r="EPZ133" s="262"/>
      <c r="EQA133" s="262"/>
      <c r="EQB133" s="262"/>
      <c r="EQC133" s="262"/>
      <c r="EQD133" s="262"/>
      <c r="EQE133" s="262"/>
      <c r="EQF133" s="262"/>
      <c r="EQG133" s="262"/>
      <c r="EQH133" s="262"/>
      <c r="EQI133" s="262"/>
      <c r="EQJ133" s="262"/>
      <c r="EQK133" s="262"/>
      <c r="EQL133" s="262"/>
      <c r="EQM133" s="262"/>
      <c r="EQN133" s="262"/>
      <c r="EQO133" s="262"/>
      <c r="EQP133" s="262"/>
      <c r="EQQ133" s="262"/>
      <c r="EQR133" s="262"/>
      <c r="EQS133" s="262"/>
      <c r="EQT133" s="262"/>
      <c r="EQU133" s="262"/>
      <c r="EQV133" s="262"/>
      <c r="EQW133" s="262"/>
      <c r="EQX133" s="262"/>
      <c r="EQY133" s="262"/>
      <c r="EQZ133" s="262"/>
      <c r="ERA133" s="262"/>
      <c r="ERB133" s="262"/>
      <c r="ERC133" s="262"/>
      <c r="ERD133" s="262"/>
      <c r="ERE133" s="262"/>
      <c r="ERF133" s="262"/>
      <c r="ERG133" s="262"/>
      <c r="ERH133" s="262"/>
      <c r="ERI133" s="262"/>
      <c r="ERJ133" s="262"/>
      <c r="ERK133" s="262"/>
      <c r="ERL133" s="262"/>
      <c r="ERM133" s="262"/>
      <c r="ERN133" s="262"/>
      <c r="ERO133" s="262"/>
      <c r="ERP133" s="262"/>
      <c r="ERQ133" s="262"/>
      <c r="ERR133" s="262"/>
      <c r="ERS133" s="262"/>
      <c r="ERT133" s="262"/>
      <c r="ERU133" s="262"/>
      <c r="ERV133" s="262"/>
      <c r="ERW133" s="262"/>
      <c r="ERX133" s="262"/>
      <c r="ERY133" s="262"/>
      <c r="ERZ133" s="262"/>
      <c r="ESA133" s="262"/>
      <c r="ESB133" s="262"/>
      <c r="ESC133" s="262"/>
      <c r="ESD133" s="262"/>
      <c r="ESE133" s="262"/>
      <c r="ESF133" s="262"/>
      <c r="ESG133" s="262"/>
      <c r="ESH133" s="262"/>
      <c r="ESI133" s="262"/>
      <c r="ESJ133" s="262"/>
      <c r="ESK133" s="262"/>
      <c r="ESL133" s="262"/>
      <c r="ESM133" s="262"/>
      <c r="ESN133" s="262"/>
      <c r="ESO133" s="262"/>
      <c r="ESP133" s="262"/>
      <c r="ESQ133" s="262"/>
      <c r="ESR133" s="262"/>
      <c r="ESS133" s="262"/>
      <c r="EST133" s="262"/>
      <c r="ESU133" s="262"/>
      <c r="ESV133" s="262"/>
      <c r="ESW133" s="262"/>
      <c r="ESX133" s="262"/>
      <c r="ESY133" s="262"/>
      <c r="ESZ133" s="262"/>
      <c r="ETA133" s="262"/>
      <c r="ETB133" s="262"/>
      <c r="ETC133" s="262"/>
      <c r="ETD133" s="262"/>
      <c r="ETE133" s="262"/>
      <c r="ETF133" s="262"/>
      <c r="ETG133" s="262"/>
      <c r="ETH133" s="262"/>
      <c r="ETI133" s="262"/>
      <c r="ETJ133" s="262"/>
      <c r="ETK133" s="262"/>
      <c r="ETL133" s="262"/>
      <c r="ETM133" s="262"/>
      <c r="ETN133" s="262"/>
      <c r="ETO133" s="262"/>
      <c r="ETP133" s="262"/>
      <c r="ETQ133" s="262"/>
      <c r="ETR133" s="262"/>
      <c r="ETS133" s="262"/>
      <c r="ETT133" s="262"/>
      <c r="ETU133" s="262"/>
      <c r="ETV133" s="262"/>
      <c r="ETW133" s="262"/>
      <c r="ETX133" s="262"/>
      <c r="ETY133" s="262"/>
      <c r="ETZ133" s="262"/>
      <c r="EUA133" s="262"/>
      <c r="EUB133" s="262"/>
      <c r="EUC133" s="262"/>
      <c r="EUD133" s="262"/>
      <c r="EUE133" s="262"/>
      <c r="EUF133" s="262"/>
      <c r="EUG133" s="262"/>
      <c r="EUH133" s="262"/>
      <c r="EUI133" s="262"/>
      <c r="EUJ133" s="262"/>
      <c r="EUK133" s="262"/>
      <c r="EUL133" s="262"/>
      <c r="EUM133" s="262"/>
      <c r="EUN133" s="262"/>
      <c r="EUO133" s="262"/>
      <c r="EUP133" s="262"/>
      <c r="EUQ133" s="262"/>
      <c r="EUR133" s="262"/>
      <c r="EUS133" s="262"/>
      <c r="EUT133" s="262"/>
      <c r="EUU133" s="262"/>
      <c r="EUV133" s="262"/>
      <c r="EUW133" s="262"/>
      <c r="EUX133" s="262"/>
      <c r="EUY133" s="262"/>
      <c r="EUZ133" s="262"/>
      <c r="EVA133" s="262"/>
      <c r="EVB133" s="262"/>
      <c r="EVC133" s="262"/>
      <c r="EVD133" s="262"/>
      <c r="EVE133" s="262"/>
      <c r="EVF133" s="262"/>
      <c r="EVG133" s="262"/>
      <c r="EVH133" s="262"/>
      <c r="EVI133" s="262"/>
      <c r="EVJ133" s="262"/>
      <c r="EVK133" s="262"/>
      <c r="EVL133" s="262"/>
      <c r="EVM133" s="262"/>
      <c r="EVN133" s="262"/>
      <c r="EVO133" s="262"/>
      <c r="EVP133" s="262"/>
      <c r="EVQ133" s="262"/>
      <c r="EVR133" s="262"/>
      <c r="EVS133" s="262"/>
      <c r="EVT133" s="262"/>
      <c r="EVU133" s="262"/>
      <c r="EVV133" s="262"/>
      <c r="EVW133" s="262"/>
      <c r="EVX133" s="262"/>
      <c r="EVY133" s="262"/>
      <c r="EVZ133" s="262"/>
      <c r="EWA133" s="262"/>
      <c r="EWB133" s="262"/>
      <c r="EWC133" s="262"/>
      <c r="EWD133" s="262"/>
      <c r="EWE133" s="262"/>
      <c r="EWF133" s="262"/>
      <c r="EWG133" s="262"/>
      <c r="EWH133" s="262"/>
      <c r="EWI133" s="262"/>
      <c r="EWJ133" s="262"/>
      <c r="EWK133" s="262"/>
      <c r="EWL133" s="262"/>
      <c r="EWM133" s="262"/>
      <c r="EWN133" s="262"/>
      <c r="EWO133" s="262"/>
      <c r="EWP133" s="262"/>
      <c r="EWQ133" s="262"/>
      <c r="EWR133" s="262"/>
      <c r="EWS133" s="262"/>
      <c r="EWT133" s="262"/>
      <c r="EWU133" s="262"/>
      <c r="EWV133" s="262"/>
      <c r="EWW133" s="262"/>
      <c r="EWX133" s="262"/>
      <c r="EWY133" s="262"/>
      <c r="EWZ133" s="262"/>
      <c r="EXA133" s="262"/>
      <c r="EXB133" s="262"/>
      <c r="EXC133" s="262"/>
      <c r="EXD133" s="262"/>
      <c r="EXE133" s="262"/>
      <c r="EXF133" s="262"/>
      <c r="EXG133" s="262"/>
      <c r="EXH133" s="262"/>
      <c r="EXI133" s="262"/>
      <c r="EXJ133" s="262"/>
      <c r="EXK133" s="262"/>
      <c r="EXL133" s="262"/>
      <c r="EXM133" s="262"/>
      <c r="EXN133" s="262"/>
      <c r="EXO133" s="262"/>
      <c r="EXP133" s="262"/>
      <c r="EXQ133" s="262"/>
      <c r="EXR133" s="262"/>
      <c r="EXS133" s="262"/>
      <c r="EXT133" s="262"/>
      <c r="EXU133" s="262"/>
      <c r="EXV133" s="262"/>
      <c r="EXW133" s="262"/>
      <c r="EXX133" s="262"/>
      <c r="EXY133" s="262"/>
      <c r="EXZ133" s="262"/>
      <c r="EYA133" s="262"/>
      <c r="EYB133" s="262"/>
      <c r="EYC133" s="262"/>
      <c r="EYD133" s="262"/>
      <c r="EYE133" s="262"/>
      <c r="EYF133" s="262"/>
      <c r="EYG133" s="262"/>
      <c r="EYH133" s="262"/>
      <c r="EYI133" s="262"/>
      <c r="EYJ133" s="262"/>
      <c r="EYK133" s="262"/>
      <c r="EYL133" s="262"/>
      <c r="EYM133" s="262"/>
      <c r="EYN133" s="262"/>
      <c r="EYO133" s="262"/>
      <c r="EYP133" s="262"/>
      <c r="EYQ133" s="262"/>
      <c r="EYR133" s="262"/>
      <c r="EYS133" s="262"/>
      <c r="EYT133" s="262"/>
      <c r="EYU133" s="262"/>
      <c r="EYV133" s="262"/>
      <c r="EYW133" s="262"/>
      <c r="EYX133" s="262"/>
      <c r="EYY133" s="262"/>
      <c r="EYZ133" s="262"/>
      <c r="EZA133" s="262"/>
      <c r="EZB133" s="262"/>
      <c r="EZC133" s="262"/>
      <c r="EZD133" s="262"/>
      <c r="EZE133" s="262"/>
      <c r="EZF133" s="262"/>
      <c r="EZG133" s="262"/>
      <c r="EZH133" s="262"/>
      <c r="EZI133" s="262"/>
      <c r="EZJ133" s="262"/>
      <c r="EZK133" s="262"/>
      <c r="EZL133" s="262"/>
      <c r="EZM133" s="262"/>
      <c r="EZN133" s="262"/>
      <c r="EZO133" s="262"/>
      <c r="EZP133" s="262"/>
      <c r="EZQ133" s="262"/>
      <c r="EZR133" s="262"/>
      <c r="EZS133" s="262"/>
      <c r="EZT133" s="262"/>
      <c r="EZU133" s="262"/>
      <c r="EZV133" s="262"/>
      <c r="EZW133" s="262"/>
      <c r="EZX133" s="262"/>
      <c r="EZY133" s="262"/>
      <c r="EZZ133" s="262"/>
      <c r="FAA133" s="262"/>
      <c r="FAB133" s="262"/>
      <c r="FAC133" s="262"/>
      <c r="FAD133" s="262"/>
      <c r="FAE133" s="262"/>
      <c r="FAF133" s="262"/>
      <c r="FAG133" s="262"/>
      <c r="FAH133" s="262"/>
      <c r="FAI133" s="262"/>
      <c r="FAJ133" s="262"/>
      <c r="FAK133" s="262"/>
      <c r="FAL133" s="262"/>
      <c r="FAM133" s="262"/>
      <c r="FAN133" s="262"/>
      <c r="FAO133" s="262"/>
      <c r="FAP133" s="262"/>
      <c r="FAQ133" s="262"/>
      <c r="FAR133" s="262"/>
      <c r="FAS133" s="262"/>
      <c r="FAT133" s="262"/>
      <c r="FAU133" s="262"/>
      <c r="FAV133" s="262"/>
      <c r="FAW133" s="262"/>
      <c r="FAX133" s="262"/>
      <c r="FAY133" s="262"/>
      <c r="FAZ133" s="262"/>
      <c r="FBA133" s="262"/>
      <c r="FBB133" s="262"/>
      <c r="FBC133" s="262"/>
      <c r="FBD133" s="262"/>
      <c r="FBE133" s="262"/>
      <c r="FBF133" s="262"/>
      <c r="FBG133" s="262"/>
      <c r="FBH133" s="262"/>
      <c r="FBI133" s="262"/>
      <c r="FBJ133" s="262"/>
      <c r="FBK133" s="262"/>
      <c r="FBL133" s="262"/>
      <c r="FBM133" s="262"/>
      <c r="FBN133" s="262"/>
      <c r="FBO133" s="262"/>
      <c r="FBP133" s="262"/>
      <c r="FBQ133" s="262"/>
      <c r="FBR133" s="262"/>
      <c r="FBS133" s="262"/>
      <c r="FBT133" s="262"/>
      <c r="FBU133" s="262"/>
      <c r="FBV133" s="262"/>
      <c r="FBW133" s="262"/>
      <c r="FBX133" s="262"/>
      <c r="FBY133" s="262"/>
      <c r="FBZ133" s="262"/>
      <c r="FCA133" s="262"/>
      <c r="FCB133" s="262"/>
      <c r="FCC133" s="262"/>
      <c r="FCD133" s="262"/>
      <c r="FCE133" s="262"/>
      <c r="FCF133" s="262"/>
      <c r="FCG133" s="262"/>
      <c r="FCH133" s="262"/>
      <c r="FCI133" s="262"/>
      <c r="FCJ133" s="262"/>
      <c r="FCK133" s="262"/>
      <c r="FCL133" s="262"/>
      <c r="FCM133" s="262"/>
      <c r="FCN133" s="262"/>
      <c r="FCO133" s="262"/>
      <c r="FCP133" s="262"/>
      <c r="FCQ133" s="262"/>
      <c r="FCR133" s="262"/>
      <c r="FCS133" s="262"/>
      <c r="FCT133" s="262"/>
      <c r="FCU133" s="262"/>
      <c r="FCV133" s="262"/>
      <c r="FCW133" s="262"/>
      <c r="FCX133" s="262"/>
      <c r="FCY133" s="262"/>
      <c r="FCZ133" s="262"/>
      <c r="FDA133" s="262"/>
      <c r="FDB133" s="262"/>
      <c r="FDC133" s="262"/>
      <c r="FDD133" s="262"/>
      <c r="FDE133" s="262"/>
      <c r="FDF133" s="262"/>
      <c r="FDG133" s="262"/>
      <c r="FDH133" s="262"/>
      <c r="FDI133" s="262"/>
      <c r="FDJ133" s="262"/>
      <c r="FDK133" s="262"/>
      <c r="FDL133" s="262"/>
      <c r="FDM133" s="262"/>
      <c r="FDN133" s="262"/>
      <c r="FDO133" s="262"/>
      <c r="FDP133" s="262"/>
      <c r="FDQ133" s="262"/>
      <c r="FDR133" s="262"/>
      <c r="FDS133" s="262"/>
      <c r="FDT133" s="262"/>
      <c r="FDU133" s="262"/>
      <c r="FDV133" s="262"/>
      <c r="FDW133" s="262"/>
      <c r="FDX133" s="262"/>
      <c r="FDY133" s="262"/>
      <c r="FDZ133" s="262"/>
      <c r="FEA133" s="262"/>
      <c r="FEB133" s="262"/>
      <c r="FEC133" s="262"/>
      <c r="FED133" s="262"/>
      <c r="FEE133" s="262"/>
      <c r="FEF133" s="262"/>
      <c r="FEG133" s="262"/>
      <c r="FEH133" s="262"/>
      <c r="FEI133" s="262"/>
      <c r="FEJ133" s="262"/>
      <c r="FEK133" s="262"/>
      <c r="FEL133" s="262"/>
      <c r="FEM133" s="262"/>
      <c r="FEN133" s="262"/>
      <c r="FEO133" s="262"/>
      <c r="FEP133" s="262"/>
      <c r="FEQ133" s="262"/>
      <c r="FER133" s="262"/>
      <c r="FES133" s="262"/>
      <c r="FET133" s="262"/>
      <c r="FEU133" s="262"/>
      <c r="FEV133" s="262"/>
      <c r="FEW133" s="262"/>
      <c r="FEX133" s="262"/>
      <c r="FEY133" s="262"/>
      <c r="FEZ133" s="262"/>
      <c r="FFA133" s="262"/>
      <c r="FFB133" s="262"/>
      <c r="FFC133" s="262"/>
      <c r="FFD133" s="262"/>
      <c r="FFE133" s="262"/>
      <c r="FFF133" s="262"/>
      <c r="FFG133" s="262"/>
      <c r="FFH133" s="262"/>
      <c r="FFI133" s="262"/>
      <c r="FFJ133" s="262"/>
      <c r="FFK133" s="262"/>
      <c r="FFL133" s="262"/>
      <c r="FFM133" s="262"/>
      <c r="FFN133" s="262"/>
      <c r="FFO133" s="262"/>
      <c r="FFP133" s="262"/>
      <c r="FFQ133" s="262"/>
      <c r="FFR133" s="262"/>
      <c r="FFS133" s="262"/>
      <c r="FFT133" s="262"/>
      <c r="FFU133" s="262"/>
      <c r="FFV133" s="262"/>
      <c r="FFW133" s="262"/>
      <c r="FFX133" s="262"/>
      <c r="FFY133" s="262"/>
      <c r="FFZ133" s="262"/>
      <c r="FGA133" s="262"/>
      <c r="FGB133" s="262"/>
      <c r="FGC133" s="262"/>
      <c r="FGD133" s="262"/>
      <c r="FGE133" s="262"/>
      <c r="FGF133" s="262"/>
      <c r="FGG133" s="262"/>
      <c r="FGH133" s="262"/>
      <c r="FGI133" s="262"/>
      <c r="FGJ133" s="262"/>
      <c r="FGK133" s="262"/>
      <c r="FGL133" s="262"/>
      <c r="FGM133" s="262"/>
      <c r="FGN133" s="262"/>
      <c r="FGO133" s="262"/>
      <c r="FGP133" s="262"/>
      <c r="FGQ133" s="262"/>
      <c r="FGR133" s="262"/>
      <c r="FGS133" s="262"/>
      <c r="FGT133" s="262"/>
      <c r="FGU133" s="262"/>
      <c r="FGV133" s="262"/>
      <c r="FGW133" s="262"/>
      <c r="FGX133" s="262"/>
      <c r="FGY133" s="262"/>
      <c r="FGZ133" s="262"/>
      <c r="FHA133" s="262"/>
      <c r="FHB133" s="262"/>
      <c r="FHC133" s="262"/>
      <c r="FHD133" s="262"/>
      <c r="FHE133" s="262"/>
      <c r="FHF133" s="262"/>
      <c r="FHG133" s="262"/>
      <c r="FHH133" s="262"/>
      <c r="FHI133" s="262"/>
      <c r="FHJ133" s="262"/>
      <c r="FHK133" s="262"/>
      <c r="FHL133" s="262"/>
      <c r="FHM133" s="262"/>
      <c r="FHN133" s="262"/>
      <c r="FHO133" s="262"/>
      <c r="FHP133" s="262"/>
      <c r="FHQ133" s="262"/>
      <c r="FHR133" s="262"/>
      <c r="FHS133" s="262"/>
      <c r="FHT133" s="262"/>
      <c r="FHU133" s="262"/>
      <c r="FHV133" s="262"/>
      <c r="FHW133" s="262"/>
      <c r="FHX133" s="262"/>
      <c r="FHY133" s="262"/>
      <c r="FHZ133" s="262"/>
      <c r="FIA133" s="262"/>
      <c r="FIB133" s="262"/>
      <c r="FIC133" s="262"/>
      <c r="FID133" s="262"/>
      <c r="FIE133" s="262"/>
      <c r="FIF133" s="262"/>
      <c r="FIG133" s="262"/>
      <c r="FIH133" s="262"/>
      <c r="FII133" s="262"/>
      <c r="FIJ133" s="262"/>
      <c r="FIK133" s="262"/>
      <c r="FIL133" s="262"/>
      <c r="FIM133" s="262"/>
      <c r="FIN133" s="262"/>
      <c r="FIO133" s="262"/>
      <c r="FIP133" s="262"/>
      <c r="FIQ133" s="262"/>
      <c r="FIR133" s="262"/>
      <c r="FIS133" s="262"/>
      <c r="FIT133" s="262"/>
      <c r="FIU133" s="262"/>
      <c r="FIV133" s="262"/>
      <c r="FIW133" s="262"/>
      <c r="FIX133" s="262"/>
      <c r="FIY133" s="262"/>
      <c r="FIZ133" s="262"/>
      <c r="FJA133" s="262"/>
      <c r="FJB133" s="262"/>
      <c r="FJC133" s="262"/>
      <c r="FJD133" s="262"/>
      <c r="FJE133" s="262"/>
      <c r="FJF133" s="262"/>
      <c r="FJG133" s="262"/>
      <c r="FJH133" s="262"/>
      <c r="FJI133" s="262"/>
      <c r="FJJ133" s="262"/>
      <c r="FJK133" s="262"/>
      <c r="FJL133" s="262"/>
      <c r="FJM133" s="262"/>
      <c r="FJN133" s="262"/>
      <c r="FJO133" s="262"/>
      <c r="FJP133" s="262"/>
      <c r="FJQ133" s="262"/>
      <c r="FJR133" s="262"/>
      <c r="FJS133" s="262"/>
      <c r="FJT133" s="262"/>
      <c r="FJU133" s="262"/>
      <c r="FJV133" s="262"/>
      <c r="FJW133" s="262"/>
      <c r="FJX133" s="262"/>
      <c r="FJY133" s="262"/>
      <c r="FJZ133" s="262"/>
      <c r="FKA133" s="262"/>
      <c r="FKB133" s="262"/>
      <c r="FKC133" s="262"/>
      <c r="FKD133" s="262"/>
      <c r="FKE133" s="262"/>
      <c r="FKF133" s="262"/>
      <c r="FKG133" s="262"/>
      <c r="FKH133" s="262"/>
      <c r="FKI133" s="262"/>
      <c r="FKJ133" s="262"/>
      <c r="FKK133" s="262"/>
      <c r="FKL133" s="262"/>
      <c r="FKM133" s="262"/>
      <c r="FKN133" s="262"/>
      <c r="FKO133" s="262"/>
      <c r="FKP133" s="262"/>
      <c r="FKQ133" s="262"/>
      <c r="FKR133" s="262"/>
      <c r="FKS133" s="262"/>
      <c r="FKT133" s="262"/>
      <c r="FKU133" s="262"/>
      <c r="FKV133" s="262"/>
      <c r="FKW133" s="262"/>
      <c r="FKX133" s="262"/>
      <c r="FKY133" s="262"/>
      <c r="FKZ133" s="262"/>
      <c r="FLA133" s="262"/>
      <c r="FLB133" s="262"/>
      <c r="FLC133" s="262"/>
      <c r="FLD133" s="262"/>
      <c r="FLE133" s="262"/>
      <c r="FLF133" s="262"/>
      <c r="FLG133" s="262"/>
      <c r="FLH133" s="262"/>
      <c r="FLI133" s="262"/>
      <c r="FLJ133" s="262"/>
      <c r="FLK133" s="262"/>
      <c r="FLL133" s="262"/>
      <c r="FLM133" s="262"/>
      <c r="FLN133" s="262"/>
      <c r="FLO133" s="262"/>
      <c r="FLP133" s="262"/>
      <c r="FLQ133" s="262"/>
      <c r="FLR133" s="262"/>
      <c r="FLS133" s="262"/>
      <c r="FLT133" s="262"/>
      <c r="FLU133" s="262"/>
      <c r="FLV133" s="262"/>
      <c r="FLW133" s="262"/>
      <c r="FLX133" s="262"/>
      <c r="FLY133" s="262"/>
      <c r="FLZ133" s="262"/>
      <c r="FMA133" s="262"/>
      <c r="FMB133" s="262"/>
      <c r="FMC133" s="262"/>
      <c r="FMD133" s="262"/>
      <c r="FME133" s="262"/>
      <c r="FMF133" s="262"/>
      <c r="FMG133" s="262"/>
      <c r="FMH133" s="262"/>
      <c r="FMI133" s="262"/>
      <c r="FMJ133" s="262"/>
      <c r="FMK133" s="262"/>
      <c r="FML133" s="262"/>
      <c r="FMM133" s="262"/>
      <c r="FMN133" s="262"/>
      <c r="FMO133" s="262"/>
      <c r="FMP133" s="262"/>
      <c r="FMQ133" s="262"/>
      <c r="FMR133" s="262"/>
      <c r="FMS133" s="262"/>
      <c r="FMT133" s="262"/>
      <c r="FMU133" s="262"/>
      <c r="FMV133" s="262"/>
      <c r="FMW133" s="262"/>
      <c r="FMX133" s="262"/>
      <c r="FMY133" s="262"/>
      <c r="FMZ133" s="262"/>
      <c r="FNA133" s="262"/>
      <c r="FNB133" s="262"/>
      <c r="FNC133" s="262"/>
      <c r="FND133" s="262"/>
      <c r="FNE133" s="262"/>
      <c r="FNF133" s="262"/>
      <c r="FNG133" s="262"/>
      <c r="FNH133" s="262"/>
      <c r="FNI133" s="262"/>
      <c r="FNJ133" s="262"/>
      <c r="FNK133" s="262"/>
      <c r="FNL133" s="262"/>
      <c r="FNM133" s="262"/>
      <c r="FNN133" s="262"/>
      <c r="FNO133" s="262"/>
      <c r="FNP133" s="262"/>
      <c r="FNQ133" s="262"/>
      <c r="FNR133" s="262"/>
      <c r="FNS133" s="262"/>
      <c r="FNT133" s="262"/>
      <c r="FNU133" s="262"/>
      <c r="FNV133" s="262"/>
      <c r="FNW133" s="262"/>
      <c r="FNX133" s="262"/>
      <c r="FNY133" s="262"/>
      <c r="FNZ133" s="262"/>
      <c r="FOA133" s="262"/>
      <c r="FOB133" s="262"/>
      <c r="FOC133" s="262"/>
      <c r="FOD133" s="262"/>
      <c r="FOE133" s="262"/>
      <c r="FOF133" s="262"/>
      <c r="FOG133" s="262"/>
      <c r="FOH133" s="262"/>
      <c r="FOI133" s="262"/>
      <c r="FOJ133" s="262"/>
      <c r="FOK133" s="262"/>
      <c r="FOL133" s="262"/>
      <c r="FOM133" s="262"/>
      <c r="FON133" s="262"/>
      <c r="FOO133" s="262"/>
      <c r="FOP133" s="262"/>
      <c r="FOQ133" s="262"/>
      <c r="FOR133" s="262"/>
      <c r="FOS133" s="262"/>
      <c r="FOT133" s="262"/>
      <c r="FOU133" s="262"/>
      <c r="FOV133" s="262"/>
      <c r="FOW133" s="262"/>
      <c r="FOX133" s="262"/>
      <c r="FOY133" s="262"/>
      <c r="FOZ133" s="262"/>
      <c r="FPA133" s="262"/>
      <c r="FPB133" s="262"/>
      <c r="FPC133" s="262"/>
      <c r="FPD133" s="262"/>
      <c r="FPE133" s="262"/>
      <c r="FPF133" s="262"/>
      <c r="FPG133" s="262"/>
      <c r="FPH133" s="262"/>
      <c r="FPI133" s="262"/>
      <c r="FPJ133" s="262"/>
      <c r="FPK133" s="262"/>
      <c r="FPL133" s="262"/>
      <c r="FPM133" s="262"/>
      <c r="FPN133" s="262"/>
      <c r="FPO133" s="262"/>
      <c r="FPP133" s="262"/>
      <c r="FPQ133" s="262"/>
      <c r="FPR133" s="262"/>
      <c r="FPS133" s="262"/>
      <c r="FPT133" s="262"/>
      <c r="FPU133" s="262"/>
      <c r="FPV133" s="262"/>
      <c r="FPW133" s="262"/>
      <c r="FPX133" s="262"/>
      <c r="FPY133" s="262"/>
      <c r="FPZ133" s="262"/>
      <c r="FQA133" s="262"/>
      <c r="FQB133" s="262"/>
      <c r="FQC133" s="262"/>
      <c r="FQD133" s="262"/>
      <c r="FQE133" s="262"/>
      <c r="FQF133" s="262"/>
      <c r="FQG133" s="262"/>
      <c r="FQH133" s="262"/>
      <c r="FQI133" s="262"/>
      <c r="FQJ133" s="262"/>
      <c r="FQK133" s="262"/>
      <c r="FQL133" s="262"/>
      <c r="FQM133" s="262"/>
      <c r="FQN133" s="262"/>
      <c r="FQO133" s="262"/>
      <c r="FQP133" s="262"/>
      <c r="FQQ133" s="262"/>
      <c r="FQR133" s="262"/>
      <c r="FQS133" s="262"/>
      <c r="FQT133" s="262"/>
      <c r="FQU133" s="262"/>
      <c r="FQV133" s="262"/>
      <c r="FQW133" s="262"/>
      <c r="FQX133" s="262"/>
      <c r="FQY133" s="262"/>
      <c r="FQZ133" s="262"/>
      <c r="FRA133" s="262"/>
      <c r="FRB133" s="262"/>
      <c r="FRC133" s="262"/>
      <c r="FRD133" s="262"/>
      <c r="FRE133" s="262"/>
      <c r="FRF133" s="262"/>
      <c r="FRG133" s="262"/>
      <c r="FRH133" s="262"/>
      <c r="FRI133" s="262"/>
      <c r="FRJ133" s="262"/>
      <c r="FRK133" s="262"/>
      <c r="FRL133" s="262"/>
      <c r="FRM133" s="262"/>
      <c r="FRN133" s="262"/>
      <c r="FRO133" s="262"/>
      <c r="FRP133" s="262"/>
      <c r="FRQ133" s="262"/>
      <c r="FRR133" s="262"/>
      <c r="FRS133" s="262"/>
      <c r="FRT133" s="262"/>
      <c r="FRU133" s="262"/>
      <c r="FRV133" s="262"/>
      <c r="FRW133" s="262"/>
      <c r="FRX133" s="262"/>
      <c r="FRY133" s="262"/>
      <c r="FRZ133" s="262"/>
      <c r="FSA133" s="262"/>
      <c r="FSB133" s="262"/>
      <c r="FSC133" s="262"/>
      <c r="FSD133" s="262"/>
      <c r="FSE133" s="262"/>
      <c r="FSF133" s="262"/>
      <c r="FSG133" s="262"/>
      <c r="FSH133" s="262"/>
      <c r="FSI133" s="262"/>
      <c r="FSJ133" s="262"/>
      <c r="FSK133" s="262"/>
      <c r="FSL133" s="262"/>
      <c r="FSM133" s="262"/>
      <c r="FSN133" s="262"/>
      <c r="FSO133" s="262"/>
      <c r="FSP133" s="262"/>
      <c r="FSQ133" s="262"/>
      <c r="FSR133" s="262"/>
      <c r="FSS133" s="262"/>
      <c r="FST133" s="262"/>
      <c r="FSU133" s="262"/>
      <c r="FSV133" s="262"/>
      <c r="FSW133" s="262"/>
      <c r="FSX133" s="262"/>
      <c r="FSY133" s="262"/>
      <c r="FSZ133" s="262"/>
      <c r="FTA133" s="262"/>
      <c r="FTB133" s="262"/>
      <c r="FTC133" s="262"/>
      <c r="FTD133" s="262"/>
      <c r="FTE133" s="262"/>
      <c r="FTF133" s="262"/>
      <c r="FTG133" s="262"/>
      <c r="FTH133" s="262"/>
      <c r="FTI133" s="262"/>
      <c r="FTJ133" s="262"/>
      <c r="FTK133" s="262"/>
      <c r="FTL133" s="262"/>
      <c r="FTM133" s="262"/>
      <c r="FTN133" s="262"/>
      <c r="FTO133" s="262"/>
      <c r="FTP133" s="262"/>
      <c r="FTQ133" s="262"/>
      <c r="FTR133" s="262"/>
      <c r="FTS133" s="262"/>
      <c r="FTT133" s="262"/>
      <c r="FTU133" s="262"/>
      <c r="FTV133" s="262"/>
      <c r="FTW133" s="262"/>
      <c r="FTX133" s="262"/>
      <c r="FTY133" s="262"/>
      <c r="FTZ133" s="262"/>
      <c r="FUA133" s="262"/>
      <c r="FUB133" s="262"/>
      <c r="FUC133" s="262"/>
      <c r="FUD133" s="262"/>
      <c r="FUE133" s="262"/>
      <c r="FUF133" s="262"/>
      <c r="FUG133" s="262"/>
      <c r="FUH133" s="262"/>
      <c r="FUI133" s="262"/>
      <c r="FUJ133" s="262"/>
      <c r="FUK133" s="262"/>
      <c r="FUL133" s="262"/>
      <c r="FUM133" s="262"/>
      <c r="FUN133" s="262"/>
      <c r="FUO133" s="262"/>
      <c r="FUP133" s="262"/>
      <c r="FUQ133" s="262"/>
      <c r="FUR133" s="262"/>
      <c r="FUS133" s="262"/>
      <c r="FUT133" s="262"/>
      <c r="FUU133" s="262"/>
      <c r="FUV133" s="262"/>
      <c r="FUW133" s="262"/>
      <c r="FUX133" s="262"/>
      <c r="FUY133" s="262"/>
      <c r="FUZ133" s="262"/>
      <c r="FVA133" s="262"/>
      <c r="FVB133" s="262"/>
      <c r="FVC133" s="262"/>
      <c r="FVD133" s="262"/>
      <c r="FVE133" s="262"/>
      <c r="FVF133" s="262"/>
      <c r="FVG133" s="262"/>
      <c r="FVH133" s="262"/>
      <c r="FVI133" s="262"/>
      <c r="FVJ133" s="262"/>
      <c r="FVK133" s="262"/>
      <c r="FVL133" s="262"/>
      <c r="FVM133" s="262"/>
      <c r="FVN133" s="262"/>
      <c r="FVO133" s="262"/>
      <c r="FVP133" s="262"/>
      <c r="FVQ133" s="262"/>
      <c r="FVR133" s="262"/>
      <c r="FVS133" s="262"/>
      <c r="FVT133" s="262"/>
      <c r="FVU133" s="262"/>
      <c r="FVV133" s="262"/>
      <c r="FVW133" s="262"/>
      <c r="FVX133" s="262"/>
      <c r="FVY133" s="262"/>
      <c r="FVZ133" s="262"/>
      <c r="FWA133" s="262"/>
      <c r="FWB133" s="262"/>
      <c r="FWC133" s="262"/>
      <c r="FWD133" s="262"/>
      <c r="FWE133" s="262"/>
      <c r="FWF133" s="262"/>
      <c r="FWG133" s="262"/>
      <c r="FWH133" s="262"/>
      <c r="FWI133" s="262"/>
      <c r="FWJ133" s="262"/>
      <c r="FWK133" s="262"/>
      <c r="FWL133" s="262"/>
      <c r="FWM133" s="262"/>
      <c r="FWN133" s="262"/>
      <c r="FWO133" s="262"/>
      <c r="FWP133" s="262"/>
      <c r="FWQ133" s="262"/>
      <c r="FWR133" s="262"/>
      <c r="FWS133" s="262"/>
      <c r="FWT133" s="262"/>
      <c r="FWU133" s="262"/>
      <c r="FWV133" s="262"/>
      <c r="FWW133" s="262"/>
      <c r="FWX133" s="262"/>
      <c r="FWY133" s="262"/>
      <c r="FWZ133" s="262"/>
      <c r="FXA133" s="262"/>
      <c r="FXB133" s="262"/>
      <c r="FXC133" s="262"/>
      <c r="FXD133" s="262"/>
      <c r="FXE133" s="262"/>
      <c r="FXF133" s="262"/>
      <c r="FXG133" s="262"/>
      <c r="FXH133" s="262"/>
      <c r="FXI133" s="262"/>
      <c r="FXJ133" s="262"/>
      <c r="FXK133" s="262"/>
      <c r="FXL133" s="262"/>
      <c r="FXM133" s="262"/>
      <c r="FXN133" s="262"/>
      <c r="FXO133" s="262"/>
      <c r="FXP133" s="262"/>
      <c r="FXQ133" s="262"/>
      <c r="FXR133" s="262"/>
      <c r="FXS133" s="262"/>
      <c r="FXT133" s="262"/>
      <c r="FXU133" s="262"/>
      <c r="FXV133" s="262"/>
      <c r="FXW133" s="262"/>
      <c r="FXX133" s="262"/>
      <c r="FXY133" s="262"/>
      <c r="FXZ133" s="262"/>
      <c r="FYA133" s="262"/>
      <c r="FYB133" s="262"/>
      <c r="FYC133" s="262"/>
      <c r="FYD133" s="262"/>
      <c r="FYE133" s="262"/>
      <c r="FYF133" s="262"/>
      <c r="FYG133" s="262"/>
      <c r="FYH133" s="262"/>
      <c r="FYI133" s="262"/>
      <c r="FYJ133" s="262"/>
      <c r="FYK133" s="262"/>
      <c r="FYL133" s="262"/>
      <c r="FYM133" s="262"/>
      <c r="FYN133" s="262"/>
      <c r="FYO133" s="262"/>
      <c r="FYP133" s="262"/>
      <c r="FYQ133" s="262"/>
      <c r="FYR133" s="262"/>
      <c r="FYS133" s="262"/>
      <c r="FYT133" s="262"/>
      <c r="FYU133" s="262"/>
      <c r="FYV133" s="262"/>
      <c r="FYW133" s="262"/>
      <c r="FYX133" s="262"/>
      <c r="FYY133" s="262"/>
      <c r="FYZ133" s="262"/>
      <c r="FZA133" s="262"/>
      <c r="FZB133" s="262"/>
      <c r="FZC133" s="262"/>
      <c r="FZD133" s="262"/>
      <c r="FZE133" s="262"/>
      <c r="FZF133" s="262"/>
      <c r="FZG133" s="262"/>
      <c r="FZH133" s="262"/>
      <c r="FZI133" s="262"/>
      <c r="FZJ133" s="262"/>
      <c r="FZK133" s="262"/>
      <c r="FZL133" s="262"/>
      <c r="FZM133" s="262"/>
      <c r="FZN133" s="262"/>
      <c r="FZO133" s="262"/>
      <c r="FZP133" s="262"/>
      <c r="FZQ133" s="262"/>
      <c r="FZR133" s="262"/>
      <c r="FZS133" s="262"/>
      <c r="FZT133" s="262"/>
      <c r="FZU133" s="262"/>
      <c r="FZV133" s="262"/>
      <c r="FZW133" s="262"/>
      <c r="FZX133" s="262"/>
      <c r="FZY133" s="262"/>
      <c r="FZZ133" s="262"/>
      <c r="GAA133" s="262"/>
      <c r="GAB133" s="262"/>
      <c r="GAC133" s="262"/>
      <c r="GAD133" s="262"/>
      <c r="GAE133" s="262"/>
      <c r="GAF133" s="262"/>
      <c r="GAG133" s="262"/>
      <c r="GAH133" s="262"/>
      <c r="GAI133" s="262"/>
      <c r="GAJ133" s="262"/>
      <c r="GAK133" s="262"/>
      <c r="GAL133" s="262"/>
      <c r="GAM133" s="262"/>
      <c r="GAN133" s="262"/>
      <c r="GAO133" s="262"/>
      <c r="GAP133" s="262"/>
      <c r="GAQ133" s="262"/>
      <c r="GAR133" s="262"/>
      <c r="GAS133" s="262"/>
      <c r="GAT133" s="262"/>
      <c r="GAU133" s="262"/>
      <c r="GAV133" s="262"/>
      <c r="GAW133" s="262"/>
      <c r="GAX133" s="262"/>
      <c r="GAY133" s="262"/>
      <c r="GAZ133" s="262"/>
      <c r="GBA133" s="262"/>
      <c r="GBB133" s="262"/>
      <c r="GBC133" s="262"/>
      <c r="GBD133" s="262"/>
      <c r="GBE133" s="262"/>
      <c r="GBF133" s="262"/>
      <c r="GBG133" s="262"/>
      <c r="GBH133" s="262"/>
      <c r="GBI133" s="262"/>
      <c r="GBJ133" s="262"/>
      <c r="GBK133" s="262"/>
      <c r="GBL133" s="262"/>
      <c r="GBM133" s="262"/>
      <c r="GBN133" s="262"/>
      <c r="GBO133" s="262"/>
      <c r="GBP133" s="262"/>
      <c r="GBQ133" s="262"/>
      <c r="GBR133" s="262"/>
      <c r="GBS133" s="262"/>
      <c r="GBT133" s="262"/>
      <c r="GBU133" s="262"/>
      <c r="GBV133" s="262"/>
      <c r="GBW133" s="262"/>
      <c r="GBX133" s="262"/>
      <c r="GBY133" s="262"/>
      <c r="GBZ133" s="262"/>
      <c r="GCA133" s="262"/>
      <c r="GCB133" s="262"/>
      <c r="GCC133" s="262"/>
      <c r="GCD133" s="262"/>
      <c r="GCE133" s="262"/>
      <c r="GCF133" s="262"/>
      <c r="GCG133" s="262"/>
      <c r="GCH133" s="262"/>
      <c r="GCI133" s="262"/>
      <c r="GCJ133" s="262"/>
      <c r="GCK133" s="262"/>
      <c r="GCL133" s="262"/>
      <c r="GCM133" s="262"/>
      <c r="GCN133" s="262"/>
      <c r="GCO133" s="262"/>
      <c r="GCP133" s="262"/>
      <c r="GCQ133" s="262"/>
      <c r="GCR133" s="262"/>
      <c r="GCS133" s="262"/>
      <c r="GCT133" s="262"/>
      <c r="GCU133" s="262"/>
      <c r="GCV133" s="262"/>
      <c r="GCW133" s="262"/>
      <c r="GCX133" s="262"/>
      <c r="GCY133" s="262"/>
      <c r="GCZ133" s="262"/>
      <c r="GDA133" s="262"/>
      <c r="GDB133" s="262"/>
      <c r="GDC133" s="262"/>
      <c r="GDD133" s="262"/>
      <c r="GDE133" s="262"/>
      <c r="GDF133" s="262"/>
      <c r="GDG133" s="262"/>
      <c r="GDH133" s="262"/>
      <c r="GDI133" s="262"/>
      <c r="GDJ133" s="262"/>
      <c r="GDK133" s="262"/>
      <c r="GDL133" s="262"/>
      <c r="GDM133" s="262"/>
      <c r="GDN133" s="262"/>
      <c r="GDO133" s="262"/>
      <c r="GDP133" s="262"/>
      <c r="GDQ133" s="262"/>
      <c r="GDR133" s="262"/>
      <c r="GDS133" s="262"/>
      <c r="GDT133" s="262"/>
      <c r="GDU133" s="262"/>
      <c r="GDV133" s="262"/>
      <c r="GDW133" s="262"/>
      <c r="GDX133" s="262"/>
      <c r="GDY133" s="262"/>
      <c r="GDZ133" s="262"/>
      <c r="GEA133" s="262"/>
      <c r="GEB133" s="262"/>
      <c r="GEC133" s="262"/>
      <c r="GED133" s="262"/>
      <c r="GEE133" s="262"/>
      <c r="GEF133" s="262"/>
      <c r="GEG133" s="262"/>
      <c r="GEH133" s="262"/>
      <c r="GEI133" s="262"/>
      <c r="GEJ133" s="262"/>
      <c r="GEK133" s="262"/>
      <c r="GEL133" s="262"/>
      <c r="GEM133" s="262"/>
      <c r="GEN133" s="262"/>
      <c r="GEO133" s="262"/>
      <c r="GEP133" s="262"/>
      <c r="GEQ133" s="262"/>
      <c r="GER133" s="262"/>
      <c r="GES133" s="262"/>
      <c r="GET133" s="262"/>
      <c r="GEU133" s="262"/>
      <c r="GEV133" s="262"/>
      <c r="GEW133" s="262"/>
      <c r="GEX133" s="262"/>
      <c r="GEY133" s="262"/>
      <c r="GEZ133" s="262"/>
      <c r="GFA133" s="262"/>
      <c r="GFB133" s="262"/>
      <c r="GFC133" s="262"/>
      <c r="GFD133" s="262"/>
      <c r="GFE133" s="262"/>
      <c r="GFF133" s="262"/>
      <c r="GFG133" s="262"/>
      <c r="GFH133" s="262"/>
      <c r="GFI133" s="262"/>
      <c r="GFJ133" s="262"/>
      <c r="GFK133" s="262"/>
      <c r="GFL133" s="262"/>
      <c r="GFM133" s="262"/>
      <c r="GFN133" s="262"/>
      <c r="GFO133" s="262"/>
      <c r="GFP133" s="262"/>
      <c r="GFQ133" s="262"/>
      <c r="GFR133" s="262"/>
      <c r="GFS133" s="262"/>
      <c r="GFT133" s="262"/>
      <c r="GFU133" s="262"/>
      <c r="GFV133" s="262"/>
      <c r="GFW133" s="262"/>
      <c r="GFX133" s="262"/>
      <c r="GFY133" s="262"/>
      <c r="GFZ133" s="262"/>
      <c r="GGA133" s="262"/>
      <c r="GGB133" s="262"/>
      <c r="GGC133" s="262"/>
      <c r="GGD133" s="262"/>
      <c r="GGE133" s="262"/>
      <c r="GGF133" s="262"/>
      <c r="GGG133" s="262"/>
      <c r="GGH133" s="262"/>
      <c r="GGI133" s="262"/>
      <c r="GGJ133" s="262"/>
      <c r="GGK133" s="262"/>
      <c r="GGL133" s="262"/>
      <c r="GGM133" s="262"/>
      <c r="GGN133" s="262"/>
      <c r="GGO133" s="262"/>
      <c r="GGP133" s="262"/>
      <c r="GGQ133" s="262"/>
      <c r="GGR133" s="262"/>
      <c r="GGS133" s="262"/>
      <c r="GGT133" s="262"/>
      <c r="GGU133" s="262"/>
      <c r="GGV133" s="262"/>
      <c r="GGW133" s="262"/>
      <c r="GGX133" s="262"/>
      <c r="GGY133" s="262"/>
      <c r="GGZ133" s="262"/>
      <c r="GHA133" s="262"/>
      <c r="GHB133" s="262"/>
      <c r="GHC133" s="262"/>
      <c r="GHD133" s="262"/>
      <c r="GHE133" s="262"/>
      <c r="GHF133" s="262"/>
      <c r="GHG133" s="262"/>
      <c r="GHH133" s="262"/>
      <c r="GHI133" s="262"/>
      <c r="GHJ133" s="262"/>
      <c r="GHK133" s="262"/>
      <c r="GHL133" s="262"/>
      <c r="GHM133" s="262"/>
      <c r="GHN133" s="262"/>
      <c r="GHO133" s="262"/>
      <c r="GHP133" s="262"/>
      <c r="GHQ133" s="262"/>
      <c r="GHR133" s="262"/>
      <c r="GHS133" s="262"/>
      <c r="GHT133" s="262"/>
      <c r="GHU133" s="262"/>
      <c r="GHV133" s="262"/>
      <c r="GHW133" s="262"/>
      <c r="GHX133" s="262"/>
      <c r="GHY133" s="262"/>
      <c r="GHZ133" s="262"/>
      <c r="GIA133" s="262"/>
      <c r="GIB133" s="262"/>
      <c r="GIC133" s="262"/>
      <c r="GID133" s="262"/>
      <c r="GIE133" s="262"/>
      <c r="GIF133" s="262"/>
      <c r="GIG133" s="262"/>
      <c r="GIH133" s="262"/>
      <c r="GII133" s="262"/>
      <c r="GIJ133" s="262"/>
      <c r="GIK133" s="262"/>
      <c r="GIL133" s="262"/>
      <c r="GIM133" s="262"/>
      <c r="GIN133" s="262"/>
      <c r="GIO133" s="262"/>
      <c r="GIP133" s="262"/>
      <c r="GIQ133" s="262"/>
      <c r="GIR133" s="262"/>
      <c r="GIS133" s="262"/>
      <c r="GIT133" s="262"/>
      <c r="GIU133" s="262"/>
      <c r="GIV133" s="262"/>
      <c r="GIW133" s="262"/>
      <c r="GIX133" s="262"/>
      <c r="GIY133" s="262"/>
      <c r="GIZ133" s="262"/>
      <c r="GJA133" s="262"/>
      <c r="GJB133" s="262"/>
      <c r="GJC133" s="262"/>
      <c r="GJD133" s="262"/>
      <c r="GJE133" s="262"/>
      <c r="GJF133" s="262"/>
      <c r="GJG133" s="262"/>
      <c r="GJH133" s="262"/>
      <c r="GJI133" s="262"/>
      <c r="GJJ133" s="262"/>
      <c r="GJK133" s="262"/>
      <c r="GJL133" s="262"/>
      <c r="GJM133" s="262"/>
      <c r="GJN133" s="262"/>
      <c r="GJO133" s="262"/>
      <c r="GJP133" s="262"/>
      <c r="GJQ133" s="262"/>
      <c r="GJR133" s="262"/>
      <c r="GJS133" s="262"/>
      <c r="GJT133" s="262"/>
      <c r="GJU133" s="262"/>
      <c r="GJV133" s="262"/>
      <c r="GJW133" s="262"/>
      <c r="GJX133" s="262"/>
      <c r="GJY133" s="262"/>
      <c r="GJZ133" s="262"/>
      <c r="GKA133" s="262"/>
      <c r="GKB133" s="262"/>
      <c r="GKC133" s="262"/>
      <c r="GKD133" s="262"/>
      <c r="GKE133" s="262"/>
      <c r="GKF133" s="262"/>
      <c r="GKG133" s="262"/>
      <c r="GKH133" s="262"/>
      <c r="GKI133" s="262"/>
      <c r="GKJ133" s="262"/>
      <c r="GKK133" s="262"/>
      <c r="GKL133" s="262"/>
      <c r="GKM133" s="262"/>
      <c r="GKN133" s="262"/>
      <c r="GKO133" s="262"/>
      <c r="GKP133" s="262"/>
      <c r="GKQ133" s="262"/>
      <c r="GKR133" s="262"/>
      <c r="GKS133" s="262"/>
      <c r="GKT133" s="262"/>
      <c r="GKU133" s="262"/>
      <c r="GKV133" s="262"/>
      <c r="GKW133" s="262"/>
      <c r="GKX133" s="262"/>
      <c r="GKY133" s="262"/>
      <c r="GKZ133" s="262"/>
      <c r="GLA133" s="262"/>
      <c r="GLB133" s="262"/>
      <c r="GLC133" s="262"/>
      <c r="GLD133" s="262"/>
      <c r="GLE133" s="262"/>
      <c r="GLF133" s="262"/>
      <c r="GLG133" s="262"/>
      <c r="GLH133" s="262"/>
      <c r="GLI133" s="262"/>
      <c r="GLJ133" s="262"/>
      <c r="GLK133" s="262"/>
      <c r="GLL133" s="262"/>
      <c r="GLM133" s="262"/>
      <c r="GLN133" s="262"/>
      <c r="GLO133" s="262"/>
      <c r="GLP133" s="262"/>
      <c r="GLQ133" s="262"/>
      <c r="GLR133" s="262"/>
      <c r="GLS133" s="262"/>
      <c r="GLT133" s="262"/>
      <c r="GLU133" s="262"/>
      <c r="GLV133" s="262"/>
      <c r="GLW133" s="262"/>
      <c r="GLX133" s="262"/>
      <c r="GLY133" s="262"/>
      <c r="GLZ133" s="262"/>
      <c r="GMA133" s="262"/>
      <c r="GMB133" s="262"/>
      <c r="GMC133" s="262"/>
      <c r="GMD133" s="262"/>
      <c r="GME133" s="262"/>
      <c r="GMF133" s="262"/>
      <c r="GMG133" s="262"/>
      <c r="GMH133" s="262"/>
      <c r="GMI133" s="262"/>
      <c r="GMJ133" s="262"/>
      <c r="GMK133" s="262"/>
      <c r="GML133" s="262"/>
      <c r="GMM133" s="262"/>
      <c r="GMN133" s="262"/>
      <c r="GMO133" s="262"/>
      <c r="GMP133" s="262"/>
      <c r="GMQ133" s="262"/>
      <c r="GMR133" s="262"/>
      <c r="GMS133" s="262"/>
      <c r="GMT133" s="262"/>
      <c r="GMU133" s="262"/>
      <c r="GMV133" s="262"/>
      <c r="GMW133" s="262"/>
      <c r="GMX133" s="262"/>
      <c r="GMY133" s="262"/>
      <c r="GMZ133" s="262"/>
      <c r="GNA133" s="262"/>
      <c r="GNB133" s="262"/>
      <c r="GNC133" s="262"/>
      <c r="GND133" s="262"/>
      <c r="GNE133" s="262"/>
      <c r="GNF133" s="262"/>
      <c r="GNG133" s="262"/>
      <c r="GNH133" s="262"/>
      <c r="GNI133" s="262"/>
      <c r="GNJ133" s="262"/>
      <c r="GNK133" s="262"/>
      <c r="GNL133" s="262"/>
      <c r="GNM133" s="262"/>
      <c r="GNN133" s="262"/>
      <c r="GNO133" s="262"/>
      <c r="GNP133" s="262"/>
      <c r="GNQ133" s="262"/>
      <c r="GNR133" s="262"/>
      <c r="GNS133" s="262"/>
      <c r="GNT133" s="262"/>
      <c r="GNU133" s="262"/>
      <c r="GNV133" s="262"/>
      <c r="GNW133" s="262"/>
      <c r="GNX133" s="262"/>
      <c r="GNY133" s="262"/>
      <c r="GNZ133" s="262"/>
      <c r="GOA133" s="262"/>
      <c r="GOB133" s="262"/>
      <c r="GOC133" s="262"/>
      <c r="GOD133" s="262"/>
      <c r="GOE133" s="262"/>
      <c r="GOF133" s="262"/>
      <c r="GOG133" s="262"/>
      <c r="GOH133" s="262"/>
      <c r="GOI133" s="262"/>
      <c r="GOJ133" s="262"/>
      <c r="GOK133" s="262"/>
      <c r="GOL133" s="262"/>
      <c r="GOM133" s="262"/>
      <c r="GON133" s="262"/>
      <c r="GOO133" s="262"/>
      <c r="GOP133" s="262"/>
      <c r="GOQ133" s="262"/>
      <c r="GOR133" s="262"/>
      <c r="GOS133" s="262"/>
      <c r="GOT133" s="262"/>
      <c r="GOU133" s="262"/>
      <c r="GOV133" s="262"/>
      <c r="GOW133" s="262"/>
      <c r="GOX133" s="262"/>
      <c r="GOY133" s="262"/>
      <c r="GOZ133" s="262"/>
      <c r="GPA133" s="262"/>
      <c r="GPB133" s="262"/>
      <c r="GPC133" s="262"/>
      <c r="GPD133" s="262"/>
      <c r="GPE133" s="262"/>
      <c r="GPF133" s="262"/>
      <c r="GPG133" s="262"/>
      <c r="GPH133" s="262"/>
      <c r="GPI133" s="262"/>
      <c r="GPJ133" s="262"/>
      <c r="GPK133" s="262"/>
      <c r="GPL133" s="262"/>
      <c r="GPM133" s="262"/>
      <c r="GPN133" s="262"/>
      <c r="GPO133" s="262"/>
      <c r="GPP133" s="262"/>
      <c r="GPQ133" s="262"/>
      <c r="GPR133" s="262"/>
      <c r="GPS133" s="262"/>
      <c r="GPT133" s="262"/>
      <c r="GPU133" s="262"/>
      <c r="GPV133" s="262"/>
      <c r="GPW133" s="262"/>
      <c r="GPX133" s="262"/>
      <c r="GPY133" s="262"/>
      <c r="GPZ133" s="262"/>
      <c r="GQA133" s="262"/>
      <c r="GQB133" s="262"/>
      <c r="GQC133" s="262"/>
      <c r="GQD133" s="262"/>
      <c r="GQE133" s="262"/>
      <c r="GQF133" s="262"/>
      <c r="GQG133" s="262"/>
      <c r="GQH133" s="262"/>
      <c r="GQI133" s="262"/>
      <c r="GQJ133" s="262"/>
      <c r="GQK133" s="262"/>
      <c r="GQL133" s="262"/>
      <c r="GQM133" s="262"/>
      <c r="GQN133" s="262"/>
      <c r="GQO133" s="262"/>
      <c r="GQP133" s="262"/>
      <c r="GQQ133" s="262"/>
      <c r="GQR133" s="262"/>
      <c r="GQS133" s="262"/>
      <c r="GQT133" s="262"/>
      <c r="GQU133" s="262"/>
      <c r="GQV133" s="262"/>
      <c r="GQW133" s="262"/>
      <c r="GQX133" s="262"/>
      <c r="GQY133" s="262"/>
      <c r="GQZ133" s="262"/>
      <c r="GRA133" s="262"/>
      <c r="GRB133" s="262"/>
      <c r="GRC133" s="262"/>
      <c r="GRD133" s="262"/>
      <c r="GRE133" s="262"/>
      <c r="GRF133" s="262"/>
      <c r="GRG133" s="262"/>
      <c r="GRH133" s="262"/>
      <c r="GRI133" s="262"/>
      <c r="GRJ133" s="262"/>
      <c r="GRK133" s="262"/>
      <c r="GRL133" s="262"/>
      <c r="GRM133" s="262"/>
      <c r="GRN133" s="262"/>
      <c r="GRO133" s="262"/>
      <c r="GRP133" s="262"/>
      <c r="GRQ133" s="262"/>
      <c r="GRR133" s="262"/>
      <c r="GRS133" s="262"/>
      <c r="GRT133" s="262"/>
      <c r="GRU133" s="262"/>
      <c r="GRV133" s="262"/>
      <c r="GRW133" s="262"/>
      <c r="GRX133" s="262"/>
      <c r="GRY133" s="262"/>
      <c r="GRZ133" s="262"/>
      <c r="GSA133" s="262"/>
      <c r="GSB133" s="262"/>
      <c r="GSC133" s="262"/>
      <c r="GSD133" s="262"/>
      <c r="GSE133" s="262"/>
      <c r="GSF133" s="262"/>
      <c r="GSG133" s="262"/>
      <c r="GSH133" s="262"/>
      <c r="GSI133" s="262"/>
      <c r="GSJ133" s="262"/>
      <c r="GSK133" s="262"/>
      <c r="GSL133" s="262"/>
      <c r="GSM133" s="262"/>
      <c r="GSN133" s="262"/>
      <c r="GSO133" s="262"/>
      <c r="GSP133" s="262"/>
      <c r="GSQ133" s="262"/>
      <c r="GSR133" s="262"/>
      <c r="GSS133" s="262"/>
      <c r="GST133" s="262"/>
      <c r="GSU133" s="262"/>
      <c r="GSV133" s="262"/>
      <c r="GSW133" s="262"/>
      <c r="GSX133" s="262"/>
      <c r="GSY133" s="262"/>
      <c r="GSZ133" s="262"/>
      <c r="GTA133" s="262"/>
      <c r="GTB133" s="262"/>
      <c r="GTC133" s="262"/>
      <c r="GTD133" s="262"/>
      <c r="GTE133" s="262"/>
      <c r="GTF133" s="262"/>
      <c r="GTG133" s="262"/>
      <c r="GTH133" s="262"/>
      <c r="GTI133" s="262"/>
      <c r="GTJ133" s="262"/>
      <c r="GTK133" s="262"/>
      <c r="GTL133" s="262"/>
      <c r="GTM133" s="262"/>
      <c r="GTN133" s="262"/>
      <c r="GTO133" s="262"/>
      <c r="GTP133" s="262"/>
      <c r="GTQ133" s="262"/>
      <c r="GTR133" s="262"/>
      <c r="GTS133" s="262"/>
      <c r="GTT133" s="262"/>
      <c r="GTU133" s="262"/>
      <c r="GTV133" s="262"/>
      <c r="GTW133" s="262"/>
      <c r="GTX133" s="262"/>
      <c r="GTY133" s="262"/>
      <c r="GTZ133" s="262"/>
      <c r="GUA133" s="262"/>
      <c r="GUB133" s="262"/>
      <c r="GUC133" s="262"/>
      <c r="GUD133" s="262"/>
      <c r="GUE133" s="262"/>
      <c r="GUF133" s="262"/>
      <c r="GUG133" s="262"/>
      <c r="GUH133" s="262"/>
      <c r="GUI133" s="262"/>
      <c r="GUJ133" s="262"/>
      <c r="GUK133" s="262"/>
      <c r="GUL133" s="262"/>
      <c r="GUM133" s="262"/>
      <c r="GUN133" s="262"/>
      <c r="GUO133" s="262"/>
      <c r="GUP133" s="262"/>
      <c r="GUQ133" s="262"/>
      <c r="GUR133" s="262"/>
      <c r="GUS133" s="262"/>
      <c r="GUT133" s="262"/>
      <c r="GUU133" s="262"/>
      <c r="GUV133" s="262"/>
      <c r="GUW133" s="262"/>
      <c r="GUX133" s="262"/>
      <c r="GUY133" s="262"/>
      <c r="GUZ133" s="262"/>
      <c r="GVA133" s="262"/>
      <c r="GVB133" s="262"/>
      <c r="GVC133" s="262"/>
      <c r="GVD133" s="262"/>
      <c r="GVE133" s="262"/>
      <c r="GVF133" s="262"/>
      <c r="GVG133" s="262"/>
      <c r="GVH133" s="262"/>
      <c r="GVI133" s="262"/>
      <c r="GVJ133" s="262"/>
      <c r="GVK133" s="262"/>
      <c r="GVL133" s="262"/>
      <c r="GVM133" s="262"/>
      <c r="GVN133" s="262"/>
      <c r="GVO133" s="262"/>
      <c r="GVP133" s="262"/>
      <c r="GVQ133" s="262"/>
      <c r="GVR133" s="262"/>
      <c r="GVS133" s="262"/>
      <c r="GVT133" s="262"/>
      <c r="GVU133" s="262"/>
      <c r="GVV133" s="262"/>
      <c r="GVW133" s="262"/>
      <c r="GVX133" s="262"/>
      <c r="GVY133" s="262"/>
      <c r="GVZ133" s="262"/>
      <c r="GWA133" s="262"/>
      <c r="GWB133" s="262"/>
      <c r="GWC133" s="262"/>
      <c r="GWD133" s="262"/>
      <c r="GWE133" s="262"/>
      <c r="GWF133" s="262"/>
      <c r="GWG133" s="262"/>
      <c r="GWH133" s="262"/>
      <c r="GWI133" s="262"/>
      <c r="GWJ133" s="262"/>
      <c r="GWK133" s="262"/>
      <c r="GWL133" s="262"/>
      <c r="GWM133" s="262"/>
      <c r="GWN133" s="262"/>
      <c r="GWO133" s="262"/>
      <c r="GWP133" s="262"/>
      <c r="GWQ133" s="262"/>
      <c r="GWR133" s="262"/>
      <c r="GWS133" s="262"/>
      <c r="GWT133" s="262"/>
      <c r="GWU133" s="262"/>
      <c r="GWV133" s="262"/>
      <c r="GWW133" s="262"/>
      <c r="GWX133" s="262"/>
      <c r="GWY133" s="262"/>
      <c r="GWZ133" s="262"/>
      <c r="GXA133" s="262"/>
      <c r="GXB133" s="262"/>
      <c r="GXC133" s="262"/>
      <c r="GXD133" s="262"/>
      <c r="GXE133" s="262"/>
      <c r="GXF133" s="262"/>
      <c r="GXG133" s="262"/>
      <c r="GXH133" s="262"/>
      <c r="GXI133" s="262"/>
      <c r="GXJ133" s="262"/>
      <c r="GXK133" s="262"/>
      <c r="GXL133" s="262"/>
      <c r="GXM133" s="262"/>
      <c r="GXN133" s="262"/>
      <c r="GXO133" s="262"/>
      <c r="GXP133" s="262"/>
      <c r="GXQ133" s="262"/>
      <c r="GXR133" s="262"/>
      <c r="GXS133" s="262"/>
      <c r="GXT133" s="262"/>
      <c r="GXU133" s="262"/>
      <c r="GXV133" s="262"/>
      <c r="GXW133" s="262"/>
      <c r="GXX133" s="262"/>
      <c r="GXY133" s="262"/>
      <c r="GXZ133" s="262"/>
      <c r="GYA133" s="262"/>
      <c r="GYB133" s="262"/>
      <c r="GYC133" s="262"/>
      <c r="GYD133" s="262"/>
      <c r="GYE133" s="262"/>
      <c r="GYF133" s="262"/>
      <c r="GYG133" s="262"/>
      <c r="GYH133" s="262"/>
      <c r="GYI133" s="262"/>
      <c r="GYJ133" s="262"/>
      <c r="GYK133" s="262"/>
      <c r="GYL133" s="262"/>
      <c r="GYM133" s="262"/>
      <c r="GYN133" s="262"/>
      <c r="GYO133" s="262"/>
      <c r="GYP133" s="262"/>
      <c r="GYQ133" s="262"/>
      <c r="GYR133" s="262"/>
      <c r="GYS133" s="262"/>
      <c r="GYT133" s="262"/>
      <c r="GYU133" s="262"/>
      <c r="GYV133" s="262"/>
      <c r="GYW133" s="262"/>
      <c r="GYX133" s="262"/>
      <c r="GYY133" s="262"/>
      <c r="GYZ133" s="262"/>
      <c r="GZA133" s="262"/>
      <c r="GZB133" s="262"/>
      <c r="GZC133" s="262"/>
      <c r="GZD133" s="262"/>
      <c r="GZE133" s="262"/>
      <c r="GZF133" s="262"/>
      <c r="GZG133" s="262"/>
      <c r="GZH133" s="262"/>
      <c r="GZI133" s="262"/>
      <c r="GZJ133" s="262"/>
      <c r="GZK133" s="262"/>
      <c r="GZL133" s="262"/>
      <c r="GZM133" s="262"/>
      <c r="GZN133" s="262"/>
      <c r="GZO133" s="262"/>
      <c r="GZP133" s="262"/>
      <c r="GZQ133" s="262"/>
      <c r="GZR133" s="262"/>
      <c r="GZS133" s="262"/>
      <c r="GZT133" s="262"/>
      <c r="GZU133" s="262"/>
      <c r="GZV133" s="262"/>
      <c r="GZW133" s="262"/>
      <c r="GZX133" s="262"/>
      <c r="GZY133" s="262"/>
      <c r="GZZ133" s="262"/>
      <c r="HAA133" s="262"/>
      <c r="HAB133" s="262"/>
      <c r="HAC133" s="262"/>
      <c r="HAD133" s="262"/>
      <c r="HAE133" s="262"/>
      <c r="HAF133" s="262"/>
      <c r="HAG133" s="262"/>
      <c r="HAH133" s="262"/>
      <c r="HAI133" s="262"/>
      <c r="HAJ133" s="262"/>
      <c r="HAK133" s="262"/>
      <c r="HAL133" s="262"/>
      <c r="HAM133" s="262"/>
      <c r="HAN133" s="262"/>
      <c r="HAO133" s="262"/>
      <c r="HAP133" s="262"/>
      <c r="HAQ133" s="262"/>
      <c r="HAR133" s="262"/>
      <c r="HAS133" s="262"/>
      <c r="HAT133" s="262"/>
      <c r="HAU133" s="262"/>
      <c r="HAV133" s="262"/>
      <c r="HAW133" s="262"/>
      <c r="HAX133" s="262"/>
      <c r="HAY133" s="262"/>
      <c r="HAZ133" s="262"/>
      <c r="HBA133" s="262"/>
      <c r="HBB133" s="262"/>
      <c r="HBC133" s="262"/>
      <c r="HBD133" s="262"/>
      <c r="HBE133" s="262"/>
      <c r="HBF133" s="262"/>
      <c r="HBG133" s="262"/>
      <c r="HBH133" s="262"/>
      <c r="HBI133" s="262"/>
      <c r="HBJ133" s="262"/>
      <c r="HBK133" s="262"/>
      <c r="HBL133" s="262"/>
      <c r="HBM133" s="262"/>
      <c r="HBN133" s="262"/>
      <c r="HBO133" s="262"/>
      <c r="HBP133" s="262"/>
      <c r="HBQ133" s="262"/>
      <c r="HBR133" s="262"/>
      <c r="HBS133" s="262"/>
      <c r="HBT133" s="262"/>
      <c r="HBU133" s="262"/>
      <c r="HBV133" s="262"/>
      <c r="HBW133" s="262"/>
      <c r="HBX133" s="262"/>
      <c r="HBY133" s="262"/>
      <c r="HBZ133" s="262"/>
      <c r="HCA133" s="262"/>
      <c r="HCB133" s="262"/>
      <c r="HCC133" s="262"/>
      <c r="HCD133" s="262"/>
      <c r="HCE133" s="262"/>
      <c r="HCF133" s="262"/>
      <c r="HCG133" s="262"/>
      <c r="HCH133" s="262"/>
      <c r="HCI133" s="262"/>
      <c r="HCJ133" s="262"/>
      <c r="HCK133" s="262"/>
      <c r="HCL133" s="262"/>
      <c r="HCM133" s="262"/>
      <c r="HCN133" s="262"/>
      <c r="HCO133" s="262"/>
      <c r="HCP133" s="262"/>
      <c r="HCQ133" s="262"/>
      <c r="HCR133" s="262"/>
      <c r="HCS133" s="262"/>
      <c r="HCT133" s="262"/>
      <c r="HCU133" s="262"/>
      <c r="HCV133" s="262"/>
      <c r="HCW133" s="262"/>
      <c r="HCX133" s="262"/>
      <c r="HCY133" s="262"/>
      <c r="HCZ133" s="262"/>
      <c r="HDA133" s="262"/>
      <c r="HDB133" s="262"/>
      <c r="HDC133" s="262"/>
      <c r="HDD133" s="262"/>
      <c r="HDE133" s="262"/>
      <c r="HDF133" s="262"/>
      <c r="HDG133" s="262"/>
      <c r="HDH133" s="262"/>
      <c r="HDI133" s="262"/>
      <c r="HDJ133" s="262"/>
      <c r="HDK133" s="262"/>
      <c r="HDL133" s="262"/>
      <c r="HDM133" s="262"/>
      <c r="HDN133" s="262"/>
      <c r="HDO133" s="262"/>
      <c r="HDP133" s="262"/>
      <c r="HDQ133" s="262"/>
      <c r="HDR133" s="262"/>
      <c r="HDS133" s="262"/>
      <c r="HDT133" s="262"/>
      <c r="HDU133" s="262"/>
      <c r="HDV133" s="262"/>
      <c r="HDW133" s="262"/>
      <c r="HDX133" s="262"/>
      <c r="HDY133" s="262"/>
      <c r="HDZ133" s="262"/>
      <c r="HEA133" s="262"/>
      <c r="HEB133" s="262"/>
      <c r="HEC133" s="262"/>
      <c r="HED133" s="262"/>
      <c r="HEE133" s="262"/>
      <c r="HEF133" s="262"/>
      <c r="HEG133" s="262"/>
      <c r="HEH133" s="262"/>
      <c r="HEI133" s="262"/>
      <c r="HEJ133" s="262"/>
      <c r="HEK133" s="262"/>
      <c r="HEL133" s="262"/>
      <c r="HEM133" s="262"/>
      <c r="HEN133" s="262"/>
      <c r="HEO133" s="262"/>
      <c r="HEP133" s="262"/>
      <c r="HEQ133" s="262"/>
      <c r="HER133" s="262"/>
      <c r="HES133" s="262"/>
      <c r="HET133" s="262"/>
      <c r="HEU133" s="262"/>
      <c r="HEV133" s="262"/>
      <c r="HEW133" s="262"/>
      <c r="HEX133" s="262"/>
      <c r="HEY133" s="262"/>
      <c r="HEZ133" s="262"/>
      <c r="HFA133" s="262"/>
      <c r="HFB133" s="262"/>
      <c r="HFC133" s="262"/>
      <c r="HFD133" s="262"/>
      <c r="HFE133" s="262"/>
      <c r="HFF133" s="262"/>
      <c r="HFG133" s="262"/>
      <c r="HFH133" s="262"/>
      <c r="HFI133" s="262"/>
      <c r="HFJ133" s="262"/>
      <c r="HFK133" s="262"/>
      <c r="HFL133" s="262"/>
      <c r="HFM133" s="262"/>
      <c r="HFN133" s="262"/>
      <c r="HFO133" s="262"/>
      <c r="HFP133" s="262"/>
      <c r="HFQ133" s="262"/>
      <c r="HFR133" s="262"/>
      <c r="HFS133" s="262"/>
      <c r="HFT133" s="262"/>
      <c r="HFU133" s="262"/>
      <c r="HFV133" s="262"/>
      <c r="HFW133" s="262"/>
      <c r="HFX133" s="262"/>
      <c r="HFY133" s="262"/>
      <c r="HFZ133" s="262"/>
      <c r="HGA133" s="262"/>
      <c r="HGB133" s="262"/>
      <c r="HGC133" s="262"/>
      <c r="HGD133" s="262"/>
      <c r="HGE133" s="262"/>
      <c r="HGF133" s="262"/>
      <c r="HGG133" s="262"/>
      <c r="HGH133" s="262"/>
      <c r="HGI133" s="262"/>
      <c r="HGJ133" s="262"/>
      <c r="HGK133" s="262"/>
      <c r="HGL133" s="262"/>
      <c r="HGM133" s="262"/>
      <c r="HGN133" s="262"/>
      <c r="HGO133" s="262"/>
      <c r="HGP133" s="262"/>
      <c r="HGQ133" s="262"/>
      <c r="HGR133" s="262"/>
      <c r="HGS133" s="262"/>
      <c r="HGT133" s="262"/>
      <c r="HGU133" s="262"/>
      <c r="HGV133" s="262"/>
      <c r="HGW133" s="262"/>
      <c r="HGX133" s="262"/>
      <c r="HGY133" s="262"/>
      <c r="HGZ133" s="262"/>
      <c r="HHA133" s="262"/>
      <c r="HHB133" s="262"/>
      <c r="HHC133" s="262"/>
      <c r="HHD133" s="262"/>
      <c r="HHE133" s="262"/>
      <c r="HHF133" s="262"/>
      <c r="HHG133" s="262"/>
      <c r="HHH133" s="262"/>
      <c r="HHI133" s="262"/>
      <c r="HHJ133" s="262"/>
      <c r="HHK133" s="262"/>
      <c r="HHL133" s="262"/>
      <c r="HHM133" s="262"/>
      <c r="HHN133" s="262"/>
      <c r="HHO133" s="262"/>
      <c r="HHP133" s="262"/>
      <c r="HHQ133" s="262"/>
      <c r="HHR133" s="262"/>
      <c r="HHS133" s="262"/>
      <c r="HHT133" s="262"/>
      <c r="HHU133" s="262"/>
      <c r="HHV133" s="262"/>
      <c r="HHW133" s="262"/>
      <c r="HHX133" s="262"/>
      <c r="HHY133" s="262"/>
      <c r="HHZ133" s="262"/>
      <c r="HIA133" s="262"/>
      <c r="HIB133" s="262"/>
      <c r="HIC133" s="262"/>
      <c r="HID133" s="262"/>
      <c r="HIE133" s="262"/>
      <c r="HIF133" s="262"/>
      <c r="HIG133" s="262"/>
      <c r="HIH133" s="262"/>
      <c r="HII133" s="262"/>
      <c r="HIJ133" s="262"/>
      <c r="HIK133" s="262"/>
      <c r="HIL133" s="262"/>
      <c r="HIM133" s="262"/>
      <c r="HIN133" s="262"/>
      <c r="HIO133" s="262"/>
      <c r="HIP133" s="262"/>
      <c r="HIQ133" s="262"/>
      <c r="HIR133" s="262"/>
      <c r="HIS133" s="262"/>
      <c r="HIT133" s="262"/>
      <c r="HIU133" s="262"/>
      <c r="HIV133" s="262"/>
      <c r="HIW133" s="262"/>
      <c r="HIX133" s="262"/>
      <c r="HIY133" s="262"/>
      <c r="HIZ133" s="262"/>
      <c r="HJA133" s="262"/>
      <c r="HJB133" s="262"/>
      <c r="HJC133" s="262"/>
      <c r="HJD133" s="262"/>
      <c r="HJE133" s="262"/>
      <c r="HJF133" s="262"/>
      <c r="HJG133" s="262"/>
      <c r="HJH133" s="262"/>
      <c r="HJI133" s="262"/>
      <c r="HJJ133" s="262"/>
      <c r="HJK133" s="262"/>
      <c r="HJL133" s="262"/>
      <c r="HJM133" s="262"/>
      <c r="HJN133" s="262"/>
      <c r="HJO133" s="262"/>
      <c r="HJP133" s="262"/>
      <c r="HJQ133" s="262"/>
      <c r="HJR133" s="262"/>
      <c r="HJS133" s="262"/>
      <c r="HJT133" s="262"/>
      <c r="HJU133" s="262"/>
      <c r="HJV133" s="262"/>
      <c r="HJW133" s="262"/>
      <c r="HJX133" s="262"/>
      <c r="HJY133" s="262"/>
      <c r="HJZ133" s="262"/>
      <c r="HKA133" s="262"/>
      <c r="HKB133" s="262"/>
      <c r="HKC133" s="262"/>
      <c r="HKD133" s="262"/>
      <c r="HKE133" s="262"/>
      <c r="HKF133" s="262"/>
      <c r="HKG133" s="262"/>
      <c r="HKH133" s="262"/>
      <c r="HKI133" s="262"/>
      <c r="HKJ133" s="262"/>
      <c r="HKK133" s="262"/>
      <c r="HKL133" s="262"/>
      <c r="HKM133" s="262"/>
      <c r="HKN133" s="262"/>
      <c r="HKO133" s="262"/>
      <c r="HKP133" s="262"/>
      <c r="HKQ133" s="262"/>
      <c r="HKR133" s="262"/>
      <c r="HKS133" s="262"/>
      <c r="HKT133" s="262"/>
      <c r="HKU133" s="262"/>
      <c r="HKV133" s="262"/>
      <c r="HKW133" s="262"/>
      <c r="HKX133" s="262"/>
      <c r="HKY133" s="262"/>
      <c r="HKZ133" s="262"/>
      <c r="HLA133" s="262"/>
      <c r="HLB133" s="262"/>
      <c r="HLC133" s="262"/>
      <c r="HLD133" s="262"/>
      <c r="HLE133" s="262"/>
      <c r="HLF133" s="262"/>
      <c r="HLG133" s="262"/>
      <c r="HLH133" s="262"/>
      <c r="HLI133" s="262"/>
      <c r="HLJ133" s="262"/>
      <c r="HLK133" s="262"/>
      <c r="HLL133" s="262"/>
      <c r="HLM133" s="262"/>
      <c r="HLN133" s="262"/>
      <c r="HLO133" s="262"/>
      <c r="HLP133" s="262"/>
      <c r="HLQ133" s="262"/>
      <c r="HLR133" s="262"/>
      <c r="HLS133" s="262"/>
      <c r="HLT133" s="262"/>
      <c r="HLU133" s="262"/>
      <c r="HLV133" s="262"/>
      <c r="HLW133" s="262"/>
      <c r="HLX133" s="262"/>
      <c r="HLY133" s="262"/>
      <c r="HLZ133" s="262"/>
      <c r="HMA133" s="262"/>
      <c r="HMB133" s="262"/>
      <c r="HMC133" s="262"/>
      <c r="HMD133" s="262"/>
      <c r="HME133" s="262"/>
      <c r="HMF133" s="262"/>
      <c r="HMG133" s="262"/>
      <c r="HMH133" s="262"/>
      <c r="HMI133" s="262"/>
      <c r="HMJ133" s="262"/>
      <c r="HMK133" s="262"/>
      <c r="HML133" s="262"/>
      <c r="HMM133" s="262"/>
      <c r="HMN133" s="262"/>
      <c r="HMO133" s="262"/>
      <c r="HMP133" s="262"/>
      <c r="HMQ133" s="262"/>
      <c r="HMR133" s="262"/>
      <c r="HMS133" s="262"/>
      <c r="HMT133" s="262"/>
      <c r="HMU133" s="262"/>
      <c r="HMV133" s="262"/>
      <c r="HMW133" s="262"/>
      <c r="HMX133" s="262"/>
      <c r="HMY133" s="262"/>
      <c r="HMZ133" s="262"/>
      <c r="HNA133" s="262"/>
      <c r="HNB133" s="262"/>
      <c r="HNC133" s="262"/>
      <c r="HND133" s="262"/>
      <c r="HNE133" s="262"/>
      <c r="HNF133" s="262"/>
      <c r="HNG133" s="262"/>
      <c r="HNH133" s="262"/>
      <c r="HNI133" s="262"/>
      <c r="HNJ133" s="262"/>
      <c r="HNK133" s="262"/>
      <c r="HNL133" s="262"/>
      <c r="HNM133" s="262"/>
      <c r="HNN133" s="262"/>
      <c r="HNO133" s="262"/>
      <c r="HNP133" s="262"/>
      <c r="HNQ133" s="262"/>
      <c r="HNR133" s="262"/>
      <c r="HNS133" s="262"/>
      <c r="HNT133" s="262"/>
      <c r="HNU133" s="262"/>
      <c r="HNV133" s="262"/>
      <c r="HNW133" s="262"/>
      <c r="HNX133" s="262"/>
      <c r="HNY133" s="262"/>
      <c r="HNZ133" s="262"/>
      <c r="HOA133" s="262"/>
      <c r="HOB133" s="262"/>
      <c r="HOC133" s="262"/>
      <c r="HOD133" s="262"/>
      <c r="HOE133" s="262"/>
      <c r="HOF133" s="262"/>
      <c r="HOG133" s="262"/>
      <c r="HOH133" s="262"/>
      <c r="HOI133" s="262"/>
      <c r="HOJ133" s="262"/>
      <c r="HOK133" s="262"/>
      <c r="HOL133" s="262"/>
      <c r="HOM133" s="262"/>
      <c r="HON133" s="262"/>
      <c r="HOO133" s="262"/>
      <c r="HOP133" s="262"/>
      <c r="HOQ133" s="262"/>
      <c r="HOR133" s="262"/>
      <c r="HOS133" s="262"/>
      <c r="HOT133" s="262"/>
      <c r="HOU133" s="262"/>
      <c r="HOV133" s="262"/>
      <c r="HOW133" s="262"/>
      <c r="HOX133" s="262"/>
      <c r="HOY133" s="262"/>
      <c r="HOZ133" s="262"/>
      <c r="HPA133" s="262"/>
      <c r="HPB133" s="262"/>
      <c r="HPC133" s="262"/>
      <c r="HPD133" s="262"/>
      <c r="HPE133" s="262"/>
      <c r="HPF133" s="262"/>
      <c r="HPG133" s="262"/>
      <c r="HPH133" s="262"/>
      <c r="HPI133" s="262"/>
      <c r="HPJ133" s="262"/>
      <c r="HPK133" s="262"/>
      <c r="HPL133" s="262"/>
      <c r="HPM133" s="262"/>
      <c r="HPN133" s="262"/>
      <c r="HPO133" s="262"/>
      <c r="HPP133" s="262"/>
      <c r="HPQ133" s="262"/>
      <c r="HPR133" s="262"/>
      <c r="HPS133" s="262"/>
      <c r="HPT133" s="262"/>
      <c r="HPU133" s="262"/>
      <c r="HPV133" s="262"/>
      <c r="HPW133" s="262"/>
      <c r="HPX133" s="262"/>
      <c r="HPY133" s="262"/>
      <c r="HPZ133" s="262"/>
      <c r="HQA133" s="262"/>
      <c r="HQB133" s="262"/>
      <c r="HQC133" s="262"/>
      <c r="HQD133" s="262"/>
      <c r="HQE133" s="262"/>
      <c r="HQF133" s="262"/>
      <c r="HQG133" s="262"/>
      <c r="HQH133" s="262"/>
      <c r="HQI133" s="262"/>
      <c r="HQJ133" s="262"/>
      <c r="HQK133" s="262"/>
      <c r="HQL133" s="262"/>
      <c r="HQM133" s="262"/>
      <c r="HQN133" s="262"/>
      <c r="HQO133" s="262"/>
      <c r="HQP133" s="262"/>
      <c r="HQQ133" s="262"/>
      <c r="HQR133" s="262"/>
      <c r="HQS133" s="262"/>
      <c r="HQT133" s="262"/>
      <c r="HQU133" s="262"/>
      <c r="HQV133" s="262"/>
      <c r="HQW133" s="262"/>
      <c r="HQX133" s="262"/>
      <c r="HQY133" s="262"/>
      <c r="HQZ133" s="262"/>
      <c r="HRA133" s="262"/>
      <c r="HRB133" s="262"/>
      <c r="HRC133" s="262"/>
      <c r="HRD133" s="262"/>
      <c r="HRE133" s="262"/>
      <c r="HRF133" s="262"/>
      <c r="HRG133" s="262"/>
      <c r="HRH133" s="262"/>
      <c r="HRI133" s="262"/>
      <c r="HRJ133" s="262"/>
      <c r="HRK133" s="262"/>
      <c r="HRL133" s="262"/>
      <c r="HRM133" s="262"/>
      <c r="HRN133" s="262"/>
      <c r="HRO133" s="262"/>
      <c r="HRP133" s="262"/>
      <c r="HRQ133" s="262"/>
      <c r="HRR133" s="262"/>
      <c r="HRS133" s="262"/>
      <c r="HRT133" s="262"/>
      <c r="HRU133" s="262"/>
      <c r="HRV133" s="262"/>
      <c r="HRW133" s="262"/>
      <c r="HRX133" s="262"/>
      <c r="HRY133" s="262"/>
      <c r="HRZ133" s="262"/>
      <c r="HSA133" s="262"/>
      <c r="HSB133" s="262"/>
      <c r="HSC133" s="262"/>
      <c r="HSD133" s="262"/>
      <c r="HSE133" s="262"/>
      <c r="HSF133" s="262"/>
      <c r="HSG133" s="262"/>
      <c r="HSH133" s="262"/>
      <c r="HSI133" s="262"/>
      <c r="HSJ133" s="262"/>
      <c r="HSK133" s="262"/>
      <c r="HSL133" s="262"/>
      <c r="HSM133" s="262"/>
      <c r="HSN133" s="262"/>
      <c r="HSO133" s="262"/>
      <c r="HSP133" s="262"/>
      <c r="HSQ133" s="262"/>
      <c r="HSR133" s="262"/>
      <c r="HSS133" s="262"/>
      <c r="HST133" s="262"/>
      <c r="HSU133" s="262"/>
      <c r="HSV133" s="262"/>
      <c r="HSW133" s="262"/>
      <c r="HSX133" s="262"/>
      <c r="HSY133" s="262"/>
      <c r="HSZ133" s="262"/>
      <c r="HTA133" s="262"/>
      <c r="HTB133" s="262"/>
      <c r="HTC133" s="262"/>
      <c r="HTD133" s="262"/>
      <c r="HTE133" s="262"/>
      <c r="HTF133" s="262"/>
      <c r="HTG133" s="262"/>
      <c r="HTH133" s="262"/>
      <c r="HTI133" s="262"/>
      <c r="HTJ133" s="262"/>
      <c r="HTK133" s="262"/>
      <c r="HTL133" s="262"/>
      <c r="HTM133" s="262"/>
      <c r="HTN133" s="262"/>
      <c r="HTO133" s="262"/>
      <c r="HTP133" s="262"/>
      <c r="HTQ133" s="262"/>
      <c r="HTR133" s="262"/>
      <c r="HTS133" s="262"/>
      <c r="HTT133" s="262"/>
      <c r="HTU133" s="262"/>
      <c r="HTV133" s="262"/>
      <c r="HTW133" s="262"/>
      <c r="HTX133" s="262"/>
      <c r="HTY133" s="262"/>
      <c r="HTZ133" s="262"/>
      <c r="HUA133" s="262"/>
      <c r="HUB133" s="262"/>
      <c r="HUC133" s="262"/>
      <c r="HUD133" s="262"/>
      <c r="HUE133" s="262"/>
      <c r="HUF133" s="262"/>
      <c r="HUG133" s="262"/>
      <c r="HUH133" s="262"/>
      <c r="HUI133" s="262"/>
      <c r="HUJ133" s="262"/>
      <c r="HUK133" s="262"/>
      <c r="HUL133" s="262"/>
      <c r="HUM133" s="262"/>
      <c r="HUN133" s="262"/>
      <c r="HUO133" s="262"/>
      <c r="HUP133" s="262"/>
      <c r="HUQ133" s="262"/>
      <c r="HUR133" s="262"/>
      <c r="HUS133" s="262"/>
      <c r="HUT133" s="262"/>
      <c r="HUU133" s="262"/>
      <c r="HUV133" s="262"/>
      <c r="HUW133" s="262"/>
      <c r="HUX133" s="262"/>
      <c r="HUY133" s="262"/>
      <c r="HUZ133" s="262"/>
      <c r="HVA133" s="262"/>
      <c r="HVB133" s="262"/>
      <c r="HVC133" s="262"/>
      <c r="HVD133" s="262"/>
      <c r="HVE133" s="262"/>
      <c r="HVF133" s="262"/>
      <c r="HVG133" s="262"/>
      <c r="HVH133" s="262"/>
      <c r="HVI133" s="262"/>
      <c r="HVJ133" s="262"/>
      <c r="HVK133" s="262"/>
      <c r="HVL133" s="262"/>
      <c r="HVM133" s="262"/>
      <c r="HVN133" s="262"/>
      <c r="HVO133" s="262"/>
      <c r="HVP133" s="262"/>
      <c r="HVQ133" s="262"/>
      <c r="HVR133" s="262"/>
      <c r="HVS133" s="262"/>
      <c r="HVT133" s="262"/>
      <c r="HVU133" s="262"/>
      <c r="HVV133" s="262"/>
      <c r="HVW133" s="262"/>
      <c r="HVX133" s="262"/>
      <c r="HVY133" s="262"/>
      <c r="HVZ133" s="262"/>
      <c r="HWA133" s="262"/>
      <c r="HWB133" s="262"/>
      <c r="HWC133" s="262"/>
      <c r="HWD133" s="262"/>
      <c r="HWE133" s="262"/>
      <c r="HWF133" s="262"/>
      <c r="HWG133" s="262"/>
      <c r="HWH133" s="262"/>
      <c r="HWI133" s="262"/>
      <c r="HWJ133" s="262"/>
      <c r="HWK133" s="262"/>
      <c r="HWL133" s="262"/>
      <c r="HWM133" s="262"/>
      <c r="HWN133" s="262"/>
      <c r="HWO133" s="262"/>
      <c r="HWP133" s="262"/>
      <c r="HWQ133" s="262"/>
      <c r="HWR133" s="262"/>
      <c r="HWS133" s="262"/>
      <c r="HWT133" s="262"/>
      <c r="HWU133" s="262"/>
      <c r="HWV133" s="262"/>
      <c r="HWW133" s="262"/>
      <c r="HWX133" s="262"/>
      <c r="HWY133" s="262"/>
      <c r="HWZ133" s="262"/>
      <c r="HXA133" s="262"/>
      <c r="HXB133" s="262"/>
      <c r="HXC133" s="262"/>
      <c r="HXD133" s="262"/>
      <c r="HXE133" s="262"/>
      <c r="HXF133" s="262"/>
      <c r="HXG133" s="262"/>
      <c r="HXH133" s="262"/>
      <c r="HXI133" s="262"/>
      <c r="HXJ133" s="262"/>
      <c r="HXK133" s="262"/>
      <c r="HXL133" s="262"/>
      <c r="HXM133" s="262"/>
      <c r="HXN133" s="262"/>
      <c r="HXO133" s="262"/>
      <c r="HXP133" s="262"/>
      <c r="HXQ133" s="262"/>
      <c r="HXR133" s="262"/>
      <c r="HXS133" s="262"/>
      <c r="HXT133" s="262"/>
      <c r="HXU133" s="262"/>
      <c r="HXV133" s="262"/>
      <c r="HXW133" s="262"/>
      <c r="HXX133" s="262"/>
      <c r="HXY133" s="262"/>
      <c r="HXZ133" s="262"/>
      <c r="HYA133" s="262"/>
      <c r="HYB133" s="262"/>
      <c r="HYC133" s="262"/>
      <c r="HYD133" s="262"/>
      <c r="HYE133" s="262"/>
      <c r="HYF133" s="262"/>
      <c r="HYG133" s="262"/>
      <c r="HYH133" s="262"/>
      <c r="HYI133" s="262"/>
      <c r="HYJ133" s="262"/>
      <c r="HYK133" s="262"/>
      <c r="HYL133" s="262"/>
      <c r="HYM133" s="262"/>
      <c r="HYN133" s="262"/>
      <c r="HYO133" s="262"/>
      <c r="HYP133" s="262"/>
      <c r="HYQ133" s="262"/>
      <c r="HYR133" s="262"/>
      <c r="HYS133" s="262"/>
      <c r="HYT133" s="262"/>
      <c r="HYU133" s="262"/>
      <c r="HYV133" s="262"/>
      <c r="HYW133" s="262"/>
      <c r="HYX133" s="262"/>
      <c r="HYY133" s="262"/>
      <c r="HYZ133" s="262"/>
      <c r="HZA133" s="262"/>
      <c r="HZB133" s="262"/>
      <c r="HZC133" s="262"/>
      <c r="HZD133" s="262"/>
      <c r="HZE133" s="262"/>
      <c r="HZF133" s="262"/>
      <c r="HZG133" s="262"/>
      <c r="HZH133" s="262"/>
      <c r="HZI133" s="262"/>
      <c r="HZJ133" s="262"/>
      <c r="HZK133" s="262"/>
      <c r="HZL133" s="262"/>
      <c r="HZM133" s="262"/>
      <c r="HZN133" s="262"/>
      <c r="HZO133" s="262"/>
      <c r="HZP133" s="262"/>
      <c r="HZQ133" s="262"/>
      <c r="HZR133" s="262"/>
      <c r="HZS133" s="262"/>
      <c r="HZT133" s="262"/>
      <c r="HZU133" s="262"/>
      <c r="HZV133" s="262"/>
      <c r="HZW133" s="262"/>
      <c r="HZX133" s="262"/>
      <c r="HZY133" s="262"/>
      <c r="HZZ133" s="262"/>
      <c r="IAA133" s="262"/>
      <c r="IAB133" s="262"/>
      <c r="IAC133" s="262"/>
      <c r="IAD133" s="262"/>
      <c r="IAE133" s="262"/>
      <c r="IAF133" s="262"/>
      <c r="IAG133" s="262"/>
      <c r="IAH133" s="262"/>
      <c r="IAI133" s="262"/>
      <c r="IAJ133" s="262"/>
      <c r="IAK133" s="262"/>
      <c r="IAL133" s="262"/>
      <c r="IAM133" s="262"/>
      <c r="IAN133" s="262"/>
      <c r="IAO133" s="262"/>
      <c r="IAP133" s="262"/>
      <c r="IAQ133" s="262"/>
      <c r="IAR133" s="262"/>
      <c r="IAS133" s="262"/>
      <c r="IAT133" s="262"/>
      <c r="IAU133" s="262"/>
      <c r="IAV133" s="262"/>
      <c r="IAW133" s="262"/>
      <c r="IAX133" s="262"/>
      <c r="IAY133" s="262"/>
      <c r="IAZ133" s="262"/>
      <c r="IBA133" s="262"/>
      <c r="IBB133" s="262"/>
      <c r="IBC133" s="262"/>
      <c r="IBD133" s="262"/>
      <c r="IBE133" s="262"/>
      <c r="IBF133" s="262"/>
      <c r="IBG133" s="262"/>
      <c r="IBH133" s="262"/>
      <c r="IBI133" s="262"/>
      <c r="IBJ133" s="262"/>
      <c r="IBK133" s="262"/>
      <c r="IBL133" s="262"/>
      <c r="IBM133" s="262"/>
      <c r="IBN133" s="262"/>
      <c r="IBO133" s="262"/>
      <c r="IBP133" s="262"/>
      <c r="IBQ133" s="262"/>
      <c r="IBR133" s="262"/>
      <c r="IBS133" s="262"/>
      <c r="IBT133" s="262"/>
      <c r="IBU133" s="262"/>
      <c r="IBV133" s="262"/>
      <c r="IBW133" s="262"/>
      <c r="IBX133" s="262"/>
      <c r="IBY133" s="262"/>
      <c r="IBZ133" s="262"/>
      <c r="ICA133" s="262"/>
      <c r="ICB133" s="262"/>
      <c r="ICC133" s="262"/>
      <c r="ICD133" s="262"/>
      <c r="ICE133" s="262"/>
      <c r="ICF133" s="262"/>
      <c r="ICG133" s="262"/>
      <c r="ICH133" s="262"/>
      <c r="ICI133" s="262"/>
      <c r="ICJ133" s="262"/>
      <c r="ICK133" s="262"/>
      <c r="ICL133" s="262"/>
      <c r="ICM133" s="262"/>
      <c r="ICN133" s="262"/>
      <c r="ICO133" s="262"/>
      <c r="ICP133" s="262"/>
      <c r="ICQ133" s="262"/>
      <c r="ICR133" s="262"/>
      <c r="ICS133" s="262"/>
      <c r="ICT133" s="262"/>
      <c r="ICU133" s="262"/>
      <c r="ICV133" s="262"/>
      <c r="ICW133" s="262"/>
      <c r="ICX133" s="262"/>
      <c r="ICY133" s="262"/>
      <c r="ICZ133" s="262"/>
      <c r="IDA133" s="262"/>
      <c r="IDB133" s="262"/>
      <c r="IDC133" s="262"/>
      <c r="IDD133" s="262"/>
      <c r="IDE133" s="262"/>
      <c r="IDF133" s="262"/>
      <c r="IDG133" s="262"/>
      <c r="IDH133" s="262"/>
      <c r="IDI133" s="262"/>
      <c r="IDJ133" s="262"/>
      <c r="IDK133" s="262"/>
      <c r="IDL133" s="262"/>
      <c r="IDM133" s="262"/>
      <c r="IDN133" s="262"/>
      <c r="IDO133" s="262"/>
      <c r="IDP133" s="262"/>
      <c r="IDQ133" s="262"/>
      <c r="IDR133" s="262"/>
      <c r="IDS133" s="262"/>
      <c r="IDT133" s="262"/>
      <c r="IDU133" s="262"/>
      <c r="IDV133" s="262"/>
      <c r="IDW133" s="262"/>
      <c r="IDX133" s="262"/>
      <c r="IDY133" s="262"/>
      <c r="IDZ133" s="262"/>
      <c r="IEA133" s="262"/>
      <c r="IEB133" s="262"/>
      <c r="IEC133" s="262"/>
      <c r="IED133" s="262"/>
      <c r="IEE133" s="262"/>
      <c r="IEF133" s="262"/>
      <c r="IEG133" s="262"/>
      <c r="IEH133" s="262"/>
      <c r="IEI133" s="262"/>
      <c r="IEJ133" s="262"/>
      <c r="IEK133" s="262"/>
      <c r="IEL133" s="262"/>
      <c r="IEM133" s="262"/>
      <c r="IEN133" s="262"/>
      <c r="IEO133" s="262"/>
      <c r="IEP133" s="262"/>
      <c r="IEQ133" s="262"/>
      <c r="IER133" s="262"/>
      <c r="IES133" s="262"/>
      <c r="IET133" s="262"/>
      <c r="IEU133" s="262"/>
      <c r="IEV133" s="262"/>
      <c r="IEW133" s="262"/>
      <c r="IEX133" s="262"/>
      <c r="IEY133" s="262"/>
      <c r="IEZ133" s="262"/>
      <c r="IFA133" s="262"/>
      <c r="IFB133" s="262"/>
      <c r="IFC133" s="262"/>
      <c r="IFD133" s="262"/>
      <c r="IFE133" s="262"/>
      <c r="IFF133" s="262"/>
      <c r="IFG133" s="262"/>
      <c r="IFH133" s="262"/>
      <c r="IFI133" s="262"/>
      <c r="IFJ133" s="262"/>
      <c r="IFK133" s="262"/>
      <c r="IFL133" s="262"/>
      <c r="IFM133" s="262"/>
      <c r="IFN133" s="262"/>
      <c r="IFO133" s="262"/>
      <c r="IFP133" s="262"/>
      <c r="IFQ133" s="262"/>
      <c r="IFR133" s="262"/>
      <c r="IFS133" s="262"/>
      <c r="IFT133" s="262"/>
      <c r="IFU133" s="262"/>
      <c r="IFV133" s="262"/>
      <c r="IFW133" s="262"/>
      <c r="IFX133" s="262"/>
      <c r="IFY133" s="262"/>
      <c r="IFZ133" s="262"/>
      <c r="IGA133" s="262"/>
      <c r="IGB133" s="262"/>
      <c r="IGC133" s="262"/>
      <c r="IGD133" s="262"/>
      <c r="IGE133" s="262"/>
      <c r="IGF133" s="262"/>
      <c r="IGG133" s="262"/>
      <c r="IGH133" s="262"/>
      <c r="IGI133" s="262"/>
      <c r="IGJ133" s="262"/>
      <c r="IGK133" s="262"/>
      <c r="IGL133" s="262"/>
      <c r="IGM133" s="262"/>
      <c r="IGN133" s="262"/>
      <c r="IGO133" s="262"/>
      <c r="IGP133" s="262"/>
      <c r="IGQ133" s="262"/>
      <c r="IGR133" s="262"/>
      <c r="IGS133" s="262"/>
      <c r="IGT133" s="262"/>
      <c r="IGU133" s="262"/>
      <c r="IGV133" s="262"/>
      <c r="IGW133" s="262"/>
      <c r="IGX133" s="262"/>
      <c r="IGY133" s="262"/>
      <c r="IGZ133" s="262"/>
      <c r="IHA133" s="262"/>
      <c r="IHB133" s="262"/>
      <c r="IHC133" s="262"/>
      <c r="IHD133" s="262"/>
      <c r="IHE133" s="262"/>
      <c r="IHF133" s="262"/>
      <c r="IHG133" s="262"/>
      <c r="IHH133" s="262"/>
      <c r="IHI133" s="262"/>
      <c r="IHJ133" s="262"/>
      <c r="IHK133" s="262"/>
      <c r="IHL133" s="262"/>
      <c r="IHM133" s="262"/>
      <c r="IHN133" s="262"/>
      <c r="IHO133" s="262"/>
      <c r="IHP133" s="262"/>
      <c r="IHQ133" s="262"/>
      <c r="IHR133" s="262"/>
      <c r="IHS133" s="262"/>
      <c r="IHT133" s="262"/>
      <c r="IHU133" s="262"/>
      <c r="IHV133" s="262"/>
      <c r="IHW133" s="262"/>
      <c r="IHX133" s="262"/>
      <c r="IHY133" s="262"/>
      <c r="IHZ133" s="262"/>
      <c r="IIA133" s="262"/>
      <c r="IIB133" s="262"/>
      <c r="IIC133" s="262"/>
      <c r="IID133" s="262"/>
      <c r="IIE133" s="262"/>
      <c r="IIF133" s="262"/>
      <c r="IIG133" s="262"/>
      <c r="IIH133" s="262"/>
      <c r="III133" s="262"/>
      <c r="IIJ133" s="262"/>
      <c r="IIK133" s="262"/>
      <c r="IIL133" s="262"/>
      <c r="IIM133" s="262"/>
      <c r="IIN133" s="262"/>
      <c r="IIO133" s="262"/>
      <c r="IIP133" s="262"/>
      <c r="IIQ133" s="262"/>
      <c r="IIR133" s="262"/>
      <c r="IIS133" s="262"/>
      <c r="IIT133" s="262"/>
      <c r="IIU133" s="262"/>
      <c r="IIV133" s="262"/>
      <c r="IIW133" s="262"/>
      <c r="IIX133" s="262"/>
      <c r="IIY133" s="262"/>
      <c r="IIZ133" s="262"/>
      <c r="IJA133" s="262"/>
      <c r="IJB133" s="262"/>
      <c r="IJC133" s="262"/>
      <c r="IJD133" s="262"/>
      <c r="IJE133" s="262"/>
      <c r="IJF133" s="262"/>
      <c r="IJG133" s="262"/>
      <c r="IJH133" s="262"/>
      <c r="IJI133" s="262"/>
      <c r="IJJ133" s="262"/>
      <c r="IJK133" s="262"/>
      <c r="IJL133" s="262"/>
      <c r="IJM133" s="262"/>
      <c r="IJN133" s="262"/>
      <c r="IJO133" s="262"/>
      <c r="IJP133" s="262"/>
      <c r="IJQ133" s="262"/>
      <c r="IJR133" s="262"/>
      <c r="IJS133" s="262"/>
      <c r="IJT133" s="262"/>
      <c r="IJU133" s="262"/>
      <c r="IJV133" s="262"/>
      <c r="IJW133" s="262"/>
      <c r="IJX133" s="262"/>
      <c r="IJY133" s="262"/>
      <c r="IJZ133" s="262"/>
      <c r="IKA133" s="262"/>
      <c r="IKB133" s="262"/>
      <c r="IKC133" s="262"/>
      <c r="IKD133" s="262"/>
      <c r="IKE133" s="262"/>
      <c r="IKF133" s="262"/>
      <c r="IKG133" s="262"/>
      <c r="IKH133" s="262"/>
      <c r="IKI133" s="262"/>
      <c r="IKJ133" s="262"/>
      <c r="IKK133" s="262"/>
      <c r="IKL133" s="262"/>
      <c r="IKM133" s="262"/>
      <c r="IKN133" s="262"/>
      <c r="IKO133" s="262"/>
      <c r="IKP133" s="262"/>
      <c r="IKQ133" s="262"/>
      <c r="IKR133" s="262"/>
      <c r="IKS133" s="262"/>
      <c r="IKT133" s="262"/>
      <c r="IKU133" s="262"/>
      <c r="IKV133" s="262"/>
      <c r="IKW133" s="262"/>
      <c r="IKX133" s="262"/>
      <c r="IKY133" s="262"/>
      <c r="IKZ133" s="262"/>
      <c r="ILA133" s="262"/>
      <c r="ILB133" s="262"/>
      <c r="ILC133" s="262"/>
      <c r="ILD133" s="262"/>
      <c r="ILE133" s="262"/>
      <c r="ILF133" s="262"/>
      <c r="ILG133" s="262"/>
      <c r="ILH133" s="262"/>
      <c r="ILI133" s="262"/>
      <c r="ILJ133" s="262"/>
      <c r="ILK133" s="262"/>
      <c r="ILL133" s="262"/>
      <c r="ILM133" s="262"/>
      <c r="ILN133" s="262"/>
      <c r="ILO133" s="262"/>
      <c r="ILP133" s="262"/>
      <c r="ILQ133" s="262"/>
      <c r="ILR133" s="262"/>
      <c r="ILS133" s="262"/>
      <c r="ILT133" s="262"/>
      <c r="ILU133" s="262"/>
      <c r="ILV133" s="262"/>
      <c r="ILW133" s="262"/>
      <c r="ILX133" s="262"/>
      <c r="ILY133" s="262"/>
      <c r="ILZ133" s="262"/>
      <c r="IMA133" s="262"/>
      <c r="IMB133" s="262"/>
      <c r="IMC133" s="262"/>
      <c r="IMD133" s="262"/>
      <c r="IME133" s="262"/>
      <c r="IMF133" s="262"/>
      <c r="IMG133" s="262"/>
      <c r="IMH133" s="262"/>
      <c r="IMI133" s="262"/>
      <c r="IMJ133" s="262"/>
      <c r="IMK133" s="262"/>
      <c r="IML133" s="262"/>
      <c r="IMM133" s="262"/>
      <c r="IMN133" s="262"/>
      <c r="IMO133" s="262"/>
      <c r="IMP133" s="262"/>
      <c r="IMQ133" s="262"/>
      <c r="IMR133" s="262"/>
      <c r="IMS133" s="262"/>
      <c r="IMT133" s="262"/>
      <c r="IMU133" s="262"/>
      <c r="IMV133" s="262"/>
      <c r="IMW133" s="262"/>
      <c r="IMX133" s="262"/>
      <c r="IMY133" s="262"/>
      <c r="IMZ133" s="262"/>
      <c r="INA133" s="262"/>
      <c r="INB133" s="262"/>
      <c r="INC133" s="262"/>
      <c r="IND133" s="262"/>
      <c r="INE133" s="262"/>
      <c r="INF133" s="262"/>
      <c r="ING133" s="262"/>
      <c r="INH133" s="262"/>
      <c r="INI133" s="262"/>
      <c r="INJ133" s="262"/>
      <c r="INK133" s="262"/>
      <c r="INL133" s="262"/>
      <c r="INM133" s="262"/>
      <c r="INN133" s="262"/>
      <c r="INO133" s="262"/>
      <c r="INP133" s="262"/>
      <c r="INQ133" s="262"/>
      <c r="INR133" s="262"/>
      <c r="INS133" s="262"/>
      <c r="INT133" s="262"/>
      <c r="INU133" s="262"/>
      <c r="INV133" s="262"/>
      <c r="INW133" s="262"/>
      <c r="INX133" s="262"/>
      <c r="INY133" s="262"/>
      <c r="INZ133" s="262"/>
      <c r="IOA133" s="262"/>
      <c r="IOB133" s="262"/>
      <c r="IOC133" s="262"/>
      <c r="IOD133" s="262"/>
      <c r="IOE133" s="262"/>
      <c r="IOF133" s="262"/>
      <c r="IOG133" s="262"/>
      <c r="IOH133" s="262"/>
      <c r="IOI133" s="262"/>
      <c r="IOJ133" s="262"/>
      <c r="IOK133" s="262"/>
      <c r="IOL133" s="262"/>
      <c r="IOM133" s="262"/>
      <c r="ION133" s="262"/>
      <c r="IOO133" s="262"/>
      <c r="IOP133" s="262"/>
      <c r="IOQ133" s="262"/>
      <c r="IOR133" s="262"/>
      <c r="IOS133" s="262"/>
      <c r="IOT133" s="262"/>
      <c r="IOU133" s="262"/>
      <c r="IOV133" s="262"/>
      <c r="IOW133" s="262"/>
      <c r="IOX133" s="262"/>
      <c r="IOY133" s="262"/>
      <c r="IOZ133" s="262"/>
      <c r="IPA133" s="262"/>
      <c r="IPB133" s="262"/>
      <c r="IPC133" s="262"/>
      <c r="IPD133" s="262"/>
      <c r="IPE133" s="262"/>
      <c r="IPF133" s="262"/>
      <c r="IPG133" s="262"/>
      <c r="IPH133" s="262"/>
      <c r="IPI133" s="262"/>
      <c r="IPJ133" s="262"/>
      <c r="IPK133" s="262"/>
      <c r="IPL133" s="262"/>
      <c r="IPM133" s="262"/>
      <c r="IPN133" s="262"/>
      <c r="IPO133" s="262"/>
      <c r="IPP133" s="262"/>
      <c r="IPQ133" s="262"/>
      <c r="IPR133" s="262"/>
      <c r="IPS133" s="262"/>
      <c r="IPT133" s="262"/>
      <c r="IPU133" s="262"/>
      <c r="IPV133" s="262"/>
      <c r="IPW133" s="262"/>
      <c r="IPX133" s="262"/>
      <c r="IPY133" s="262"/>
      <c r="IPZ133" s="262"/>
      <c r="IQA133" s="262"/>
      <c r="IQB133" s="262"/>
      <c r="IQC133" s="262"/>
      <c r="IQD133" s="262"/>
      <c r="IQE133" s="262"/>
      <c r="IQF133" s="262"/>
      <c r="IQG133" s="262"/>
      <c r="IQH133" s="262"/>
      <c r="IQI133" s="262"/>
      <c r="IQJ133" s="262"/>
      <c r="IQK133" s="262"/>
      <c r="IQL133" s="262"/>
      <c r="IQM133" s="262"/>
      <c r="IQN133" s="262"/>
      <c r="IQO133" s="262"/>
      <c r="IQP133" s="262"/>
      <c r="IQQ133" s="262"/>
      <c r="IQR133" s="262"/>
      <c r="IQS133" s="262"/>
      <c r="IQT133" s="262"/>
      <c r="IQU133" s="262"/>
      <c r="IQV133" s="262"/>
      <c r="IQW133" s="262"/>
      <c r="IQX133" s="262"/>
      <c r="IQY133" s="262"/>
      <c r="IQZ133" s="262"/>
      <c r="IRA133" s="262"/>
      <c r="IRB133" s="262"/>
      <c r="IRC133" s="262"/>
      <c r="IRD133" s="262"/>
      <c r="IRE133" s="262"/>
      <c r="IRF133" s="262"/>
      <c r="IRG133" s="262"/>
      <c r="IRH133" s="262"/>
      <c r="IRI133" s="262"/>
      <c r="IRJ133" s="262"/>
      <c r="IRK133" s="262"/>
      <c r="IRL133" s="262"/>
      <c r="IRM133" s="262"/>
      <c r="IRN133" s="262"/>
      <c r="IRO133" s="262"/>
      <c r="IRP133" s="262"/>
      <c r="IRQ133" s="262"/>
      <c r="IRR133" s="262"/>
      <c r="IRS133" s="262"/>
      <c r="IRT133" s="262"/>
      <c r="IRU133" s="262"/>
      <c r="IRV133" s="262"/>
      <c r="IRW133" s="262"/>
      <c r="IRX133" s="262"/>
      <c r="IRY133" s="262"/>
      <c r="IRZ133" s="262"/>
      <c r="ISA133" s="262"/>
      <c r="ISB133" s="262"/>
      <c r="ISC133" s="262"/>
      <c r="ISD133" s="262"/>
      <c r="ISE133" s="262"/>
      <c r="ISF133" s="262"/>
      <c r="ISG133" s="262"/>
      <c r="ISH133" s="262"/>
      <c r="ISI133" s="262"/>
      <c r="ISJ133" s="262"/>
      <c r="ISK133" s="262"/>
      <c r="ISL133" s="262"/>
      <c r="ISM133" s="262"/>
      <c r="ISN133" s="262"/>
      <c r="ISO133" s="262"/>
      <c r="ISP133" s="262"/>
      <c r="ISQ133" s="262"/>
      <c r="ISR133" s="262"/>
      <c r="ISS133" s="262"/>
      <c r="IST133" s="262"/>
      <c r="ISU133" s="262"/>
      <c r="ISV133" s="262"/>
      <c r="ISW133" s="262"/>
      <c r="ISX133" s="262"/>
      <c r="ISY133" s="262"/>
      <c r="ISZ133" s="262"/>
      <c r="ITA133" s="262"/>
      <c r="ITB133" s="262"/>
      <c r="ITC133" s="262"/>
      <c r="ITD133" s="262"/>
      <c r="ITE133" s="262"/>
      <c r="ITF133" s="262"/>
      <c r="ITG133" s="262"/>
      <c r="ITH133" s="262"/>
      <c r="ITI133" s="262"/>
      <c r="ITJ133" s="262"/>
      <c r="ITK133" s="262"/>
      <c r="ITL133" s="262"/>
      <c r="ITM133" s="262"/>
      <c r="ITN133" s="262"/>
      <c r="ITO133" s="262"/>
      <c r="ITP133" s="262"/>
      <c r="ITQ133" s="262"/>
      <c r="ITR133" s="262"/>
      <c r="ITS133" s="262"/>
      <c r="ITT133" s="262"/>
      <c r="ITU133" s="262"/>
      <c r="ITV133" s="262"/>
      <c r="ITW133" s="262"/>
      <c r="ITX133" s="262"/>
      <c r="ITY133" s="262"/>
      <c r="ITZ133" s="262"/>
      <c r="IUA133" s="262"/>
      <c r="IUB133" s="262"/>
      <c r="IUC133" s="262"/>
      <c r="IUD133" s="262"/>
      <c r="IUE133" s="262"/>
      <c r="IUF133" s="262"/>
      <c r="IUG133" s="262"/>
      <c r="IUH133" s="262"/>
      <c r="IUI133" s="262"/>
      <c r="IUJ133" s="262"/>
      <c r="IUK133" s="262"/>
      <c r="IUL133" s="262"/>
      <c r="IUM133" s="262"/>
      <c r="IUN133" s="262"/>
      <c r="IUO133" s="262"/>
      <c r="IUP133" s="262"/>
      <c r="IUQ133" s="262"/>
      <c r="IUR133" s="262"/>
      <c r="IUS133" s="262"/>
      <c r="IUT133" s="262"/>
      <c r="IUU133" s="262"/>
      <c r="IUV133" s="262"/>
      <c r="IUW133" s="262"/>
      <c r="IUX133" s="262"/>
      <c r="IUY133" s="262"/>
      <c r="IUZ133" s="262"/>
      <c r="IVA133" s="262"/>
      <c r="IVB133" s="262"/>
      <c r="IVC133" s="262"/>
      <c r="IVD133" s="262"/>
      <c r="IVE133" s="262"/>
      <c r="IVF133" s="262"/>
      <c r="IVG133" s="262"/>
      <c r="IVH133" s="262"/>
      <c r="IVI133" s="262"/>
      <c r="IVJ133" s="262"/>
      <c r="IVK133" s="262"/>
      <c r="IVL133" s="262"/>
      <c r="IVM133" s="262"/>
      <c r="IVN133" s="262"/>
      <c r="IVO133" s="262"/>
      <c r="IVP133" s="262"/>
      <c r="IVQ133" s="262"/>
      <c r="IVR133" s="262"/>
      <c r="IVS133" s="262"/>
      <c r="IVT133" s="262"/>
      <c r="IVU133" s="262"/>
      <c r="IVV133" s="262"/>
      <c r="IVW133" s="262"/>
      <c r="IVX133" s="262"/>
      <c r="IVY133" s="262"/>
      <c r="IVZ133" s="262"/>
      <c r="IWA133" s="262"/>
      <c r="IWB133" s="262"/>
      <c r="IWC133" s="262"/>
      <c r="IWD133" s="262"/>
      <c r="IWE133" s="262"/>
      <c r="IWF133" s="262"/>
      <c r="IWG133" s="262"/>
      <c r="IWH133" s="262"/>
      <c r="IWI133" s="262"/>
      <c r="IWJ133" s="262"/>
      <c r="IWK133" s="262"/>
      <c r="IWL133" s="262"/>
      <c r="IWM133" s="262"/>
      <c r="IWN133" s="262"/>
      <c r="IWO133" s="262"/>
      <c r="IWP133" s="262"/>
      <c r="IWQ133" s="262"/>
      <c r="IWR133" s="262"/>
      <c r="IWS133" s="262"/>
      <c r="IWT133" s="262"/>
      <c r="IWU133" s="262"/>
      <c r="IWV133" s="262"/>
      <c r="IWW133" s="262"/>
      <c r="IWX133" s="262"/>
      <c r="IWY133" s="262"/>
      <c r="IWZ133" s="262"/>
      <c r="IXA133" s="262"/>
      <c r="IXB133" s="262"/>
      <c r="IXC133" s="262"/>
      <c r="IXD133" s="262"/>
      <c r="IXE133" s="262"/>
      <c r="IXF133" s="262"/>
      <c r="IXG133" s="262"/>
      <c r="IXH133" s="262"/>
      <c r="IXI133" s="262"/>
      <c r="IXJ133" s="262"/>
      <c r="IXK133" s="262"/>
      <c r="IXL133" s="262"/>
      <c r="IXM133" s="262"/>
      <c r="IXN133" s="262"/>
      <c r="IXO133" s="262"/>
      <c r="IXP133" s="262"/>
      <c r="IXQ133" s="262"/>
      <c r="IXR133" s="262"/>
      <c r="IXS133" s="262"/>
      <c r="IXT133" s="262"/>
      <c r="IXU133" s="262"/>
      <c r="IXV133" s="262"/>
      <c r="IXW133" s="262"/>
      <c r="IXX133" s="262"/>
      <c r="IXY133" s="262"/>
      <c r="IXZ133" s="262"/>
      <c r="IYA133" s="262"/>
      <c r="IYB133" s="262"/>
      <c r="IYC133" s="262"/>
      <c r="IYD133" s="262"/>
      <c r="IYE133" s="262"/>
      <c r="IYF133" s="262"/>
      <c r="IYG133" s="262"/>
      <c r="IYH133" s="262"/>
      <c r="IYI133" s="262"/>
      <c r="IYJ133" s="262"/>
      <c r="IYK133" s="262"/>
      <c r="IYL133" s="262"/>
      <c r="IYM133" s="262"/>
      <c r="IYN133" s="262"/>
      <c r="IYO133" s="262"/>
      <c r="IYP133" s="262"/>
      <c r="IYQ133" s="262"/>
      <c r="IYR133" s="262"/>
      <c r="IYS133" s="262"/>
      <c r="IYT133" s="262"/>
      <c r="IYU133" s="262"/>
      <c r="IYV133" s="262"/>
      <c r="IYW133" s="262"/>
      <c r="IYX133" s="262"/>
      <c r="IYY133" s="262"/>
      <c r="IYZ133" s="262"/>
      <c r="IZA133" s="262"/>
      <c r="IZB133" s="262"/>
      <c r="IZC133" s="262"/>
      <c r="IZD133" s="262"/>
      <c r="IZE133" s="262"/>
      <c r="IZF133" s="262"/>
      <c r="IZG133" s="262"/>
      <c r="IZH133" s="262"/>
      <c r="IZI133" s="262"/>
      <c r="IZJ133" s="262"/>
      <c r="IZK133" s="262"/>
      <c r="IZL133" s="262"/>
      <c r="IZM133" s="262"/>
      <c r="IZN133" s="262"/>
      <c r="IZO133" s="262"/>
      <c r="IZP133" s="262"/>
      <c r="IZQ133" s="262"/>
      <c r="IZR133" s="262"/>
      <c r="IZS133" s="262"/>
      <c r="IZT133" s="262"/>
      <c r="IZU133" s="262"/>
      <c r="IZV133" s="262"/>
      <c r="IZW133" s="262"/>
      <c r="IZX133" s="262"/>
      <c r="IZY133" s="262"/>
      <c r="IZZ133" s="262"/>
      <c r="JAA133" s="262"/>
      <c r="JAB133" s="262"/>
      <c r="JAC133" s="262"/>
      <c r="JAD133" s="262"/>
      <c r="JAE133" s="262"/>
      <c r="JAF133" s="262"/>
      <c r="JAG133" s="262"/>
      <c r="JAH133" s="262"/>
      <c r="JAI133" s="262"/>
      <c r="JAJ133" s="262"/>
      <c r="JAK133" s="262"/>
      <c r="JAL133" s="262"/>
      <c r="JAM133" s="262"/>
      <c r="JAN133" s="262"/>
      <c r="JAO133" s="262"/>
      <c r="JAP133" s="262"/>
      <c r="JAQ133" s="262"/>
      <c r="JAR133" s="262"/>
      <c r="JAS133" s="262"/>
      <c r="JAT133" s="262"/>
      <c r="JAU133" s="262"/>
      <c r="JAV133" s="262"/>
      <c r="JAW133" s="262"/>
      <c r="JAX133" s="262"/>
      <c r="JAY133" s="262"/>
      <c r="JAZ133" s="262"/>
      <c r="JBA133" s="262"/>
      <c r="JBB133" s="262"/>
      <c r="JBC133" s="262"/>
      <c r="JBD133" s="262"/>
      <c r="JBE133" s="262"/>
      <c r="JBF133" s="262"/>
      <c r="JBG133" s="262"/>
      <c r="JBH133" s="262"/>
      <c r="JBI133" s="262"/>
      <c r="JBJ133" s="262"/>
      <c r="JBK133" s="262"/>
      <c r="JBL133" s="262"/>
      <c r="JBM133" s="262"/>
      <c r="JBN133" s="262"/>
      <c r="JBO133" s="262"/>
      <c r="JBP133" s="262"/>
      <c r="JBQ133" s="262"/>
      <c r="JBR133" s="262"/>
      <c r="JBS133" s="262"/>
      <c r="JBT133" s="262"/>
      <c r="JBU133" s="262"/>
      <c r="JBV133" s="262"/>
      <c r="JBW133" s="262"/>
      <c r="JBX133" s="262"/>
      <c r="JBY133" s="262"/>
      <c r="JBZ133" s="262"/>
      <c r="JCA133" s="262"/>
      <c r="JCB133" s="262"/>
      <c r="JCC133" s="262"/>
      <c r="JCD133" s="262"/>
      <c r="JCE133" s="262"/>
      <c r="JCF133" s="262"/>
      <c r="JCG133" s="262"/>
      <c r="JCH133" s="262"/>
      <c r="JCI133" s="262"/>
      <c r="JCJ133" s="262"/>
      <c r="JCK133" s="262"/>
      <c r="JCL133" s="262"/>
      <c r="JCM133" s="262"/>
      <c r="JCN133" s="262"/>
      <c r="JCO133" s="262"/>
      <c r="JCP133" s="262"/>
      <c r="JCQ133" s="262"/>
      <c r="JCR133" s="262"/>
      <c r="JCS133" s="262"/>
      <c r="JCT133" s="262"/>
      <c r="JCU133" s="262"/>
      <c r="JCV133" s="262"/>
      <c r="JCW133" s="262"/>
      <c r="JCX133" s="262"/>
      <c r="JCY133" s="262"/>
      <c r="JCZ133" s="262"/>
      <c r="JDA133" s="262"/>
      <c r="JDB133" s="262"/>
      <c r="JDC133" s="262"/>
      <c r="JDD133" s="262"/>
      <c r="JDE133" s="262"/>
      <c r="JDF133" s="262"/>
      <c r="JDG133" s="262"/>
      <c r="JDH133" s="262"/>
      <c r="JDI133" s="262"/>
      <c r="JDJ133" s="262"/>
      <c r="JDK133" s="262"/>
      <c r="JDL133" s="262"/>
      <c r="JDM133" s="262"/>
      <c r="JDN133" s="262"/>
      <c r="JDO133" s="262"/>
      <c r="JDP133" s="262"/>
      <c r="JDQ133" s="262"/>
      <c r="JDR133" s="262"/>
      <c r="JDS133" s="262"/>
      <c r="JDT133" s="262"/>
      <c r="JDU133" s="262"/>
      <c r="JDV133" s="262"/>
      <c r="JDW133" s="262"/>
      <c r="JDX133" s="262"/>
      <c r="JDY133" s="262"/>
      <c r="JDZ133" s="262"/>
      <c r="JEA133" s="262"/>
      <c r="JEB133" s="262"/>
      <c r="JEC133" s="262"/>
      <c r="JED133" s="262"/>
      <c r="JEE133" s="262"/>
      <c r="JEF133" s="262"/>
      <c r="JEG133" s="262"/>
      <c r="JEH133" s="262"/>
      <c r="JEI133" s="262"/>
      <c r="JEJ133" s="262"/>
      <c r="JEK133" s="262"/>
      <c r="JEL133" s="262"/>
      <c r="JEM133" s="262"/>
      <c r="JEN133" s="262"/>
      <c r="JEO133" s="262"/>
      <c r="JEP133" s="262"/>
      <c r="JEQ133" s="262"/>
      <c r="JER133" s="262"/>
      <c r="JES133" s="262"/>
      <c r="JET133" s="262"/>
      <c r="JEU133" s="262"/>
      <c r="JEV133" s="262"/>
      <c r="JEW133" s="262"/>
      <c r="JEX133" s="262"/>
      <c r="JEY133" s="262"/>
      <c r="JEZ133" s="262"/>
      <c r="JFA133" s="262"/>
      <c r="JFB133" s="262"/>
      <c r="JFC133" s="262"/>
      <c r="JFD133" s="262"/>
      <c r="JFE133" s="262"/>
      <c r="JFF133" s="262"/>
      <c r="JFG133" s="262"/>
      <c r="JFH133" s="262"/>
      <c r="JFI133" s="262"/>
      <c r="JFJ133" s="262"/>
      <c r="JFK133" s="262"/>
      <c r="JFL133" s="262"/>
      <c r="JFM133" s="262"/>
      <c r="JFN133" s="262"/>
      <c r="JFO133" s="262"/>
      <c r="JFP133" s="262"/>
      <c r="JFQ133" s="262"/>
      <c r="JFR133" s="262"/>
      <c r="JFS133" s="262"/>
      <c r="JFT133" s="262"/>
      <c r="JFU133" s="262"/>
      <c r="JFV133" s="262"/>
      <c r="JFW133" s="262"/>
      <c r="JFX133" s="262"/>
      <c r="JFY133" s="262"/>
      <c r="JFZ133" s="262"/>
      <c r="JGA133" s="262"/>
      <c r="JGB133" s="262"/>
      <c r="JGC133" s="262"/>
      <c r="JGD133" s="262"/>
      <c r="JGE133" s="262"/>
      <c r="JGF133" s="262"/>
      <c r="JGG133" s="262"/>
      <c r="JGH133" s="262"/>
      <c r="JGI133" s="262"/>
      <c r="JGJ133" s="262"/>
      <c r="JGK133" s="262"/>
      <c r="JGL133" s="262"/>
      <c r="JGM133" s="262"/>
      <c r="JGN133" s="262"/>
      <c r="JGO133" s="262"/>
      <c r="JGP133" s="262"/>
      <c r="JGQ133" s="262"/>
      <c r="JGR133" s="262"/>
      <c r="JGS133" s="262"/>
      <c r="JGT133" s="262"/>
      <c r="JGU133" s="262"/>
      <c r="JGV133" s="262"/>
      <c r="JGW133" s="262"/>
      <c r="JGX133" s="262"/>
      <c r="JGY133" s="262"/>
      <c r="JGZ133" s="262"/>
      <c r="JHA133" s="262"/>
      <c r="JHB133" s="262"/>
      <c r="JHC133" s="262"/>
      <c r="JHD133" s="262"/>
      <c r="JHE133" s="262"/>
      <c r="JHF133" s="262"/>
      <c r="JHG133" s="262"/>
      <c r="JHH133" s="262"/>
      <c r="JHI133" s="262"/>
      <c r="JHJ133" s="262"/>
      <c r="JHK133" s="262"/>
      <c r="JHL133" s="262"/>
      <c r="JHM133" s="262"/>
      <c r="JHN133" s="262"/>
      <c r="JHO133" s="262"/>
      <c r="JHP133" s="262"/>
      <c r="JHQ133" s="262"/>
      <c r="JHR133" s="262"/>
      <c r="JHS133" s="262"/>
      <c r="JHT133" s="262"/>
      <c r="JHU133" s="262"/>
      <c r="JHV133" s="262"/>
      <c r="JHW133" s="262"/>
      <c r="JHX133" s="262"/>
      <c r="JHY133" s="262"/>
      <c r="JHZ133" s="262"/>
      <c r="JIA133" s="262"/>
      <c r="JIB133" s="262"/>
      <c r="JIC133" s="262"/>
      <c r="JID133" s="262"/>
      <c r="JIE133" s="262"/>
      <c r="JIF133" s="262"/>
      <c r="JIG133" s="262"/>
      <c r="JIH133" s="262"/>
      <c r="JII133" s="262"/>
      <c r="JIJ133" s="262"/>
      <c r="JIK133" s="262"/>
      <c r="JIL133" s="262"/>
      <c r="JIM133" s="262"/>
      <c r="JIN133" s="262"/>
      <c r="JIO133" s="262"/>
      <c r="JIP133" s="262"/>
      <c r="JIQ133" s="262"/>
      <c r="JIR133" s="262"/>
      <c r="JIS133" s="262"/>
      <c r="JIT133" s="262"/>
      <c r="JIU133" s="262"/>
      <c r="JIV133" s="262"/>
      <c r="JIW133" s="262"/>
      <c r="JIX133" s="262"/>
      <c r="JIY133" s="262"/>
      <c r="JIZ133" s="262"/>
      <c r="JJA133" s="262"/>
      <c r="JJB133" s="262"/>
      <c r="JJC133" s="262"/>
      <c r="JJD133" s="262"/>
      <c r="JJE133" s="262"/>
      <c r="JJF133" s="262"/>
      <c r="JJG133" s="262"/>
      <c r="JJH133" s="262"/>
      <c r="JJI133" s="262"/>
      <c r="JJJ133" s="262"/>
      <c r="JJK133" s="262"/>
      <c r="JJL133" s="262"/>
      <c r="JJM133" s="262"/>
      <c r="JJN133" s="262"/>
      <c r="JJO133" s="262"/>
      <c r="JJP133" s="262"/>
      <c r="JJQ133" s="262"/>
      <c r="JJR133" s="262"/>
      <c r="JJS133" s="262"/>
      <c r="JJT133" s="262"/>
      <c r="JJU133" s="262"/>
      <c r="JJV133" s="262"/>
      <c r="JJW133" s="262"/>
      <c r="JJX133" s="262"/>
      <c r="JJY133" s="262"/>
      <c r="JJZ133" s="262"/>
      <c r="JKA133" s="262"/>
      <c r="JKB133" s="262"/>
      <c r="JKC133" s="262"/>
      <c r="JKD133" s="262"/>
      <c r="JKE133" s="262"/>
      <c r="JKF133" s="262"/>
      <c r="JKG133" s="262"/>
      <c r="JKH133" s="262"/>
      <c r="JKI133" s="262"/>
      <c r="JKJ133" s="262"/>
      <c r="JKK133" s="262"/>
      <c r="JKL133" s="262"/>
      <c r="JKM133" s="262"/>
      <c r="JKN133" s="262"/>
      <c r="JKO133" s="262"/>
      <c r="JKP133" s="262"/>
      <c r="JKQ133" s="262"/>
      <c r="JKR133" s="262"/>
      <c r="JKS133" s="262"/>
      <c r="JKT133" s="262"/>
      <c r="JKU133" s="262"/>
      <c r="JKV133" s="262"/>
      <c r="JKW133" s="262"/>
      <c r="JKX133" s="262"/>
      <c r="JKY133" s="262"/>
      <c r="JKZ133" s="262"/>
      <c r="JLA133" s="262"/>
      <c r="JLB133" s="262"/>
      <c r="JLC133" s="262"/>
      <c r="JLD133" s="262"/>
      <c r="JLE133" s="262"/>
      <c r="JLF133" s="262"/>
      <c r="JLG133" s="262"/>
      <c r="JLH133" s="262"/>
      <c r="JLI133" s="262"/>
      <c r="JLJ133" s="262"/>
      <c r="JLK133" s="262"/>
      <c r="JLL133" s="262"/>
      <c r="JLM133" s="262"/>
      <c r="JLN133" s="262"/>
      <c r="JLO133" s="262"/>
      <c r="JLP133" s="262"/>
      <c r="JLQ133" s="262"/>
      <c r="JLR133" s="262"/>
      <c r="JLS133" s="262"/>
      <c r="JLT133" s="262"/>
      <c r="JLU133" s="262"/>
      <c r="JLV133" s="262"/>
      <c r="JLW133" s="262"/>
      <c r="JLX133" s="262"/>
      <c r="JLY133" s="262"/>
      <c r="JLZ133" s="262"/>
      <c r="JMA133" s="262"/>
      <c r="JMB133" s="262"/>
      <c r="JMC133" s="262"/>
      <c r="JMD133" s="262"/>
      <c r="JME133" s="262"/>
      <c r="JMF133" s="262"/>
      <c r="JMG133" s="262"/>
      <c r="JMH133" s="262"/>
      <c r="JMI133" s="262"/>
      <c r="JMJ133" s="262"/>
      <c r="JMK133" s="262"/>
      <c r="JML133" s="262"/>
      <c r="JMM133" s="262"/>
      <c r="JMN133" s="262"/>
      <c r="JMO133" s="262"/>
      <c r="JMP133" s="262"/>
      <c r="JMQ133" s="262"/>
      <c r="JMR133" s="262"/>
      <c r="JMS133" s="262"/>
      <c r="JMT133" s="262"/>
      <c r="JMU133" s="262"/>
      <c r="JMV133" s="262"/>
      <c r="JMW133" s="262"/>
      <c r="JMX133" s="262"/>
      <c r="JMY133" s="262"/>
      <c r="JMZ133" s="262"/>
      <c r="JNA133" s="262"/>
      <c r="JNB133" s="262"/>
      <c r="JNC133" s="262"/>
      <c r="JND133" s="262"/>
      <c r="JNE133" s="262"/>
      <c r="JNF133" s="262"/>
      <c r="JNG133" s="262"/>
      <c r="JNH133" s="262"/>
      <c r="JNI133" s="262"/>
      <c r="JNJ133" s="262"/>
      <c r="JNK133" s="262"/>
      <c r="JNL133" s="262"/>
      <c r="JNM133" s="262"/>
      <c r="JNN133" s="262"/>
      <c r="JNO133" s="262"/>
      <c r="JNP133" s="262"/>
      <c r="JNQ133" s="262"/>
      <c r="JNR133" s="262"/>
      <c r="JNS133" s="262"/>
      <c r="JNT133" s="262"/>
      <c r="JNU133" s="262"/>
      <c r="JNV133" s="262"/>
      <c r="JNW133" s="262"/>
      <c r="JNX133" s="262"/>
      <c r="JNY133" s="262"/>
      <c r="JNZ133" s="262"/>
      <c r="JOA133" s="262"/>
      <c r="JOB133" s="262"/>
      <c r="JOC133" s="262"/>
      <c r="JOD133" s="262"/>
      <c r="JOE133" s="262"/>
      <c r="JOF133" s="262"/>
      <c r="JOG133" s="262"/>
      <c r="JOH133" s="262"/>
      <c r="JOI133" s="262"/>
      <c r="JOJ133" s="262"/>
      <c r="JOK133" s="262"/>
      <c r="JOL133" s="262"/>
      <c r="JOM133" s="262"/>
      <c r="JON133" s="262"/>
      <c r="JOO133" s="262"/>
      <c r="JOP133" s="262"/>
      <c r="JOQ133" s="262"/>
      <c r="JOR133" s="262"/>
      <c r="JOS133" s="262"/>
      <c r="JOT133" s="262"/>
      <c r="JOU133" s="262"/>
      <c r="JOV133" s="262"/>
      <c r="JOW133" s="262"/>
      <c r="JOX133" s="262"/>
      <c r="JOY133" s="262"/>
      <c r="JOZ133" s="262"/>
      <c r="JPA133" s="262"/>
      <c r="JPB133" s="262"/>
      <c r="JPC133" s="262"/>
      <c r="JPD133" s="262"/>
      <c r="JPE133" s="262"/>
      <c r="JPF133" s="262"/>
      <c r="JPG133" s="262"/>
      <c r="JPH133" s="262"/>
      <c r="JPI133" s="262"/>
      <c r="JPJ133" s="262"/>
      <c r="JPK133" s="262"/>
      <c r="JPL133" s="262"/>
      <c r="JPM133" s="262"/>
      <c r="JPN133" s="262"/>
      <c r="JPO133" s="262"/>
      <c r="JPP133" s="262"/>
      <c r="JPQ133" s="262"/>
      <c r="JPR133" s="262"/>
      <c r="JPS133" s="262"/>
      <c r="JPT133" s="262"/>
      <c r="JPU133" s="262"/>
      <c r="JPV133" s="262"/>
      <c r="JPW133" s="262"/>
      <c r="JPX133" s="262"/>
      <c r="JPY133" s="262"/>
      <c r="JPZ133" s="262"/>
      <c r="JQA133" s="262"/>
      <c r="JQB133" s="262"/>
      <c r="JQC133" s="262"/>
      <c r="JQD133" s="262"/>
      <c r="JQE133" s="262"/>
      <c r="JQF133" s="262"/>
      <c r="JQG133" s="262"/>
      <c r="JQH133" s="262"/>
      <c r="JQI133" s="262"/>
      <c r="JQJ133" s="262"/>
      <c r="JQK133" s="262"/>
      <c r="JQL133" s="262"/>
      <c r="JQM133" s="262"/>
      <c r="JQN133" s="262"/>
      <c r="JQO133" s="262"/>
      <c r="JQP133" s="262"/>
      <c r="JQQ133" s="262"/>
      <c r="JQR133" s="262"/>
      <c r="JQS133" s="262"/>
      <c r="JQT133" s="262"/>
      <c r="JQU133" s="262"/>
      <c r="JQV133" s="262"/>
      <c r="JQW133" s="262"/>
      <c r="JQX133" s="262"/>
      <c r="JQY133" s="262"/>
      <c r="JQZ133" s="262"/>
      <c r="JRA133" s="262"/>
      <c r="JRB133" s="262"/>
      <c r="JRC133" s="262"/>
      <c r="JRD133" s="262"/>
      <c r="JRE133" s="262"/>
      <c r="JRF133" s="262"/>
      <c r="JRG133" s="262"/>
      <c r="JRH133" s="262"/>
      <c r="JRI133" s="262"/>
      <c r="JRJ133" s="262"/>
      <c r="JRK133" s="262"/>
      <c r="JRL133" s="262"/>
      <c r="JRM133" s="262"/>
      <c r="JRN133" s="262"/>
      <c r="JRO133" s="262"/>
      <c r="JRP133" s="262"/>
      <c r="JRQ133" s="262"/>
      <c r="JRR133" s="262"/>
      <c r="JRS133" s="262"/>
      <c r="JRT133" s="262"/>
      <c r="JRU133" s="262"/>
      <c r="JRV133" s="262"/>
      <c r="JRW133" s="262"/>
      <c r="JRX133" s="262"/>
      <c r="JRY133" s="262"/>
      <c r="JRZ133" s="262"/>
      <c r="JSA133" s="262"/>
      <c r="JSB133" s="262"/>
      <c r="JSC133" s="262"/>
      <c r="JSD133" s="262"/>
      <c r="JSE133" s="262"/>
      <c r="JSF133" s="262"/>
      <c r="JSG133" s="262"/>
      <c r="JSH133" s="262"/>
      <c r="JSI133" s="262"/>
      <c r="JSJ133" s="262"/>
      <c r="JSK133" s="262"/>
      <c r="JSL133" s="262"/>
      <c r="JSM133" s="262"/>
      <c r="JSN133" s="262"/>
      <c r="JSO133" s="262"/>
      <c r="JSP133" s="262"/>
      <c r="JSQ133" s="262"/>
      <c r="JSR133" s="262"/>
      <c r="JSS133" s="262"/>
      <c r="JST133" s="262"/>
      <c r="JSU133" s="262"/>
      <c r="JSV133" s="262"/>
      <c r="JSW133" s="262"/>
      <c r="JSX133" s="262"/>
      <c r="JSY133" s="262"/>
      <c r="JSZ133" s="262"/>
      <c r="JTA133" s="262"/>
      <c r="JTB133" s="262"/>
      <c r="JTC133" s="262"/>
      <c r="JTD133" s="262"/>
      <c r="JTE133" s="262"/>
      <c r="JTF133" s="262"/>
      <c r="JTG133" s="262"/>
      <c r="JTH133" s="262"/>
      <c r="JTI133" s="262"/>
      <c r="JTJ133" s="262"/>
      <c r="JTK133" s="262"/>
      <c r="JTL133" s="262"/>
      <c r="JTM133" s="262"/>
      <c r="JTN133" s="262"/>
      <c r="JTO133" s="262"/>
      <c r="JTP133" s="262"/>
      <c r="JTQ133" s="262"/>
      <c r="JTR133" s="262"/>
      <c r="JTS133" s="262"/>
      <c r="JTT133" s="262"/>
      <c r="JTU133" s="262"/>
      <c r="JTV133" s="262"/>
      <c r="JTW133" s="262"/>
      <c r="JTX133" s="262"/>
      <c r="JTY133" s="262"/>
      <c r="JTZ133" s="262"/>
      <c r="JUA133" s="262"/>
      <c r="JUB133" s="262"/>
      <c r="JUC133" s="262"/>
      <c r="JUD133" s="262"/>
      <c r="JUE133" s="262"/>
      <c r="JUF133" s="262"/>
      <c r="JUG133" s="262"/>
      <c r="JUH133" s="262"/>
      <c r="JUI133" s="262"/>
      <c r="JUJ133" s="262"/>
      <c r="JUK133" s="262"/>
      <c r="JUL133" s="262"/>
      <c r="JUM133" s="262"/>
      <c r="JUN133" s="262"/>
      <c r="JUO133" s="262"/>
      <c r="JUP133" s="262"/>
      <c r="JUQ133" s="262"/>
      <c r="JUR133" s="262"/>
      <c r="JUS133" s="262"/>
      <c r="JUT133" s="262"/>
      <c r="JUU133" s="262"/>
      <c r="JUV133" s="262"/>
      <c r="JUW133" s="262"/>
      <c r="JUX133" s="262"/>
      <c r="JUY133" s="262"/>
      <c r="JUZ133" s="262"/>
      <c r="JVA133" s="262"/>
      <c r="JVB133" s="262"/>
      <c r="JVC133" s="262"/>
      <c r="JVD133" s="262"/>
      <c r="JVE133" s="262"/>
      <c r="JVF133" s="262"/>
      <c r="JVG133" s="262"/>
      <c r="JVH133" s="262"/>
      <c r="JVI133" s="262"/>
      <c r="JVJ133" s="262"/>
      <c r="JVK133" s="262"/>
      <c r="JVL133" s="262"/>
      <c r="JVM133" s="262"/>
      <c r="JVN133" s="262"/>
      <c r="JVO133" s="262"/>
      <c r="JVP133" s="262"/>
      <c r="JVQ133" s="262"/>
      <c r="JVR133" s="262"/>
      <c r="JVS133" s="262"/>
      <c r="JVT133" s="262"/>
      <c r="JVU133" s="262"/>
      <c r="JVV133" s="262"/>
      <c r="JVW133" s="262"/>
      <c r="JVX133" s="262"/>
      <c r="JVY133" s="262"/>
      <c r="JVZ133" s="262"/>
      <c r="JWA133" s="262"/>
      <c r="JWB133" s="262"/>
      <c r="JWC133" s="262"/>
      <c r="JWD133" s="262"/>
      <c r="JWE133" s="262"/>
      <c r="JWF133" s="262"/>
      <c r="JWG133" s="262"/>
      <c r="JWH133" s="262"/>
      <c r="JWI133" s="262"/>
      <c r="JWJ133" s="262"/>
      <c r="JWK133" s="262"/>
      <c r="JWL133" s="262"/>
      <c r="JWM133" s="262"/>
      <c r="JWN133" s="262"/>
      <c r="JWO133" s="262"/>
      <c r="JWP133" s="262"/>
      <c r="JWQ133" s="262"/>
      <c r="JWR133" s="262"/>
      <c r="JWS133" s="262"/>
      <c r="JWT133" s="262"/>
      <c r="JWU133" s="262"/>
      <c r="JWV133" s="262"/>
      <c r="JWW133" s="262"/>
      <c r="JWX133" s="262"/>
      <c r="JWY133" s="262"/>
      <c r="JWZ133" s="262"/>
      <c r="JXA133" s="262"/>
      <c r="JXB133" s="262"/>
      <c r="JXC133" s="262"/>
      <c r="JXD133" s="262"/>
      <c r="JXE133" s="262"/>
      <c r="JXF133" s="262"/>
      <c r="JXG133" s="262"/>
      <c r="JXH133" s="262"/>
      <c r="JXI133" s="262"/>
      <c r="JXJ133" s="262"/>
      <c r="JXK133" s="262"/>
      <c r="JXL133" s="262"/>
      <c r="JXM133" s="262"/>
      <c r="JXN133" s="262"/>
      <c r="JXO133" s="262"/>
      <c r="JXP133" s="262"/>
      <c r="JXQ133" s="262"/>
      <c r="JXR133" s="262"/>
      <c r="JXS133" s="262"/>
      <c r="JXT133" s="262"/>
      <c r="JXU133" s="262"/>
      <c r="JXV133" s="262"/>
      <c r="JXW133" s="262"/>
      <c r="JXX133" s="262"/>
      <c r="JXY133" s="262"/>
      <c r="JXZ133" s="262"/>
      <c r="JYA133" s="262"/>
      <c r="JYB133" s="262"/>
      <c r="JYC133" s="262"/>
      <c r="JYD133" s="262"/>
      <c r="JYE133" s="262"/>
      <c r="JYF133" s="262"/>
      <c r="JYG133" s="262"/>
      <c r="JYH133" s="262"/>
      <c r="JYI133" s="262"/>
      <c r="JYJ133" s="262"/>
      <c r="JYK133" s="262"/>
      <c r="JYL133" s="262"/>
      <c r="JYM133" s="262"/>
      <c r="JYN133" s="262"/>
      <c r="JYO133" s="262"/>
      <c r="JYP133" s="262"/>
      <c r="JYQ133" s="262"/>
      <c r="JYR133" s="262"/>
      <c r="JYS133" s="262"/>
      <c r="JYT133" s="262"/>
      <c r="JYU133" s="262"/>
      <c r="JYV133" s="262"/>
      <c r="JYW133" s="262"/>
      <c r="JYX133" s="262"/>
      <c r="JYY133" s="262"/>
      <c r="JYZ133" s="262"/>
      <c r="JZA133" s="262"/>
      <c r="JZB133" s="262"/>
      <c r="JZC133" s="262"/>
      <c r="JZD133" s="262"/>
      <c r="JZE133" s="262"/>
      <c r="JZF133" s="262"/>
      <c r="JZG133" s="262"/>
      <c r="JZH133" s="262"/>
      <c r="JZI133" s="262"/>
      <c r="JZJ133" s="262"/>
      <c r="JZK133" s="262"/>
      <c r="JZL133" s="262"/>
      <c r="JZM133" s="262"/>
      <c r="JZN133" s="262"/>
      <c r="JZO133" s="262"/>
      <c r="JZP133" s="262"/>
      <c r="JZQ133" s="262"/>
      <c r="JZR133" s="262"/>
      <c r="JZS133" s="262"/>
      <c r="JZT133" s="262"/>
      <c r="JZU133" s="262"/>
      <c r="JZV133" s="262"/>
      <c r="JZW133" s="262"/>
      <c r="JZX133" s="262"/>
      <c r="JZY133" s="262"/>
      <c r="JZZ133" s="262"/>
      <c r="KAA133" s="262"/>
      <c r="KAB133" s="262"/>
      <c r="KAC133" s="262"/>
      <c r="KAD133" s="262"/>
      <c r="KAE133" s="262"/>
      <c r="KAF133" s="262"/>
      <c r="KAG133" s="262"/>
      <c r="KAH133" s="262"/>
      <c r="KAI133" s="262"/>
      <c r="KAJ133" s="262"/>
      <c r="KAK133" s="262"/>
      <c r="KAL133" s="262"/>
      <c r="KAM133" s="262"/>
      <c r="KAN133" s="262"/>
      <c r="KAO133" s="262"/>
      <c r="KAP133" s="262"/>
      <c r="KAQ133" s="262"/>
      <c r="KAR133" s="262"/>
      <c r="KAS133" s="262"/>
      <c r="KAT133" s="262"/>
      <c r="KAU133" s="262"/>
      <c r="KAV133" s="262"/>
      <c r="KAW133" s="262"/>
      <c r="KAX133" s="262"/>
      <c r="KAY133" s="262"/>
      <c r="KAZ133" s="262"/>
      <c r="KBA133" s="262"/>
      <c r="KBB133" s="262"/>
      <c r="KBC133" s="262"/>
      <c r="KBD133" s="262"/>
      <c r="KBE133" s="262"/>
      <c r="KBF133" s="262"/>
      <c r="KBG133" s="262"/>
      <c r="KBH133" s="262"/>
      <c r="KBI133" s="262"/>
      <c r="KBJ133" s="262"/>
      <c r="KBK133" s="262"/>
      <c r="KBL133" s="262"/>
      <c r="KBM133" s="262"/>
      <c r="KBN133" s="262"/>
      <c r="KBO133" s="262"/>
      <c r="KBP133" s="262"/>
      <c r="KBQ133" s="262"/>
      <c r="KBR133" s="262"/>
      <c r="KBS133" s="262"/>
      <c r="KBT133" s="262"/>
      <c r="KBU133" s="262"/>
      <c r="KBV133" s="262"/>
      <c r="KBW133" s="262"/>
      <c r="KBX133" s="262"/>
      <c r="KBY133" s="262"/>
      <c r="KBZ133" s="262"/>
      <c r="KCA133" s="262"/>
      <c r="KCB133" s="262"/>
      <c r="KCC133" s="262"/>
      <c r="KCD133" s="262"/>
      <c r="KCE133" s="262"/>
      <c r="KCF133" s="262"/>
      <c r="KCG133" s="262"/>
      <c r="KCH133" s="262"/>
      <c r="KCI133" s="262"/>
      <c r="KCJ133" s="262"/>
      <c r="KCK133" s="262"/>
      <c r="KCL133" s="262"/>
      <c r="KCM133" s="262"/>
      <c r="KCN133" s="262"/>
      <c r="KCO133" s="262"/>
      <c r="KCP133" s="262"/>
      <c r="KCQ133" s="262"/>
      <c r="KCR133" s="262"/>
      <c r="KCS133" s="262"/>
      <c r="KCT133" s="262"/>
      <c r="KCU133" s="262"/>
      <c r="KCV133" s="262"/>
      <c r="KCW133" s="262"/>
      <c r="KCX133" s="262"/>
      <c r="KCY133" s="262"/>
      <c r="KCZ133" s="262"/>
      <c r="KDA133" s="262"/>
      <c r="KDB133" s="262"/>
      <c r="KDC133" s="262"/>
      <c r="KDD133" s="262"/>
      <c r="KDE133" s="262"/>
      <c r="KDF133" s="262"/>
      <c r="KDG133" s="262"/>
      <c r="KDH133" s="262"/>
      <c r="KDI133" s="262"/>
      <c r="KDJ133" s="262"/>
      <c r="KDK133" s="262"/>
      <c r="KDL133" s="262"/>
      <c r="KDM133" s="262"/>
      <c r="KDN133" s="262"/>
      <c r="KDO133" s="262"/>
      <c r="KDP133" s="262"/>
      <c r="KDQ133" s="262"/>
      <c r="KDR133" s="262"/>
      <c r="KDS133" s="262"/>
      <c r="KDT133" s="262"/>
      <c r="KDU133" s="262"/>
      <c r="KDV133" s="262"/>
      <c r="KDW133" s="262"/>
      <c r="KDX133" s="262"/>
      <c r="KDY133" s="262"/>
      <c r="KDZ133" s="262"/>
      <c r="KEA133" s="262"/>
      <c r="KEB133" s="262"/>
      <c r="KEC133" s="262"/>
      <c r="KED133" s="262"/>
      <c r="KEE133" s="262"/>
      <c r="KEF133" s="262"/>
      <c r="KEG133" s="262"/>
      <c r="KEH133" s="262"/>
      <c r="KEI133" s="262"/>
      <c r="KEJ133" s="262"/>
      <c r="KEK133" s="262"/>
      <c r="KEL133" s="262"/>
      <c r="KEM133" s="262"/>
      <c r="KEN133" s="262"/>
      <c r="KEO133" s="262"/>
      <c r="KEP133" s="262"/>
      <c r="KEQ133" s="262"/>
      <c r="KER133" s="262"/>
      <c r="KES133" s="262"/>
      <c r="KET133" s="262"/>
      <c r="KEU133" s="262"/>
      <c r="KEV133" s="262"/>
      <c r="KEW133" s="262"/>
      <c r="KEX133" s="262"/>
      <c r="KEY133" s="262"/>
      <c r="KEZ133" s="262"/>
      <c r="KFA133" s="262"/>
      <c r="KFB133" s="262"/>
      <c r="KFC133" s="262"/>
      <c r="KFD133" s="262"/>
      <c r="KFE133" s="262"/>
      <c r="KFF133" s="262"/>
      <c r="KFG133" s="262"/>
      <c r="KFH133" s="262"/>
      <c r="KFI133" s="262"/>
      <c r="KFJ133" s="262"/>
      <c r="KFK133" s="262"/>
      <c r="KFL133" s="262"/>
      <c r="KFM133" s="262"/>
      <c r="KFN133" s="262"/>
      <c r="KFO133" s="262"/>
      <c r="KFP133" s="262"/>
      <c r="KFQ133" s="262"/>
      <c r="KFR133" s="262"/>
      <c r="KFS133" s="262"/>
      <c r="KFT133" s="262"/>
      <c r="KFU133" s="262"/>
      <c r="KFV133" s="262"/>
      <c r="KFW133" s="262"/>
      <c r="KFX133" s="262"/>
      <c r="KFY133" s="262"/>
      <c r="KFZ133" s="262"/>
      <c r="KGA133" s="262"/>
      <c r="KGB133" s="262"/>
      <c r="KGC133" s="262"/>
      <c r="KGD133" s="262"/>
      <c r="KGE133" s="262"/>
      <c r="KGF133" s="262"/>
      <c r="KGG133" s="262"/>
      <c r="KGH133" s="262"/>
      <c r="KGI133" s="262"/>
      <c r="KGJ133" s="262"/>
      <c r="KGK133" s="262"/>
      <c r="KGL133" s="262"/>
      <c r="KGM133" s="262"/>
      <c r="KGN133" s="262"/>
      <c r="KGO133" s="262"/>
      <c r="KGP133" s="262"/>
      <c r="KGQ133" s="262"/>
      <c r="KGR133" s="262"/>
      <c r="KGS133" s="262"/>
      <c r="KGT133" s="262"/>
      <c r="KGU133" s="262"/>
      <c r="KGV133" s="262"/>
      <c r="KGW133" s="262"/>
      <c r="KGX133" s="262"/>
      <c r="KGY133" s="262"/>
      <c r="KGZ133" s="262"/>
      <c r="KHA133" s="262"/>
      <c r="KHB133" s="262"/>
      <c r="KHC133" s="262"/>
      <c r="KHD133" s="262"/>
      <c r="KHE133" s="262"/>
      <c r="KHF133" s="262"/>
      <c r="KHG133" s="262"/>
      <c r="KHH133" s="262"/>
      <c r="KHI133" s="262"/>
      <c r="KHJ133" s="262"/>
      <c r="KHK133" s="262"/>
      <c r="KHL133" s="262"/>
      <c r="KHM133" s="262"/>
      <c r="KHN133" s="262"/>
      <c r="KHO133" s="262"/>
      <c r="KHP133" s="262"/>
      <c r="KHQ133" s="262"/>
      <c r="KHR133" s="262"/>
      <c r="KHS133" s="262"/>
      <c r="KHT133" s="262"/>
      <c r="KHU133" s="262"/>
      <c r="KHV133" s="262"/>
      <c r="KHW133" s="262"/>
      <c r="KHX133" s="262"/>
      <c r="KHY133" s="262"/>
      <c r="KHZ133" s="262"/>
      <c r="KIA133" s="262"/>
      <c r="KIB133" s="262"/>
      <c r="KIC133" s="262"/>
      <c r="KID133" s="262"/>
      <c r="KIE133" s="262"/>
      <c r="KIF133" s="262"/>
      <c r="KIG133" s="262"/>
      <c r="KIH133" s="262"/>
      <c r="KII133" s="262"/>
      <c r="KIJ133" s="262"/>
      <c r="KIK133" s="262"/>
      <c r="KIL133" s="262"/>
      <c r="KIM133" s="262"/>
      <c r="KIN133" s="262"/>
      <c r="KIO133" s="262"/>
      <c r="KIP133" s="262"/>
      <c r="KIQ133" s="262"/>
      <c r="KIR133" s="262"/>
      <c r="KIS133" s="262"/>
      <c r="KIT133" s="262"/>
      <c r="KIU133" s="262"/>
      <c r="KIV133" s="262"/>
      <c r="KIW133" s="262"/>
      <c r="KIX133" s="262"/>
      <c r="KIY133" s="262"/>
      <c r="KIZ133" s="262"/>
      <c r="KJA133" s="262"/>
      <c r="KJB133" s="262"/>
      <c r="KJC133" s="262"/>
      <c r="KJD133" s="262"/>
      <c r="KJE133" s="262"/>
      <c r="KJF133" s="262"/>
      <c r="KJG133" s="262"/>
      <c r="KJH133" s="262"/>
      <c r="KJI133" s="262"/>
      <c r="KJJ133" s="262"/>
      <c r="KJK133" s="262"/>
      <c r="KJL133" s="262"/>
      <c r="KJM133" s="262"/>
      <c r="KJN133" s="262"/>
      <c r="KJO133" s="262"/>
      <c r="KJP133" s="262"/>
      <c r="KJQ133" s="262"/>
      <c r="KJR133" s="262"/>
      <c r="KJS133" s="262"/>
      <c r="KJT133" s="262"/>
      <c r="KJU133" s="262"/>
      <c r="KJV133" s="262"/>
      <c r="KJW133" s="262"/>
      <c r="KJX133" s="262"/>
      <c r="KJY133" s="262"/>
      <c r="KJZ133" s="262"/>
      <c r="KKA133" s="262"/>
      <c r="KKB133" s="262"/>
      <c r="KKC133" s="262"/>
      <c r="KKD133" s="262"/>
      <c r="KKE133" s="262"/>
      <c r="KKF133" s="262"/>
      <c r="KKG133" s="262"/>
      <c r="KKH133" s="262"/>
      <c r="KKI133" s="262"/>
      <c r="KKJ133" s="262"/>
      <c r="KKK133" s="262"/>
      <c r="KKL133" s="262"/>
      <c r="KKM133" s="262"/>
      <c r="KKN133" s="262"/>
      <c r="KKO133" s="262"/>
      <c r="KKP133" s="262"/>
      <c r="KKQ133" s="262"/>
      <c r="KKR133" s="262"/>
      <c r="KKS133" s="262"/>
      <c r="KKT133" s="262"/>
      <c r="KKU133" s="262"/>
      <c r="KKV133" s="262"/>
      <c r="KKW133" s="262"/>
      <c r="KKX133" s="262"/>
      <c r="KKY133" s="262"/>
      <c r="KKZ133" s="262"/>
      <c r="KLA133" s="262"/>
      <c r="KLB133" s="262"/>
      <c r="KLC133" s="262"/>
      <c r="KLD133" s="262"/>
      <c r="KLE133" s="262"/>
      <c r="KLF133" s="262"/>
      <c r="KLG133" s="262"/>
      <c r="KLH133" s="262"/>
      <c r="KLI133" s="262"/>
      <c r="KLJ133" s="262"/>
      <c r="KLK133" s="262"/>
      <c r="KLL133" s="262"/>
      <c r="KLM133" s="262"/>
      <c r="KLN133" s="262"/>
      <c r="KLO133" s="262"/>
      <c r="KLP133" s="262"/>
      <c r="KLQ133" s="262"/>
      <c r="KLR133" s="262"/>
      <c r="KLS133" s="262"/>
      <c r="KLT133" s="262"/>
      <c r="KLU133" s="262"/>
      <c r="KLV133" s="262"/>
      <c r="KLW133" s="262"/>
      <c r="KLX133" s="262"/>
      <c r="KLY133" s="262"/>
      <c r="KLZ133" s="262"/>
      <c r="KMA133" s="262"/>
      <c r="KMB133" s="262"/>
      <c r="KMC133" s="262"/>
      <c r="KMD133" s="262"/>
      <c r="KME133" s="262"/>
      <c r="KMF133" s="262"/>
      <c r="KMG133" s="262"/>
      <c r="KMH133" s="262"/>
      <c r="KMI133" s="262"/>
      <c r="KMJ133" s="262"/>
      <c r="KMK133" s="262"/>
      <c r="KML133" s="262"/>
      <c r="KMM133" s="262"/>
      <c r="KMN133" s="262"/>
      <c r="KMO133" s="262"/>
      <c r="KMP133" s="262"/>
      <c r="KMQ133" s="262"/>
      <c r="KMR133" s="262"/>
      <c r="KMS133" s="262"/>
      <c r="KMT133" s="262"/>
      <c r="KMU133" s="262"/>
      <c r="KMV133" s="262"/>
      <c r="KMW133" s="262"/>
      <c r="KMX133" s="262"/>
      <c r="KMY133" s="262"/>
      <c r="KMZ133" s="262"/>
      <c r="KNA133" s="262"/>
      <c r="KNB133" s="262"/>
      <c r="KNC133" s="262"/>
      <c r="KND133" s="262"/>
      <c r="KNE133" s="262"/>
      <c r="KNF133" s="262"/>
      <c r="KNG133" s="262"/>
      <c r="KNH133" s="262"/>
      <c r="KNI133" s="262"/>
      <c r="KNJ133" s="262"/>
      <c r="KNK133" s="262"/>
      <c r="KNL133" s="262"/>
      <c r="KNM133" s="262"/>
      <c r="KNN133" s="262"/>
      <c r="KNO133" s="262"/>
      <c r="KNP133" s="262"/>
      <c r="KNQ133" s="262"/>
      <c r="KNR133" s="262"/>
      <c r="KNS133" s="262"/>
      <c r="KNT133" s="262"/>
      <c r="KNU133" s="262"/>
      <c r="KNV133" s="262"/>
      <c r="KNW133" s="262"/>
      <c r="KNX133" s="262"/>
      <c r="KNY133" s="262"/>
      <c r="KNZ133" s="262"/>
      <c r="KOA133" s="262"/>
      <c r="KOB133" s="262"/>
      <c r="KOC133" s="262"/>
      <c r="KOD133" s="262"/>
      <c r="KOE133" s="262"/>
      <c r="KOF133" s="262"/>
      <c r="KOG133" s="262"/>
      <c r="KOH133" s="262"/>
      <c r="KOI133" s="262"/>
      <c r="KOJ133" s="262"/>
      <c r="KOK133" s="262"/>
      <c r="KOL133" s="262"/>
      <c r="KOM133" s="262"/>
      <c r="KON133" s="262"/>
      <c r="KOO133" s="262"/>
      <c r="KOP133" s="262"/>
      <c r="KOQ133" s="262"/>
      <c r="KOR133" s="262"/>
      <c r="KOS133" s="262"/>
      <c r="KOT133" s="262"/>
      <c r="KOU133" s="262"/>
      <c r="KOV133" s="262"/>
      <c r="KOW133" s="262"/>
      <c r="KOX133" s="262"/>
      <c r="KOY133" s="262"/>
      <c r="KOZ133" s="262"/>
      <c r="KPA133" s="262"/>
      <c r="KPB133" s="262"/>
      <c r="KPC133" s="262"/>
      <c r="KPD133" s="262"/>
      <c r="KPE133" s="262"/>
      <c r="KPF133" s="262"/>
      <c r="KPG133" s="262"/>
      <c r="KPH133" s="262"/>
      <c r="KPI133" s="262"/>
      <c r="KPJ133" s="262"/>
      <c r="KPK133" s="262"/>
      <c r="KPL133" s="262"/>
      <c r="KPM133" s="262"/>
      <c r="KPN133" s="262"/>
      <c r="KPO133" s="262"/>
      <c r="KPP133" s="262"/>
      <c r="KPQ133" s="262"/>
      <c r="KPR133" s="262"/>
      <c r="KPS133" s="262"/>
      <c r="KPT133" s="262"/>
      <c r="KPU133" s="262"/>
      <c r="KPV133" s="262"/>
      <c r="KPW133" s="262"/>
      <c r="KPX133" s="262"/>
      <c r="KPY133" s="262"/>
      <c r="KPZ133" s="262"/>
      <c r="KQA133" s="262"/>
      <c r="KQB133" s="262"/>
      <c r="KQC133" s="262"/>
      <c r="KQD133" s="262"/>
      <c r="KQE133" s="262"/>
      <c r="KQF133" s="262"/>
      <c r="KQG133" s="262"/>
      <c r="KQH133" s="262"/>
      <c r="KQI133" s="262"/>
      <c r="KQJ133" s="262"/>
      <c r="KQK133" s="262"/>
      <c r="KQL133" s="262"/>
      <c r="KQM133" s="262"/>
      <c r="KQN133" s="262"/>
      <c r="KQO133" s="262"/>
      <c r="KQP133" s="262"/>
      <c r="KQQ133" s="262"/>
      <c r="KQR133" s="262"/>
      <c r="KQS133" s="262"/>
      <c r="KQT133" s="262"/>
      <c r="KQU133" s="262"/>
      <c r="KQV133" s="262"/>
      <c r="KQW133" s="262"/>
      <c r="KQX133" s="262"/>
      <c r="KQY133" s="262"/>
      <c r="KQZ133" s="262"/>
      <c r="KRA133" s="262"/>
      <c r="KRB133" s="262"/>
      <c r="KRC133" s="262"/>
      <c r="KRD133" s="262"/>
      <c r="KRE133" s="262"/>
      <c r="KRF133" s="262"/>
      <c r="KRG133" s="262"/>
      <c r="KRH133" s="262"/>
      <c r="KRI133" s="262"/>
      <c r="KRJ133" s="262"/>
      <c r="KRK133" s="262"/>
      <c r="KRL133" s="262"/>
      <c r="KRM133" s="262"/>
      <c r="KRN133" s="262"/>
      <c r="KRO133" s="262"/>
      <c r="KRP133" s="262"/>
      <c r="KRQ133" s="262"/>
      <c r="KRR133" s="262"/>
      <c r="KRS133" s="262"/>
      <c r="KRT133" s="262"/>
      <c r="KRU133" s="262"/>
      <c r="KRV133" s="262"/>
      <c r="KRW133" s="262"/>
      <c r="KRX133" s="262"/>
      <c r="KRY133" s="262"/>
      <c r="KRZ133" s="262"/>
      <c r="KSA133" s="262"/>
      <c r="KSB133" s="262"/>
      <c r="KSC133" s="262"/>
      <c r="KSD133" s="262"/>
      <c r="KSE133" s="262"/>
      <c r="KSF133" s="262"/>
      <c r="KSG133" s="262"/>
      <c r="KSH133" s="262"/>
      <c r="KSI133" s="262"/>
      <c r="KSJ133" s="262"/>
      <c r="KSK133" s="262"/>
      <c r="KSL133" s="262"/>
      <c r="KSM133" s="262"/>
      <c r="KSN133" s="262"/>
      <c r="KSO133" s="262"/>
      <c r="KSP133" s="262"/>
      <c r="KSQ133" s="262"/>
      <c r="KSR133" s="262"/>
      <c r="KSS133" s="262"/>
      <c r="KST133" s="262"/>
      <c r="KSU133" s="262"/>
      <c r="KSV133" s="262"/>
      <c r="KSW133" s="262"/>
      <c r="KSX133" s="262"/>
      <c r="KSY133" s="262"/>
      <c r="KSZ133" s="262"/>
      <c r="KTA133" s="262"/>
      <c r="KTB133" s="262"/>
      <c r="KTC133" s="262"/>
      <c r="KTD133" s="262"/>
      <c r="KTE133" s="262"/>
      <c r="KTF133" s="262"/>
      <c r="KTG133" s="262"/>
      <c r="KTH133" s="262"/>
      <c r="KTI133" s="262"/>
      <c r="KTJ133" s="262"/>
      <c r="KTK133" s="262"/>
      <c r="KTL133" s="262"/>
      <c r="KTM133" s="262"/>
      <c r="KTN133" s="262"/>
      <c r="KTO133" s="262"/>
      <c r="KTP133" s="262"/>
      <c r="KTQ133" s="262"/>
      <c r="KTR133" s="262"/>
      <c r="KTS133" s="262"/>
      <c r="KTT133" s="262"/>
      <c r="KTU133" s="262"/>
      <c r="KTV133" s="262"/>
      <c r="KTW133" s="262"/>
      <c r="KTX133" s="262"/>
      <c r="KTY133" s="262"/>
      <c r="KTZ133" s="262"/>
      <c r="KUA133" s="262"/>
      <c r="KUB133" s="262"/>
      <c r="KUC133" s="262"/>
      <c r="KUD133" s="262"/>
      <c r="KUE133" s="262"/>
      <c r="KUF133" s="262"/>
      <c r="KUG133" s="262"/>
      <c r="KUH133" s="262"/>
      <c r="KUI133" s="262"/>
      <c r="KUJ133" s="262"/>
      <c r="KUK133" s="262"/>
      <c r="KUL133" s="262"/>
      <c r="KUM133" s="262"/>
      <c r="KUN133" s="262"/>
      <c r="KUO133" s="262"/>
      <c r="KUP133" s="262"/>
      <c r="KUQ133" s="262"/>
      <c r="KUR133" s="262"/>
      <c r="KUS133" s="262"/>
      <c r="KUT133" s="262"/>
      <c r="KUU133" s="262"/>
      <c r="KUV133" s="262"/>
      <c r="KUW133" s="262"/>
      <c r="KUX133" s="262"/>
      <c r="KUY133" s="262"/>
      <c r="KUZ133" s="262"/>
      <c r="KVA133" s="262"/>
      <c r="KVB133" s="262"/>
      <c r="KVC133" s="262"/>
      <c r="KVD133" s="262"/>
      <c r="KVE133" s="262"/>
      <c r="KVF133" s="262"/>
      <c r="KVG133" s="262"/>
      <c r="KVH133" s="262"/>
      <c r="KVI133" s="262"/>
      <c r="KVJ133" s="262"/>
      <c r="KVK133" s="262"/>
      <c r="KVL133" s="262"/>
      <c r="KVM133" s="262"/>
      <c r="KVN133" s="262"/>
      <c r="KVO133" s="262"/>
      <c r="KVP133" s="262"/>
      <c r="KVQ133" s="262"/>
      <c r="KVR133" s="262"/>
      <c r="KVS133" s="262"/>
      <c r="KVT133" s="262"/>
      <c r="KVU133" s="262"/>
      <c r="KVV133" s="262"/>
      <c r="KVW133" s="262"/>
      <c r="KVX133" s="262"/>
      <c r="KVY133" s="262"/>
      <c r="KVZ133" s="262"/>
      <c r="KWA133" s="262"/>
      <c r="KWB133" s="262"/>
      <c r="KWC133" s="262"/>
      <c r="KWD133" s="262"/>
      <c r="KWE133" s="262"/>
      <c r="KWF133" s="262"/>
      <c r="KWG133" s="262"/>
      <c r="KWH133" s="262"/>
      <c r="KWI133" s="262"/>
      <c r="KWJ133" s="262"/>
      <c r="KWK133" s="262"/>
      <c r="KWL133" s="262"/>
      <c r="KWM133" s="262"/>
      <c r="KWN133" s="262"/>
      <c r="KWO133" s="262"/>
      <c r="KWP133" s="262"/>
      <c r="KWQ133" s="262"/>
      <c r="KWR133" s="262"/>
      <c r="KWS133" s="262"/>
      <c r="KWT133" s="262"/>
      <c r="KWU133" s="262"/>
      <c r="KWV133" s="262"/>
      <c r="KWW133" s="262"/>
      <c r="KWX133" s="262"/>
      <c r="KWY133" s="262"/>
      <c r="KWZ133" s="262"/>
      <c r="KXA133" s="262"/>
      <c r="KXB133" s="262"/>
      <c r="KXC133" s="262"/>
      <c r="KXD133" s="262"/>
      <c r="KXE133" s="262"/>
      <c r="KXF133" s="262"/>
      <c r="KXG133" s="262"/>
      <c r="KXH133" s="262"/>
      <c r="KXI133" s="262"/>
      <c r="KXJ133" s="262"/>
      <c r="KXK133" s="262"/>
      <c r="KXL133" s="262"/>
      <c r="KXM133" s="262"/>
      <c r="KXN133" s="262"/>
      <c r="KXO133" s="262"/>
      <c r="KXP133" s="262"/>
      <c r="KXQ133" s="262"/>
      <c r="KXR133" s="262"/>
      <c r="KXS133" s="262"/>
      <c r="KXT133" s="262"/>
      <c r="KXU133" s="262"/>
      <c r="KXV133" s="262"/>
      <c r="KXW133" s="262"/>
      <c r="KXX133" s="262"/>
      <c r="KXY133" s="262"/>
      <c r="KXZ133" s="262"/>
      <c r="KYA133" s="262"/>
      <c r="KYB133" s="262"/>
      <c r="KYC133" s="262"/>
      <c r="KYD133" s="262"/>
      <c r="KYE133" s="262"/>
      <c r="KYF133" s="262"/>
      <c r="KYG133" s="262"/>
      <c r="KYH133" s="262"/>
      <c r="KYI133" s="262"/>
      <c r="KYJ133" s="262"/>
      <c r="KYK133" s="262"/>
      <c r="KYL133" s="262"/>
      <c r="KYM133" s="262"/>
      <c r="KYN133" s="262"/>
      <c r="KYO133" s="262"/>
      <c r="KYP133" s="262"/>
      <c r="KYQ133" s="262"/>
      <c r="KYR133" s="262"/>
      <c r="KYS133" s="262"/>
      <c r="KYT133" s="262"/>
      <c r="KYU133" s="262"/>
      <c r="KYV133" s="262"/>
      <c r="KYW133" s="262"/>
      <c r="KYX133" s="262"/>
      <c r="KYY133" s="262"/>
      <c r="KYZ133" s="262"/>
      <c r="KZA133" s="262"/>
      <c r="KZB133" s="262"/>
      <c r="KZC133" s="262"/>
      <c r="KZD133" s="262"/>
      <c r="KZE133" s="262"/>
      <c r="KZF133" s="262"/>
      <c r="KZG133" s="262"/>
      <c r="KZH133" s="262"/>
      <c r="KZI133" s="262"/>
      <c r="KZJ133" s="262"/>
      <c r="KZK133" s="262"/>
      <c r="KZL133" s="262"/>
      <c r="KZM133" s="262"/>
      <c r="KZN133" s="262"/>
      <c r="KZO133" s="262"/>
      <c r="KZP133" s="262"/>
      <c r="KZQ133" s="262"/>
      <c r="KZR133" s="262"/>
      <c r="KZS133" s="262"/>
      <c r="KZT133" s="262"/>
      <c r="KZU133" s="262"/>
      <c r="KZV133" s="262"/>
      <c r="KZW133" s="262"/>
      <c r="KZX133" s="262"/>
      <c r="KZY133" s="262"/>
      <c r="KZZ133" s="262"/>
      <c r="LAA133" s="262"/>
      <c r="LAB133" s="262"/>
      <c r="LAC133" s="262"/>
      <c r="LAD133" s="262"/>
      <c r="LAE133" s="262"/>
      <c r="LAF133" s="262"/>
      <c r="LAG133" s="262"/>
      <c r="LAH133" s="262"/>
      <c r="LAI133" s="262"/>
      <c r="LAJ133" s="262"/>
      <c r="LAK133" s="262"/>
      <c r="LAL133" s="262"/>
      <c r="LAM133" s="262"/>
      <c r="LAN133" s="262"/>
      <c r="LAO133" s="262"/>
      <c r="LAP133" s="262"/>
      <c r="LAQ133" s="262"/>
      <c r="LAR133" s="262"/>
      <c r="LAS133" s="262"/>
      <c r="LAT133" s="262"/>
      <c r="LAU133" s="262"/>
      <c r="LAV133" s="262"/>
      <c r="LAW133" s="262"/>
      <c r="LAX133" s="262"/>
      <c r="LAY133" s="262"/>
      <c r="LAZ133" s="262"/>
      <c r="LBA133" s="262"/>
      <c r="LBB133" s="262"/>
      <c r="LBC133" s="262"/>
      <c r="LBD133" s="262"/>
      <c r="LBE133" s="262"/>
      <c r="LBF133" s="262"/>
      <c r="LBG133" s="262"/>
      <c r="LBH133" s="262"/>
      <c r="LBI133" s="262"/>
      <c r="LBJ133" s="262"/>
      <c r="LBK133" s="262"/>
      <c r="LBL133" s="262"/>
      <c r="LBM133" s="262"/>
      <c r="LBN133" s="262"/>
      <c r="LBO133" s="262"/>
      <c r="LBP133" s="262"/>
      <c r="LBQ133" s="262"/>
      <c r="LBR133" s="262"/>
      <c r="LBS133" s="262"/>
      <c r="LBT133" s="262"/>
      <c r="LBU133" s="262"/>
      <c r="LBV133" s="262"/>
      <c r="LBW133" s="262"/>
      <c r="LBX133" s="262"/>
      <c r="LBY133" s="262"/>
      <c r="LBZ133" s="262"/>
      <c r="LCA133" s="262"/>
      <c r="LCB133" s="262"/>
      <c r="LCC133" s="262"/>
      <c r="LCD133" s="262"/>
      <c r="LCE133" s="262"/>
      <c r="LCF133" s="262"/>
      <c r="LCG133" s="262"/>
      <c r="LCH133" s="262"/>
      <c r="LCI133" s="262"/>
      <c r="LCJ133" s="262"/>
      <c r="LCK133" s="262"/>
      <c r="LCL133" s="262"/>
      <c r="LCM133" s="262"/>
      <c r="LCN133" s="262"/>
      <c r="LCO133" s="262"/>
      <c r="LCP133" s="262"/>
      <c r="LCQ133" s="262"/>
      <c r="LCR133" s="262"/>
      <c r="LCS133" s="262"/>
      <c r="LCT133" s="262"/>
      <c r="LCU133" s="262"/>
      <c r="LCV133" s="262"/>
      <c r="LCW133" s="262"/>
      <c r="LCX133" s="262"/>
      <c r="LCY133" s="262"/>
      <c r="LCZ133" s="262"/>
      <c r="LDA133" s="262"/>
      <c r="LDB133" s="262"/>
      <c r="LDC133" s="262"/>
      <c r="LDD133" s="262"/>
      <c r="LDE133" s="262"/>
      <c r="LDF133" s="262"/>
      <c r="LDG133" s="262"/>
      <c r="LDH133" s="262"/>
      <c r="LDI133" s="262"/>
      <c r="LDJ133" s="262"/>
      <c r="LDK133" s="262"/>
      <c r="LDL133" s="262"/>
      <c r="LDM133" s="262"/>
      <c r="LDN133" s="262"/>
      <c r="LDO133" s="262"/>
      <c r="LDP133" s="262"/>
      <c r="LDQ133" s="262"/>
      <c r="LDR133" s="262"/>
      <c r="LDS133" s="262"/>
      <c r="LDT133" s="262"/>
      <c r="LDU133" s="262"/>
      <c r="LDV133" s="262"/>
      <c r="LDW133" s="262"/>
      <c r="LDX133" s="262"/>
      <c r="LDY133" s="262"/>
      <c r="LDZ133" s="262"/>
      <c r="LEA133" s="262"/>
      <c r="LEB133" s="262"/>
      <c r="LEC133" s="262"/>
      <c r="LED133" s="262"/>
      <c r="LEE133" s="262"/>
      <c r="LEF133" s="262"/>
      <c r="LEG133" s="262"/>
      <c r="LEH133" s="262"/>
      <c r="LEI133" s="262"/>
      <c r="LEJ133" s="262"/>
      <c r="LEK133" s="262"/>
      <c r="LEL133" s="262"/>
      <c r="LEM133" s="262"/>
      <c r="LEN133" s="262"/>
      <c r="LEO133" s="262"/>
      <c r="LEP133" s="262"/>
      <c r="LEQ133" s="262"/>
      <c r="LER133" s="262"/>
      <c r="LES133" s="262"/>
      <c r="LET133" s="262"/>
      <c r="LEU133" s="262"/>
      <c r="LEV133" s="262"/>
      <c r="LEW133" s="262"/>
      <c r="LEX133" s="262"/>
      <c r="LEY133" s="262"/>
      <c r="LEZ133" s="262"/>
      <c r="LFA133" s="262"/>
      <c r="LFB133" s="262"/>
      <c r="LFC133" s="262"/>
      <c r="LFD133" s="262"/>
      <c r="LFE133" s="262"/>
      <c r="LFF133" s="262"/>
      <c r="LFG133" s="262"/>
      <c r="LFH133" s="262"/>
      <c r="LFI133" s="262"/>
      <c r="LFJ133" s="262"/>
      <c r="LFK133" s="262"/>
      <c r="LFL133" s="262"/>
      <c r="LFM133" s="262"/>
      <c r="LFN133" s="262"/>
      <c r="LFO133" s="262"/>
      <c r="LFP133" s="262"/>
      <c r="LFQ133" s="262"/>
      <c r="LFR133" s="262"/>
      <c r="LFS133" s="262"/>
      <c r="LFT133" s="262"/>
      <c r="LFU133" s="262"/>
      <c r="LFV133" s="262"/>
      <c r="LFW133" s="262"/>
      <c r="LFX133" s="262"/>
      <c r="LFY133" s="262"/>
      <c r="LFZ133" s="262"/>
      <c r="LGA133" s="262"/>
      <c r="LGB133" s="262"/>
      <c r="LGC133" s="262"/>
      <c r="LGD133" s="262"/>
      <c r="LGE133" s="262"/>
      <c r="LGF133" s="262"/>
      <c r="LGG133" s="262"/>
      <c r="LGH133" s="262"/>
      <c r="LGI133" s="262"/>
      <c r="LGJ133" s="262"/>
      <c r="LGK133" s="262"/>
      <c r="LGL133" s="262"/>
      <c r="LGM133" s="262"/>
      <c r="LGN133" s="262"/>
      <c r="LGO133" s="262"/>
      <c r="LGP133" s="262"/>
      <c r="LGQ133" s="262"/>
      <c r="LGR133" s="262"/>
      <c r="LGS133" s="262"/>
      <c r="LGT133" s="262"/>
      <c r="LGU133" s="262"/>
      <c r="LGV133" s="262"/>
      <c r="LGW133" s="262"/>
      <c r="LGX133" s="262"/>
      <c r="LGY133" s="262"/>
      <c r="LGZ133" s="262"/>
      <c r="LHA133" s="262"/>
      <c r="LHB133" s="262"/>
      <c r="LHC133" s="262"/>
      <c r="LHD133" s="262"/>
      <c r="LHE133" s="262"/>
      <c r="LHF133" s="262"/>
      <c r="LHG133" s="262"/>
      <c r="LHH133" s="262"/>
      <c r="LHI133" s="262"/>
      <c r="LHJ133" s="262"/>
      <c r="LHK133" s="262"/>
      <c r="LHL133" s="262"/>
      <c r="LHM133" s="262"/>
      <c r="LHN133" s="262"/>
      <c r="LHO133" s="262"/>
      <c r="LHP133" s="262"/>
      <c r="LHQ133" s="262"/>
      <c r="LHR133" s="262"/>
      <c r="LHS133" s="262"/>
      <c r="LHT133" s="262"/>
      <c r="LHU133" s="262"/>
      <c r="LHV133" s="262"/>
      <c r="LHW133" s="262"/>
      <c r="LHX133" s="262"/>
      <c r="LHY133" s="262"/>
      <c r="LHZ133" s="262"/>
      <c r="LIA133" s="262"/>
      <c r="LIB133" s="262"/>
      <c r="LIC133" s="262"/>
      <c r="LID133" s="262"/>
      <c r="LIE133" s="262"/>
      <c r="LIF133" s="262"/>
      <c r="LIG133" s="262"/>
      <c r="LIH133" s="262"/>
      <c r="LII133" s="262"/>
      <c r="LIJ133" s="262"/>
      <c r="LIK133" s="262"/>
      <c r="LIL133" s="262"/>
      <c r="LIM133" s="262"/>
      <c r="LIN133" s="262"/>
      <c r="LIO133" s="262"/>
      <c r="LIP133" s="262"/>
      <c r="LIQ133" s="262"/>
      <c r="LIR133" s="262"/>
      <c r="LIS133" s="262"/>
      <c r="LIT133" s="262"/>
      <c r="LIU133" s="262"/>
      <c r="LIV133" s="262"/>
      <c r="LIW133" s="262"/>
      <c r="LIX133" s="262"/>
      <c r="LIY133" s="262"/>
      <c r="LIZ133" s="262"/>
      <c r="LJA133" s="262"/>
      <c r="LJB133" s="262"/>
      <c r="LJC133" s="262"/>
      <c r="LJD133" s="262"/>
      <c r="LJE133" s="262"/>
      <c r="LJF133" s="262"/>
      <c r="LJG133" s="262"/>
      <c r="LJH133" s="262"/>
      <c r="LJI133" s="262"/>
      <c r="LJJ133" s="262"/>
      <c r="LJK133" s="262"/>
      <c r="LJL133" s="262"/>
      <c r="LJM133" s="262"/>
      <c r="LJN133" s="262"/>
      <c r="LJO133" s="262"/>
      <c r="LJP133" s="262"/>
      <c r="LJQ133" s="262"/>
      <c r="LJR133" s="262"/>
      <c r="LJS133" s="262"/>
      <c r="LJT133" s="262"/>
      <c r="LJU133" s="262"/>
      <c r="LJV133" s="262"/>
      <c r="LJW133" s="262"/>
      <c r="LJX133" s="262"/>
      <c r="LJY133" s="262"/>
      <c r="LJZ133" s="262"/>
      <c r="LKA133" s="262"/>
      <c r="LKB133" s="262"/>
      <c r="LKC133" s="262"/>
      <c r="LKD133" s="262"/>
      <c r="LKE133" s="262"/>
      <c r="LKF133" s="262"/>
      <c r="LKG133" s="262"/>
      <c r="LKH133" s="262"/>
      <c r="LKI133" s="262"/>
      <c r="LKJ133" s="262"/>
      <c r="LKK133" s="262"/>
      <c r="LKL133" s="262"/>
      <c r="LKM133" s="262"/>
      <c r="LKN133" s="262"/>
      <c r="LKO133" s="262"/>
      <c r="LKP133" s="262"/>
      <c r="LKQ133" s="262"/>
      <c r="LKR133" s="262"/>
      <c r="LKS133" s="262"/>
      <c r="LKT133" s="262"/>
      <c r="LKU133" s="262"/>
      <c r="LKV133" s="262"/>
      <c r="LKW133" s="262"/>
      <c r="LKX133" s="262"/>
      <c r="LKY133" s="262"/>
      <c r="LKZ133" s="262"/>
      <c r="LLA133" s="262"/>
      <c r="LLB133" s="262"/>
      <c r="LLC133" s="262"/>
      <c r="LLD133" s="262"/>
      <c r="LLE133" s="262"/>
      <c r="LLF133" s="262"/>
      <c r="LLG133" s="262"/>
      <c r="LLH133" s="262"/>
      <c r="LLI133" s="262"/>
      <c r="LLJ133" s="262"/>
      <c r="LLK133" s="262"/>
      <c r="LLL133" s="262"/>
      <c r="LLM133" s="262"/>
      <c r="LLN133" s="262"/>
      <c r="LLO133" s="262"/>
      <c r="LLP133" s="262"/>
      <c r="LLQ133" s="262"/>
      <c r="LLR133" s="262"/>
      <c r="LLS133" s="262"/>
      <c r="LLT133" s="262"/>
      <c r="LLU133" s="262"/>
      <c r="LLV133" s="262"/>
      <c r="LLW133" s="262"/>
      <c r="LLX133" s="262"/>
      <c r="LLY133" s="262"/>
      <c r="LLZ133" s="262"/>
      <c r="LMA133" s="262"/>
      <c r="LMB133" s="262"/>
      <c r="LMC133" s="262"/>
      <c r="LMD133" s="262"/>
      <c r="LME133" s="262"/>
      <c r="LMF133" s="262"/>
      <c r="LMG133" s="262"/>
      <c r="LMH133" s="262"/>
      <c r="LMI133" s="262"/>
      <c r="LMJ133" s="262"/>
      <c r="LMK133" s="262"/>
      <c r="LML133" s="262"/>
      <c r="LMM133" s="262"/>
      <c r="LMN133" s="262"/>
      <c r="LMO133" s="262"/>
      <c r="LMP133" s="262"/>
      <c r="LMQ133" s="262"/>
      <c r="LMR133" s="262"/>
      <c r="LMS133" s="262"/>
      <c r="LMT133" s="262"/>
      <c r="LMU133" s="262"/>
      <c r="LMV133" s="262"/>
      <c r="LMW133" s="262"/>
      <c r="LMX133" s="262"/>
      <c r="LMY133" s="262"/>
      <c r="LMZ133" s="262"/>
      <c r="LNA133" s="262"/>
      <c r="LNB133" s="262"/>
      <c r="LNC133" s="262"/>
      <c r="LND133" s="262"/>
      <c r="LNE133" s="262"/>
      <c r="LNF133" s="262"/>
      <c r="LNG133" s="262"/>
      <c r="LNH133" s="262"/>
      <c r="LNI133" s="262"/>
      <c r="LNJ133" s="262"/>
      <c r="LNK133" s="262"/>
      <c r="LNL133" s="262"/>
      <c r="LNM133" s="262"/>
      <c r="LNN133" s="262"/>
      <c r="LNO133" s="262"/>
      <c r="LNP133" s="262"/>
      <c r="LNQ133" s="262"/>
      <c r="LNR133" s="262"/>
      <c r="LNS133" s="262"/>
      <c r="LNT133" s="262"/>
      <c r="LNU133" s="262"/>
      <c r="LNV133" s="262"/>
      <c r="LNW133" s="262"/>
      <c r="LNX133" s="262"/>
      <c r="LNY133" s="262"/>
      <c r="LNZ133" s="262"/>
      <c r="LOA133" s="262"/>
      <c r="LOB133" s="262"/>
      <c r="LOC133" s="262"/>
      <c r="LOD133" s="262"/>
      <c r="LOE133" s="262"/>
      <c r="LOF133" s="262"/>
      <c r="LOG133" s="262"/>
      <c r="LOH133" s="262"/>
      <c r="LOI133" s="262"/>
      <c r="LOJ133" s="262"/>
      <c r="LOK133" s="262"/>
      <c r="LOL133" s="262"/>
      <c r="LOM133" s="262"/>
      <c r="LON133" s="262"/>
      <c r="LOO133" s="262"/>
      <c r="LOP133" s="262"/>
      <c r="LOQ133" s="262"/>
      <c r="LOR133" s="262"/>
      <c r="LOS133" s="262"/>
      <c r="LOT133" s="262"/>
      <c r="LOU133" s="262"/>
      <c r="LOV133" s="262"/>
      <c r="LOW133" s="262"/>
      <c r="LOX133" s="262"/>
      <c r="LOY133" s="262"/>
      <c r="LOZ133" s="262"/>
      <c r="LPA133" s="262"/>
      <c r="LPB133" s="262"/>
      <c r="LPC133" s="262"/>
      <c r="LPD133" s="262"/>
      <c r="LPE133" s="262"/>
      <c r="LPF133" s="262"/>
      <c r="LPG133" s="262"/>
      <c r="LPH133" s="262"/>
      <c r="LPI133" s="262"/>
      <c r="LPJ133" s="262"/>
      <c r="LPK133" s="262"/>
      <c r="LPL133" s="262"/>
      <c r="LPM133" s="262"/>
      <c r="LPN133" s="262"/>
      <c r="LPO133" s="262"/>
      <c r="LPP133" s="262"/>
      <c r="LPQ133" s="262"/>
      <c r="LPR133" s="262"/>
      <c r="LPS133" s="262"/>
      <c r="LPT133" s="262"/>
      <c r="LPU133" s="262"/>
      <c r="LPV133" s="262"/>
      <c r="LPW133" s="262"/>
      <c r="LPX133" s="262"/>
      <c r="LPY133" s="262"/>
      <c r="LPZ133" s="262"/>
      <c r="LQA133" s="262"/>
      <c r="LQB133" s="262"/>
      <c r="LQC133" s="262"/>
      <c r="LQD133" s="262"/>
      <c r="LQE133" s="262"/>
      <c r="LQF133" s="262"/>
      <c r="LQG133" s="262"/>
      <c r="LQH133" s="262"/>
      <c r="LQI133" s="262"/>
      <c r="LQJ133" s="262"/>
      <c r="LQK133" s="262"/>
      <c r="LQL133" s="262"/>
      <c r="LQM133" s="262"/>
      <c r="LQN133" s="262"/>
      <c r="LQO133" s="262"/>
      <c r="LQP133" s="262"/>
      <c r="LQQ133" s="262"/>
      <c r="LQR133" s="262"/>
      <c r="LQS133" s="262"/>
      <c r="LQT133" s="262"/>
      <c r="LQU133" s="262"/>
      <c r="LQV133" s="262"/>
      <c r="LQW133" s="262"/>
      <c r="LQX133" s="262"/>
      <c r="LQY133" s="262"/>
      <c r="LQZ133" s="262"/>
      <c r="LRA133" s="262"/>
      <c r="LRB133" s="262"/>
      <c r="LRC133" s="262"/>
      <c r="LRD133" s="262"/>
      <c r="LRE133" s="262"/>
      <c r="LRF133" s="262"/>
      <c r="LRG133" s="262"/>
      <c r="LRH133" s="262"/>
      <c r="LRI133" s="262"/>
      <c r="LRJ133" s="262"/>
      <c r="LRK133" s="262"/>
      <c r="LRL133" s="262"/>
      <c r="LRM133" s="262"/>
      <c r="LRN133" s="262"/>
      <c r="LRO133" s="262"/>
      <c r="LRP133" s="262"/>
      <c r="LRQ133" s="262"/>
      <c r="LRR133" s="262"/>
      <c r="LRS133" s="262"/>
      <c r="LRT133" s="262"/>
      <c r="LRU133" s="262"/>
      <c r="LRV133" s="262"/>
      <c r="LRW133" s="262"/>
      <c r="LRX133" s="262"/>
      <c r="LRY133" s="262"/>
      <c r="LRZ133" s="262"/>
      <c r="LSA133" s="262"/>
      <c r="LSB133" s="262"/>
      <c r="LSC133" s="262"/>
      <c r="LSD133" s="262"/>
      <c r="LSE133" s="262"/>
      <c r="LSF133" s="262"/>
      <c r="LSG133" s="262"/>
      <c r="LSH133" s="262"/>
      <c r="LSI133" s="262"/>
      <c r="LSJ133" s="262"/>
      <c r="LSK133" s="262"/>
      <c r="LSL133" s="262"/>
      <c r="LSM133" s="262"/>
      <c r="LSN133" s="262"/>
      <c r="LSO133" s="262"/>
      <c r="LSP133" s="262"/>
      <c r="LSQ133" s="262"/>
      <c r="LSR133" s="262"/>
      <c r="LSS133" s="262"/>
      <c r="LST133" s="262"/>
      <c r="LSU133" s="262"/>
      <c r="LSV133" s="262"/>
      <c r="LSW133" s="262"/>
      <c r="LSX133" s="262"/>
      <c r="LSY133" s="262"/>
      <c r="LSZ133" s="262"/>
      <c r="LTA133" s="262"/>
      <c r="LTB133" s="262"/>
      <c r="LTC133" s="262"/>
      <c r="LTD133" s="262"/>
      <c r="LTE133" s="262"/>
      <c r="LTF133" s="262"/>
      <c r="LTG133" s="262"/>
      <c r="LTH133" s="262"/>
      <c r="LTI133" s="262"/>
      <c r="LTJ133" s="262"/>
      <c r="LTK133" s="262"/>
      <c r="LTL133" s="262"/>
      <c r="LTM133" s="262"/>
      <c r="LTN133" s="262"/>
      <c r="LTO133" s="262"/>
      <c r="LTP133" s="262"/>
      <c r="LTQ133" s="262"/>
      <c r="LTR133" s="262"/>
      <c r="LTS133" s="262"/>
      <c r="LTT133" s="262"/>
      <c r="LTU133" s="262"/>
      <c r="LTV133" s="262"/>
      <c r="LTW133" s="262"/>
      <c r="LTX133" s="262"/>
      <c r="LTY133" s="262"/>
      <c r="LTZ133" s="262"/>
      <c r="LUA133" s="262"/>
      <c r="LUB133" s="262"/>
      <c r="LUC133" s="262"/>
      <c r="LUD133" s="262"/>
      <c r="LUE133" s="262"/>
      <c r="LUF133" s="262"/>
      <c r="LUG133" s="262"/>
      <c r="LUH133" s="262"/>
      <c r="LUI133" s="262"/>
      <c r="LUJ133" s="262"/>
      <c r="LUK133" s="262"/>
      <c r="LUL133" s="262"/>
      <c r="LUM133" s="262"/>
      <c r="LUN133" s="262"/>
      <c r="LUO133" s="262"/>
      <c r="LUP133" s="262"/>
      <c r="LUQ133" s="262"/>
      <c r="LUR133" s="262"/>
      <c r="LUS133" s="262"/>
      <c r="LUT133" s="262"/>
      <c r="LUU133" s="262"/>
      <c r="LUV133" s="262"/>
      <c r="LUW133" s="262"/>
      <c r="LUX133" s="262"/>
      <c r="LUY133" s="262"/>
      <c r="LUZ133" s="262"/>
      <c r="LVA133" s="262"/>
      <c r="LVB133" s="262"/>
      <c r="LVC133" s="262"/>
      <c r="LVD133" s="262"/>
      <c r="LVE133" s="262"/>
      <c r="LVF133" s="262"/>
      <c r="LVG133" s="262"/>
      <c r="LVH133" s="262"/>
      <c r="LVI133" s="262"/>
      <c r="LVJ133" s="262"/>
      <c r="LVK133" s="262"/>
      <c r="LVL133" s="262"/>
      <c r="LVM133" s="262"/>
      <c r="LVN133" s="262"/>
      <c r="LVO133" s="262"/>
      <c r="LVP133" s="262"/>
      <c r="LVQ133" s="262"/>
      <c r="LVR133" s="262"/>
      <c r="LVS133" s="262"/>
      <c r="LVT133" s="262"/>
      <c r="LVU133" s="262"/>
      <c r="LVV133" s="262"/>
      <c r="LVW133" s="262"/>
      <c r="LVX133" s="262"/>
      <c r="LVY133" s="262"/>
      <c r="LVZ133" s="262"/>
      <c r="LWA133" s="262"/>
      <c r="LWB133" s="262"/>
      <c r="LWC133" s="262"/>
      <c r="LWD133" s="262"/>
      <c r="LWE133" s="262"/>
      <c r="LWF133" s="262"/>
      <c r="LWG133" s="262"/>
      <c r="LWH133" s="262"/>
      <c r="LWI133" s="262"/>
      <c r="LWJ133" s="262"/>
      <c r="LWK133" s="262"/>
      <c r="LWL133" s="262"/>
      <c r="LWM133" s="262"/>
      <c r="LWN133" s="262"/>
      <c r="LWO133" s="262"/>
      <c r="LWP133" s="262"/>
      <c r="LWQ133" s="262"/>
      <c r="LWR133" s="262"/>
      <c r="LWS133" s="262"/>
      <c r="LWT133" s="262"/>
      <c r="LWU133" s="262"/>
      <c r="LWV133" s="262"/>
      <c r="LWW133" s="262"/>
      <c r="LWX133" s="262"/>
      <c r="LWY133" s="262"/>
      <c r="LWZ133" s="262"/>
      <c r="LXA133" s="262"/>
      <c r="LXB133" s="262"/>
      <c r="LXC133" s="262"/>
      <c r="LXD133" s="262"/>
      <c r="LXE133" s="262"/>
      <c r="LXF133" s="262"/>
      <c r="LXG133" s="262"/>
      <c r="LXH133" s="262"/>
      <c r="LXI133" s="262"/>
      <c r="LXJ133" s="262"/>
      <c r="LXK133" s="262"/>
      <c r="LXL133" s="262"/>
      <c r="LXM133" s="262"/>
      <c r="LXN133" s="262"/>
      <c r="LXO133" s="262"/>
      <c r="LXP133" s="262"/>
      <c r="LXQ133" s="262"/>
      <c r="LXR133" s="262"/>
      <c r="LXS133" s="262"/>
      <c r="LXT133" s="262"/>
      <c r="LXU133" s="262"/>
      <c r="LXV133" s="262"/>
      <c r="LXW133" s="262"/>
      <c r="LXX133" s="262"/>
      <c r="LXY133" s="262"/>
      <c r="LXZ133" s="262"/>
      <c r="LYA133" s="262"/>
      <c r="LYB133" s="262"/>
      <c r="LYC133" s="262"/>
      <c r="LYD133" s="262"/>
      <c r="LYE133" s="262"/>
      <c r="LYF133" s="262"/>
      <c r="LYG133" s="262"/>
      <c r="LYH133" s="262"/>
      <c r="LYI133" s="262"/>
      <c r="LYJ133" s="262"/>
      <c r="LYK133" s="262"/>
      <c r="LYL133" s="262"/>
      <c r="LYM133" s="262"/>
      <c r="LYN133" s="262"/>
      <c r="LYO133" s="262"/>
      <c r="LYP133" s="262"/>
      <c r="LYQ133" s="262"/>
      <c r="LYR133" s="262"/>
      <c r="LYS133" s="262"/>
      <c r="LYT133" s="262"/>
      <c r="LYU133" s="262"/>
      <c r="LYV133" s="262"/>
      <c r="LYW133" s="262"/>
      <c r="LYX133" s="262"/>
      <c r="LYY133" s="262"/>
      <c r="LYZ133" s="262"/>
      <c r="LZA133" s="262"/>
      <c r="LZB133" s="262"/>
      <c r="LZC133" s="262"/>
      <c r="LZD133" s="262"/>
      <c r="LZE133" s="262"/>
      <c r="LZF133" s="262"/>
      <c r="LZG133" s="262"/>
      <c r="LZH133" s="262"/>
      <c r="LZI133" s="262"/>
      <c r="LZJ133" s="262"/>
      <c r="LZK133" s="262"/>
      <c r="LZL133" s="262"/>
      <c r="LZM133" s="262"/>
      <c r="LZN133" s="262"/>
      <c r="LZO133" s="262"/>
      <c r="LZP133" s="262"/>
      <c r="LZQ133" s="262"/>
      <c r="LZR133" s="262"/>
      <c r="LZS133" s="262"/>
      <c r="LZT133" s="262"/>
      <c r="LZU133" s="262"/>
      <c r="LZV133" s="262"/>
      <c r="LZW133" s="262"/>
      <c r="LZX133" s="262"/>
      <c r="LZY133" s="262"/>
      <c r="LZZ133" s="262"/>
      <c r="MAA133" s="262"/>
      <c r="MAB133" s="262"/>
      <c r="MAC133" s="262"/>
      <c r="MAD133" s="262"/>
      <c r="MAE133" s="262"/>
      <c r="MAF133" s="262"/>
      <c r="MAG133" s="262"/>
      <c r="MAH133" s="262"/>
      <c r="MAI133" s="262"/>
      <c r="MAJ133" s="262"/>
      <c r="MAK133" s="262"/>
      <c r="MAL133" s="262"/>
      <c r="MAM133" s="262"/>
      <c r="MAN133" s="262"/>
      <c r="MAO133" s="262"/>
      <c r="MAP133" s="262"/>
      <c r="MAQ133" s="262"/>
      <c r="MAR133" s="262"/>
      <c r="MAS133" s="262"/>
      <c r="MAT133" s="262"/>
      <c r="MAU133" s="262"/>
      <c r="MAV133" s="262"/>
      <c r="MAW133" s="262"/>
      <c r="MAX133" s="262"/>
      <c r="MAY133" s="262"/>
      <c r="MAZ133" s="262"/>
      <c r="MBA133" s="262"/>
      <c r="MBB133" s="262"/>
      <c r="MBC133" s="262"/>
      <c r="MBD133" s="262"/>
      <c r="MBE133" s="262"/>
      <c r="MBF133" s="262"/>
      <c r="MBG133" s="262"/>
      <c r="MBH133" s="262"/>
      <c r="MBI133" s="262"/>
      <c r="MBJ133" s="262"/>
      <c r="MBK133" s="262"/>
      <c r="MBL133" s="262"/>
      <c r="MBM133" s="262"/>
      <c r="MBN133" s="262"/>
      <c r="MBO133" s="262"/>
      <c r="MBP133" s="262"/>
      <c r="MBQ133" s="262"/>
      <c r="MBR133" s="262"/>
      <c r="MBS133" s="262"/>
      <c r="MBT133" s="262"/>
      <c r="MBU133" s="262"/>
      <c r="MBV133" s="262"/>
      <c r="MBW133" s="262"/>
      <c r="MBX133" s="262"/>
      <c r="MBY133" s="262"/>
      <c r="MBZ133" s="262"/>
      <c r="MCA133" s="262"/>
      <c r="MCB133" s="262"/>
      <c r="MCC133" s="262"/>
      <c r="MCD133" s="262"/>
      <c r="MCE133" s="262"/>
      <c r="MCF133" s="262"/>
      <c r="MCG133" s="262"/>
      <c r="MCH133" s="262"/>
      <c r="MCI133" s="262"/>
      <c r="MCJ133" s="262"/>
      <c r="MCK133" s="262"/>
      <c r="MCL133" s="262"/>
      <c r="MCM133" s="262"/>
      <c r="MCN133" s="262"/>
      <c r="MCO133" s="262"/>
      <c r="MCP133" s="262"/>
      <c r="MCQ133" s="262"/>
      <c r="MCR133" s="262"/>
      <c r="MCS133" s="262"/>
      <c r="MCT133" s="262"/>
      <c r="MCU133" s="262"/>
      <c r="MCV133" s="262"/>
      <c r="MCW133" s="262"/>
      <c r="MCX133" s="262"/>
      <c r="MCY133" s="262"/>
      <c r="MCZ133" s="262"/>
      <c r="MDA133" s="262"/>
      <c r="MDB133" s="262"/>
      <c r="MDC133" s="262"/>
      <c r="MDD133" s="262"/>
      <c r="MDE133" s="262"/>
      <c r="MDF133" s="262"/>
      <c r="MDG133" s="262"/>
      <c r="MDH133" s="262"/>
      <c r="MDI133" s="262"/>
      <c r="MDJ133" s="262"/>
      <c r="MDK133" s="262"/>
      <c r="MDL133" s="262"/>
      <c r="MDM133" s="262"/>
      <c r="MDN133" s="262"/>
      <c r="MDO133" s="262"/>
      <c r="MDP133" s="262"/>
      <c r="MDQ133" s="262"/>
      <c r="MDR133" s="262"/>
      <c r="MDS133" s="262"/>
      <c r="MDT133" s="262"/>
      <c r="MDU133" s="262"/>
      <c r="MDV133" s="262"/>
      <c r="MDW133" s="262"/>
      <c r="MDX133" s="262"/>
      <c r="MDY133" s="262"/>
      <c r="MDZ133" s="262"/>
      <c r="MEA133" s="262"/>
      <c r="MEB133" s="262"/>
      <c r="MEC133" s="262"/>
      <c r="MED133" s="262"/>
      <c r="MEE133" s="262"/>
      <c r="MEF133" s="262"/>
      <c r="MEG133" s="262"/>
      <c r="MEH133" s="262"/>
      <c r="MEI133" s="262"/>
      <c r="MEJ133" s="262"/>
      <c r="MEK133" s="262"/>
      <c r="MEL133" s="262"/>
      <c r="MEM133" s="262"/>
      <c r="MEN133" s="262"/>
      <c r="MEO133" s="262"/>
      <c r="MEP133" s="262"/>
      <c r="MEQ133" s="262"/>
      <c r="MER133" s="262"/>
      <c r="MES133" s="262"/>
      <c r="MET133" s="262"/>
      <c r="MEU133" s="262"/>
      <c r="MEV133" s="262"/>
      <c r="MEW133" s="262"/>
      <c r="MEX133" s="262"/>
      <c r="MEY133" s="262"/>
      <c r="MEZ133" s="262"/>
      <c r="MFA133" s="262"/>
      <c r="MFB133" s="262"/>
      <c r="MFC133" s="262"/>
      <c r="MFD133" s="262"/>
      <c r="MFE133" s="262"/>
      <c r="MFF133" s="262"/>
      <c r="MFG133" s="262"/>
      <c r="MFH133" s="262"/>
      <c r="MFI133" s="262"/>
      <c r="MFJ133" s="262"/>
      <c r="MFK133" s="262"/>
      <c r="MFL133" s="262"/>
      <c r="MFM133" s="262"/>
      <c r="MFN133" s="262"/>
      <c r="MFO133" s="262"/>
      <c r="MFP133" s="262"/>
      <c r="MFQ133" s="262"/>
      <c r="MFR133" s="262"/>
      <c r="MFS133" s="262"/>
      <c r="MFT133" s="262"/>
      <c r="MFU133" s="262"/>
      <c r="MFV133" s="262"/>
      <c r="MFW133" s="262"/>
      <c r="MFX133" s="262"/>
      <c r="MFY133" s="262"/>
      <c r="MFZ133" s="262"/>
      <c r="MGA133" s="262"/>
      <c r="MGB133" s="262"/>
      <c r="MGC133" s="262"/>
      <c r="MGD133" s="262"/>
      <c r="MGE133" s="262"/>
      <c r="MGF133" s="262"/>
      <c r="MGG133" s="262"/>
      <c r="MGH133" s="262"/>
      <c r="MGI133" s="262"/>
      <c r="MGJ133" s="262"/>
      <c r="MGK133" s="262"/>
      <c r="MGL133" s="262"/>
      <c r="MGM133" s="262"/>
      <c r="MGN133" s="262"/>
      <c r="MGO133" s="262"/>
      <c r="MGP133" s="262"/>
      <c r="MGQ133" s="262"/>
      <c r="MGR133" s="262"/>
      <c r="MGS133" s="262"/>
      <c r="MGT133" s="262"/>
      <c r="MGU133" s="262"/>
      <c r="MGV133" s="262"/>
      <c r="MGW133" s="262"/>
      <c r="MGX133" s="262"/>
      <c r="MGY133" s="262"/>
      <c r="MGZ133" s="262"/>
      <c r="MHA133" s="262"/>
      <c r="MHB133" s="262"/>
      <c r="MHC133" s="262"/>
      <c r="MHD133" s="262"/>
      <c r="MHE133" s="262"/>
      <c r="MHF133" s="262"/>
      <c r="MHG133" s="262"/>
      <c r="MHH133" s="262"/>
      <c r="MHI133" s="262"/>
      <c r="MHJ133" s="262"/>
      <c r="MHK133" s="262"/>
      <c r="MHL133" s="262"/>
      <c r="MHM133" s="262"/>
      <c r="MHN133" s="262"/>
      <c r="MHO133" s="262"/>
      <c r="MHP133" s="262"/>
      <c r="MHQ133" s="262"/>
      <c r="MHR133" s="262"/>
      <c r="MHS133" s="262"/>
      <c r="MHT133" s="262"/>
      <c r="MHU133" s="262"/>
      <c r="MHV133" s="262"/>
      <c r="MHW133" s="262"/>
      <c r="MHX133" s="262"/>
      <c r="MHY133" s="262"/>
      <c r="MHZ133" s="262"/>
      <c r="MIA133" s="262"/>
      <c r="MIB133" s="262"/>
      <c r="MIC133" s="262"/>
      <c r="MID133" s="262"/>
      <c r="MIE133" s="262"/>
      <c r="MIF133" s="262"/>
      <c r="MIG133" s="262"/>
      <c r="MIH133" s="262"/>
      <c r="MII133" s="262"/>
      <c r="MIJ133" s="262"/>
      <c r="MIK133" s="262"/>
      <c r="MIL133" s="262"/>
      <c r="MIM133" s="262"/>
      <c r="MIN133" s="262"/>
      <c r="MIO133" s="262"/>
      <c r="MIP133" s="262"/>
      <c r="MIQ133" s="262"/>
      <c r="MIR133" s="262"/>
      <c r="MIS133" s="262"/>
      <c r="MIT133" s="262"/>
      <c r="MIU133" s="262"/>
      <c r="MIV133" s="262"/>
      <c r="MIW133" s="262"/>
      <c r="MIX133" s="262"/>
      <c r="MIY133" s="262"/>
      <c r="MIZ133" s="262"/>
      <c r="MJA133" s="262"/>
      <c r="MJB133" s="262"/>
      <c r="MJC133" s="262"/>
      <c r="MJD133" s="262"/>
      <c r="MJE133" s="262"/>
      <c r="MJF133" s="262"/>
      <c r="MJG133" s="262"/>
      <c r="MJH133" s="262"/>
      <c r="MJI133" s="262"/>
      <c r="MJJ133" s="262"/>
      <c r="MJK133" s="262"/>
      <c r="MJL133" s="262"/>
      <c r="MJM133" s="262"/>
      <c r="MJN133" s="262"/>
      <c r="MJO133" s="262"/>
      <c r="MJP133" s="262"/>
      <c r="MJQ133" s="262"/>
      <c r="MJR133" s="262"/>
      <c r="MJS133" s="262"/>
      <c r="MJT133" s="262"/>
      <c r="MJU133" s="262"/>
      <c r="MJV133" s="262"/>
      <c r="MJW133" s="262"/>
      <c r="MJX133" s="262"/>
      <c r="MJY133" s="262"/>
      <c r="MJZ133" s="262"/>
      <c r="MKA133" s="262"/>
      <c r="MKB133" s="262"/>
      <c r="MKC133" s="262"/>
      <c r="MKD133" s="262"/>
      <c r="MKE133" s="262"/>
      <c r="MKF133" s="262"/>
      <c r="MKG133" s="262"/>
      <c r="MKH133" s="262"/>
      <c r="MKI133" s="262"/>
      <c r="MKJ133" s="262"/>
      <c r="MKK133" s="262"/>
      <c r="MKL133" s="262"/>
      <c r="MKM133" s="262"/>
      <c r="MKN133" s="262"/>
      <c r="MKO133" s="262"/>
      <c r="MKP133" s="262"/>
      <c r="MKQ133" s="262"/>
      <c r="MKR133" s="262"/>
      <c r="MKS133" s="262"/>
      <c r="MKT133" s="262"/>
      <c r="MKU133" s="262"/>
      <c r="MKV133" s="262"/>
      <c r="MKW133" s="262"/>
      <c r="MKX133" s="262"/>
      <c r="MKY133" s="262"/>
      <c r="MKZ133" s="262"/>
      <c r="MLA133" s="262"/>
      <c r="MLB133" s="262"/>
      <c r="MLC133" s="262"/>
      <c r="MLD133" s="262"/>
      <c r="MLE133" s="262"/>
      <c r="MLF133" s="262"/>
      <c r="MLG133" s="262"/>
      <c r="MLH133" s="262"/>
      <c r="MLI133" s="262"/>
      <c r="MLJ133" s="262"/>
      <c r="MLK133" s="262"/>
      <c r="MLL133" s="262"/>
      <c r="MLM133" s="262"/>
      <c r="MLN133" s="262"/>
      <c r="MLO133" s="262"/>
      <c r="MLP133" s="262"/>
      <c r="MLQ133" s="262"/>
      <c r="MLR133" s="262"/>
      <c r="MLS133" s="262"/>
      <c r="MLT133" s="262"/>
      <c r="MLU133" s="262"/>
      <c r="MLV133" s="262"/>
      <c r="MLW133" s="262"/>
      <c r="MLX133" s="262"/>
      <c r="MLY133" s="262"/>
      <c r="MLZ133" s="262"/>
      <c r="MMA133" s="262"/>
      <c r="MMB133" s="262"/>
      <c r="MMC133" s="262"/>
      <c r="MMD133" s="262"/>
      <c r="MME133" s="262"/>
      <c r="MMF133" s="262"/>
      <c r="MMG133" s="262"/>
      <c r="MMH133" s="262"/>
      <c r="MMI133" s="262"/>
      <c r="MMJ133" s="262"/>
      <c r="MMK133" s="262"/>
      <c r="MML133" s="262"/>
      <c r="MMM133" s="262"/>
      <c r="MMN133" s="262"/>
      <c r="MMO133" s="262"/>
      <c r="MMP133" s="262"/>
      <c r="MMQ133" s="262"/>
      <c r="MMR133" s="262"/>
      <c r="MMS133" s="262"/>
      <c r="MMT133" s="262"/>
      <c r="MMU133" s="262"/>
      <c r="MMV133" s="262"/>
      <c r="MMW133" s="262"/>
      <c r="MMX133" s="262"/>
      <c r="MMY133" s="262"/>
      <c r="MMZ133" s="262"/>
      <c r="MNA133" s="262"/>
      <c r="MNB133" s="262"/>
      <c r="MNC133" s="262"/>
      <c r="MND133" s="262"/>
      <c r="MNE133" s="262"/>
      <c r="MNF133" s="262"/>
      <c r="MNG133" s="262"/>
      <c r="MNH133" s="262"/>
      <c r="MNI133" s="262"/>
      <c r="MNJ133" s="262"/>
      <c r="MNK133" s="262"/>
      <c r="MNL133" s="262"/>
      <c r="MNM133" s="262"/>
      <c r="MNN133" s="262"/>
      <c r="MNO133" s="262"/>
      <c r="MNP133" s="262"/>
      <c r="MNQ133" s="262"/>
      <c r="MNR133" s="262"/>
      <c r="MNS133" s="262"/>
      <c r="MNT133" s="262"/>
      <c r="MNU133" s="262"/>
      <c r="MNV133" s="262"/>
      <c r="MNW133" s="262"/>
      <c r="MNX133" s="262"/>
      <c r="MNY133" s="262"/>
      <c r="MNZ133" s="262"/>
      <c r="MOA133" s="262"/>
      <c r="MOB133" s="262"/>
      <c r="MOC133" s="262"/>
      <c r="MOD133" s="262"/>
      <c r="MOE133" s="262"/>
      <c r="MOF133" s="262"/>
      <c r="MOG133" s="262"/>
      <c r="MOH133" s="262"/>
      <c r="MOI133" s="262"/>
      <c r="MOJ133" s="262"/>
      <c r="MOK133" s="262"/>
      <c r="MOL133" s="262"/>
      <c r="MOM133" s="262"/>
      <c r="MON133" s="262"/>
      <c r="MOO133" s="262"/>
      <c r="MOP133" s="262"/>
      <c r="MOQ133" s="262"/>
      <c r="MOR133" s="262"/>
      <c r="MOS133" s="262"/>
      <c r="MOT133" s="262"/>
      <c r="MOU133" s="262"/>
      <c r="MOV133" s="262"/>
      <c r="MOW133" s="262"/>
      <c r="MOX133" s="262"/>
      <c r="MOY133" s="262"/>
      <c r="MOZ133" s="262"/>
      <c r="MPA133" s="262"/>
      <c r="MPB133" s="262"/>
      <c r="MPC133" s="262"/>
      <c r="MPD133" s="262"/>
      <c r="MPE133" s="262"/>
      <c r="MPF133" s="262"/>
      <c r="MPG133" s="262"/>
      <c r="MPH133" s="262"/>
      <c r="MPI133" s="262"/>
      <c r="MPJ133" s="262"/>
      <c r="MPK133" s="262"/>
      <c r="MPL133" s="262"/>
      <c r="MPM133" s="262"/>
      <c r="MPN133" s="262"/>
      <c r="MPO133" s="262"/>
      <c r="MPP133" s="262"/>
      <c r="MPQ133" s="262"/>
      <c r="MPR133" s="262"/>
      <c r="MPS133" s="262"/>
      <c r="MPT133" s="262"/>
      <c r="MPU133" s="262"/>
      <c r="MPV133" s="262"/>
      <c r="MPW133" s="262"/>
      <c r="MPX133" s="262"/>
      <c r="MPY133" s="262"/>
      <c r="MPZ133" s="262"/>
      <c r="MQA133" s="262"/>
      <c r="MQB133" s="262"/>
      <c r="MQC133" s="262"/>
      <c r="MQD133" s="262"/>
      <c r="MQE133" s="262"/>
      <c r="MQF133" s="262"/>
      <c r="MQG133" s="262"/>
      <c r="MQH133" s="262"/>
      <c r="MQI133" s="262"/>
      <c r="MQJ133" s="262"/>
      <c r="MQK133" s="262"/>
      <c r="MQL133" s="262"/>
      <c r="MQM133" s="262"/>
      <c r="MQN133" s="262"/>
      <c r="MQO133" s="262"/>
      <c r="MQP133" s="262"/>
      <c r="MQQ133" s="262"/>
      <c r="MQR133" s="262"/>
      <c r="MQS133" s="262"/>
      <c r="MQT133" s="262"/>
      <c r="MQU133" s="262"/>
      <c r="MQV133" s="262"/>
      <c r="MQW133" s="262"/>
      <c r="MQX133" s="262"/>
      <c r="MQY133" s="262"/>
      <c r="MQZ133" s="262"/>
      <c r="MRA133" s="262"/>
      <c r="MRB133" s="262"/>
      <c r="MRC133" s="262"/>
      <c r="MRD133" s="262"/>
      <c r="MRE133" s="262"/>
      <c r="MRF133" s="262"/>
      <c r="MRG133" s="262"/>
      <c r="MRH133" s="262"/>
      <c r="MRI133" s="262"/>
      <c r="MRJ133" s="262"/>
      <c r="MRK133" s="262"/>
      <c r="MRL133" s="262"/>
      <c r="MRM133" s="262"/>
      <c r="MRN133" s="262"/>
      <c r="MRO133" s="262"/>
      <c r="MRP133" s="262"/>
      <c r="MRQ133" s="262"/>
      <c r="MRR133" s="262"/>
      <c r="MRS133" s="262"/>
      <c r="MRT133" s="262"/>
      <c r="MRU133" s="262"/>
      <c r="MRV133" s="262"/>
      <c r="MRW133" s="262"/>
      <c r="MRX133" s="262"/>
      <c r="MRY133" s="262"/>
      <c r="MRZ133" s="262"/>
      <c r="MSA133" s="262"/>
      <c r="MSB133" s="262"/>
      <c r="MSC133" s="262"/>
      <c r="MSD133" s="262"/>
      <c r="MSE133" s="262"/>
      <c r="MSF133" s="262"/>
      <c r="MSG133" s="262"/>
      <c r="MSH133" s="262"/>
      <c r="MSI133" s="262"/>
      <c r="MSJ133" s="262"/>
      <c r="MSK133" s="262"/>
      <c r="MSL133" s="262"/>
      <c r="MSM133" s="262"/>
      <c r="MSN133" s="262"/>
      <c r="MSO133" s="262"/>
      <c r="MSP133" s="262"/>
      <c r="MSQ133" s="262"/>
      <c r="MSR133" s="262"/>
      <c r="MSS133" s="262"/>
      <c r="MST133" s="262"/>
      <c r="MSU133" s="262"/>
      <c r="MSV133" s="262"/>
      <c r="MSW133" s="262"/>
      <c r="MSX133" s="262"/>
      <c r="MSY133" s="262"/>
      <c r="MSZ133" s="262"/>
      <c r="MTA133" s="262"/>
      <c r="MTB133" s="262"/>
      <c r="MTC133" s="262"/>
      <c r="MTD133" s="262"/>
      <c r="MTE133" s="262"/>
      <c r="MTF133" s="262"/>
      <c r="MTG133" s="262"/>
      <c r="MTH133" s="262"/>
      <c r="MTI133" s="262"/>
      <c r="MTJ133" s="262"/>
      <c r="MTK133" s="262"/>
      <c r="MTL133" s="262"/>
      <c r="MTM133" s="262"/>
      <c r="MTN133" s="262"/>
      <c r="MTO133" s="262"/>
      <c r="MTP133" s="262"/>
      <c r="MTQ133" s="262"/>
      <c r="MTR133" s="262"/>
      <c r="MTS133" s="262"/>
      <c r="MTT133" s="262"/>
      <c r="MTU133" s="262"/>
      <c r="MTV133" s="262"/>
      <c r="MTW133" s="262"/>
      <c r="MTX133" s="262"/>
      <c r="MTY133" s="262"/>
      <c r="MTZ133" s="262"/>
      <c r="MUA133" s="262"/>
      <c r="MUB133" s="262"/>
      <c r="MUC133" s="262"/>
      <c r="MUD133" s="262"/>
      <c r="MUE133" s="262"/>
      <c r="MUF133" s="262"/>
      <c r="MUG133" s="262"/>
      <c r="MUH133" s="262"/>
      <c r="MUI133" s="262"/>
      <c r="MUJ133" s="262"/>
      <c r="MUK133" s="262"/>
      <c r="MUL133" s="262"/>
      <c r="MUM133" s="262"/>
      <c r="MUN133" s="262"/>
      <c r="MUO133" s="262"/>
      <c r="MUP133" s="262"/>
      <c r="MUQ133" s="262"/>
      <c r="MUR133" s="262"/>
      <c r="MUS133" s="262"/>
      <c r="MUT133" s="262"/>
      <c r="MUU133" s="262"/>
      <c r="MUV133" s="262"/>
      <c r="MUW133" s="262"/>
      <c r="MUX133" s="262"/>
      <c r="MUY133" s="262"/>
      <c r="MUZ133" s="262"/>
      <c r="MVA133" s="262"/>
      <c r="MVB133" s="262"/>
      <c r="MVC133" s="262"/>
      <c r="MVD133" s="262"/>
      <c r="MVE133" s="262"/>
      <c r="MVF133" s="262"/>
      <c r="MVG133" s="262"/>
      <c r="MVH133" s="262"/>
      <c r="MVI133" s="262"/>
      <c r="MVJ133" s="262"/>
      <c r="MVK133" s="262"/>
      <c r="MVL133" s="262"/>
      <c r="MVM133" s="262"/>
      <c r="MVN133" s="262"/>
      <c r="MVO133" s="262"/>
      <c r="MVP133" s="262"/>
      <c r="MVQ133" s="262"/>
      <c r="MVR133" s="262"/>
      <c r="MVS133" s="262"/>
      <c r="MVT133" s="262"/>
      <c r="MVU133" s="262"/>
      <c r="MVV133" s="262"/>
      <c r="MVW133" s="262"/>
      <c r="MVX133" s="262"/>
      <c r="MVY133" s="262"/>
      <c r="MVZ133" s="262"/>
      <c r="MWA133" s="262"/>
      <c r="MWB133" s="262"/>
      <c r="MWC133" s="262"/>
      <c r="MWD133" s="262"/>
      <c r="MWE133" s="262"/>
      <c r="MWF133" s="262"/>
      <c r="MWG133" s="262"/>
      <c r="MWH133" s="262"/>
      <c r="MWI133" s="262"/>
      <c r="MWJ133" s="262"/>
      <c r="MWK133" s="262"/>
      <c r="MWL133" s="262"/>
      <c r="MWM133" s="262"/>
      <c r="MWN133" s="262"/>
      <c r="MWO133" s="262"/>
      <c r="MWP133" s="262"/>
      <c r="MWQ133" s="262"/>
      <c r="MWR133" s="262"/>
      <c r="MWS133" s="262"/>
      <c r="MWT133" s="262"/>
      <c r="MWU133" s="262"/>
      <c r="MWV133" s="262"/>
      <c r="MWW133" s="262"/>
      <c r="MWX133" s="262"/>
      <c r="MWY133" s="262"/>
      <c r="MWZ133" s="262"/>
      <c r="MXA133" s="262"/>
      <c r="MXB133" s="262"/>
      <c r="MXC133" s="262"/>
      <c r="MXD133" s="262"/>
      <c r="MXE133" s="262"/>
      <c r="MXF133" s="262"/>
      <c r="MXG133" s="262"/>
      <c r="MXH133" s="262"/>
      <c r="MXI133" s="262"/>
      <c r="MXJ133" s="262"/>
      <c r="MXK133" s="262"/>
      <c r="MXL133" s="262"/>
      <c r="MXM133" s="262"/>
      <c r="MXN133" s="262"/>
      <c r="MXO133" s="262"/>
      <c r="MXP133" s="262"/>
      <c r="MXQ133" s="262"/>
      <c r="MXR133" s="262"/>
      <c r="MXS133" s="262"/>
      <c r="MXT133" s="262"/>
      <c r="MXU133" s="262"/>
      <c r="MXV133" s="262"/>
      <c r="MXW133" s="262"/>
      <c r="MXX133" s="262"/>
      <c r="MXY133" s="262"/>
      <c r="MXZ133" s="262"/>
      <c r="MYA133" s="262"/>
      <c r="MYB133" s="262"/>
      <c r="MYC133" s="262"/>
      <c r="MYD133" s="262"/>
      <c r="MYE133" s="262"/>
      <c r="MYF133" s="262"/>
      <c r="MYG133" s="262"/>
      <c r="MYH133" s="262"/>
      <c r="MYI133" s="262"/>
      <c r="MYJ133" s="262"/>
      <c r="MYK133" s="262"/>
      <c r="MYL133" s="262"/>
      <c r="MYM133" s="262"/>
      <c r="MYN133" s="262"/>
      <c r="MYO133" s="262"/>
      <c r="MYP133" s="262"/>
      <c r="MYQ133" s="262"/>
      <c r="MYR133" s="262"/>
      <c r="MYS133" s="262"/>
      <c r="MYT133" s="262"/>
      <c r="MYU133" s="262"/>
      <c r="MYV133" s="262"/>
      <c r="MYW133" s="262"/>
      <c r="MYX133" s="262"/>
      <c r="MYY133" s="262"/>
      <c r="MYZ133" s="262"/>
      <c r="MZA133" s="262"/>
      <c r="MZB133" s="262"/>
      <c r="MZC133" s="262"/>
      <c r="MZD133" s="262"/>
      <c r="MZE133" s="262"/>
      <c r="MZF133" s="262"/>
      <c r="MZG133" s="262"/>
      <c r="MZH133" s="262"/>
      <c r="MZI133" s="262"/>
      <c r="MZJ133" s="262"/>
      <c r="MZK133" s="262"/>
      <c r="MZL133" s="262"/>
      <c r="MZM133" s="262"/>
      <c r="MZN133" s="262"/>
      <c r="MZO133" s="262"/>
      <c r="MZP133" s="262"/>
      <c r="MZQ133" s="262"/>
      <c r="MZR133" s="262"/>
      <c r="MZS133" s="262"/>
      <c r="MZT133" s="262"/>
      <c r="MZU133" s="262"/>
      <c r="MZV133" s="262"/>
      <c r="MZW133" s="262"/>
      <c r="MZX133" s="262"/>
      <c r="MZY133" s="262"/>
      <c r="MZZ133" s="262"/>
      <c r="NAA133" s="262"/>
      <c r="NAB133" s="262"/>
      <c r="NAC133" s="262"/>
      <c r="NAD133" s="262"/>
      <c r="NAE133" s="262"/>
      <c r="NAF133" s="262"/>
      <c r="NAG133" s="262"/>
      <c r="NAH133" s="262"/>
      <c r="NAI133" s="262"/>
      <c r="NAJ133" s="262"/>
      <c r="NAK133" s="262"/>
      <c r="NAL133" s="262"/>
      <c r="NAM133" s="262"/>
      <c r="NAN133" s="262"/>
      <c r="NAO133" s="262"/>
      <c r="NAP133" s="262"/>
      <c r="NAQ133" s="262"/>
      <c r="NAR133" s="262"/>
      <c r="NAS133" s="262"/>
      <c r="NAT133" s="262"/>
      <c r="NAU133" s="262"/>
      <c r="NAV133" s="262"/>
      <c r="NAW133" s="262"/>
      <c r="NAX133" s="262"/>
      <c r="NAY133" s="262"/>
      <c r="NAZ133" s="262"/>
      <c r="NBA133" s="262"/>
      <c r="NBB133" s="262"/>
      <c r="NBC133" s="262"/>
      <c r="NBD133" s="262"/>
      <c r="NBE133" s="262"/>
      <c r="NBF133" s="262"/>
      <c r="NBG133" s="262"/>
      <c r="NBH133" s="262"/>
      <c r="NBI133" s="262"/>
      <c r="NBJ133" s="262"/>
      <c r="NBK133" s="262"/>
      <c r="NBL133" s="262"/>
      <c r="NBM133" s="262"/>
      <c r="NBN133" s="262"/>
      <c r="NBO133" s="262"/>
      <c r="NBP133" s="262"/>
      <c r="NBQ133" s="262"/>
      <c r="NBR133" s="262"/>
      <c r="NBS133" s="262"/>
      <c r="NBT133" s="262"/>
      <c r="NBU133" s="262"/>
      <c r="NBV133" s="262"/>
      <c r="NBW133" s="262"/>
      <c r="NBX133" s="262"/>
      <c r="NBY133" s="262"/>
      <c r="NBZ133" s="262"/>
      <c r="NCA133" s="262"/>
      <c r="NCB133" s="262"/>
      <c r="NCC133" s="262"/>
      <c r="NCD133" s="262"/>
      <c r="NCE133" s="262"/>
      <c r="NCF133" s="262"/>
      <c r="NCG133" s="262"/>
      <c r="NCH133" s="262"/>
      <c r="NCI133" s="262"/>
      <c r="NCJ133" s="262"/>
      <c r="NCK133" s="262"/>
      <c r="NCL133" s="262"/>
      <c r="NCM133" s="262"/>
      <c r="NCN133" s="262"/>
      <c r="NCO133" s="262"/>
      <c r="NCP133" s="262"/>
      <c r="NCQ133" s="262"/>
      <c r="NCR133" s="262"/>
      <c r="NCS133" s="262"/>
      <c r="NCT133" s="262"/>
      <c r="NCU133" s="262"/>
      <c r="NCV133" s="262"/>
      <c r="NCW133" s="262"/>
      <c r="NCX133" s="262"/>
      <c r="NCY133" s="262"/>
      <c r="NCZ133" s="262"/>
      <c r="NDA133" s="262"/>
      <c r="NDB133" s="262"/>
      <c r="NDC133" s="262"/>
      <c r="NDD133" s="262"/>
      <c r="NDE133" s="262"/>
      <c r="NDF133" s="262"/>
      <c r="NDG133" s="262"/>
      <c r="NDH133" s="262"/>
      <c r="NDI133" s="262"/>
      <c r="NDJ133" s="262"/>
      <c r="NDK133" s="262"/>
      <c r="NDL133" s="262"/>
      <c r="NDM133" s="262"/>
      <c r="NDN133" s="262"/>
      <c r="NDO133" s="262"/>
      <c r="NDP133" s="262"/>
      <c r="NDQ133" s="262"/>
      <c r="NDR133" s="262"/>
      <c r="NDS133" s="262"/>
      <c r="NDT133" s="262"/>
      <c r="NDU133" s="262"/>
      <c r="NDV133" s="262"/>
      <c r="NDW133" s="262"/>
      <c r="NDX133" s="262"/>
      <c r="NDY133" s="262"/>
      <c r="NDZ133" s="262"/>
      <c r="NEA133" s="262"/>
      <c r="NEB133" s="262"/>
      <c r="NEC133" s="262"/>
      <c r="NED133" s="262"/>
      <c r="NEE133" s="262"/>
      <c r="NEF133" s="262"/>
      <c r="NEG133" s="262"/>
      <c r="NEH133" s="262"/>
      <c r="NEI133" s="262"/>
      <c r="NEJ133" s="262"/>
      <c r="NEK133" s="262"/>
      <c r="NEL133" s="262"/>
      <c r="NEM133" s="262"/>
      <c r="NEN133" s="262"/>
      <c r="NEO133" s="262"/>
      <c r="NEP133" s="262"/>
      <c r="NEQ133" s="262"/>
      <c r="NER133" s="262"/>
      <c r="NES133" s="262"/>
      <c r="NET133" s="262"/>
      <c r="NEU133" s="262"/>
      <c r="NEV133" s="262"/>
      <c r="NEW133" s="262"/>
      <c r="NEX133" s="262"/>
      <c r="NEY133" s="262"/>
      <c r="NEZ133" s="262"/>
      <c r="NFA133" s="262"/>
      <c r="NFB133" s="262"/>
      <c r="NFC133" s="262"/>
      <c r="NFD133" s="262"/>
      <c r="NFE133" s="262"/>
      <c r="NFF133" s="262"/>
      <c r="NFG133" s="262"/>
      <c r="NFH133" s="262"/>
      <c r="NFI133" s="262"/>
      <c r="NFJ133" s="262"/>
      <c r="NFK133" s="262"/>
      <c r="NFL133" s="262"/>
      <c r="NFM133" s="262"/>
      <c r="NFN133" s="262"/>
      <c r="NFO133" s="262"/>
      <c r="NFP133" s="262"/>
      <c r="NFQ133" s="262"/>
      <c r="NFR133" s="262"/>
      <c r="NFS133" s="262"/>
      <c r="NFT133" s="262"/>
      <c r="NFU133" s="262"/>
      <c r="NFV133" s="262"/>
      <c r="NFW133" s="262"/>
      <c r="NFX133" s="262"/>
      <c r="NFY133" s="262"/>
      <c r="NFZ133" s="262"/>
      <c r="NGA133" s="262"/>
      <c r="NGB133" s="262"/>
      <c r="NGC133" s="262"/>
      <c r="NGD133" s="262"/>
      <c r="NGE133" s="262"/>
      <c r="NGF133" s="262"/>
      <c r="NGG133" s="262"/>
      <c r="NGH133" s="262"/>
      <c r="NGI133" s="262"/>
      <c r="NGJ133" s="262"/>
      <c r="NGK133" s="262"/>
      <c r="NGL133" s="262"/>
      <c r="NGM133" s="262"/>
      <c r="NGN133" s="262"/>
      <c r="NGO133" s="262"/>
      <c r="NGP133" s="262"/>
      <c r="NGQ133" s="262"/>
      <c r="NGR133" s="262"/>
      <c r="NGS133" s="262"/>
      <c r="NGT133" s="262"/>
      <c r="NGU133" s="262"/>
      <c r="NGV133" s="262"/>
      <c r="NGW133" s="262"/>
      <c r="NGX133" s="262"/>
      <c r="NGY133" s="262"/>
      <c r="NGZ133" s="262"/>
      <c r="NHA133" s="262"/>
      <c r="NHB133" s="262"/>
      <c r="NHC133" s="262"/>
      <c r="NHD133" s="262"/>
      <c r="NHE133" s="262"/>
      <c r="NHF133" s="262"/>
      <c r="NHG133" s="262"/>
      <c r="NHH133" s="262"/>
      <c r="NHI133" s="262"/>
      <c r="NHJ133" s="262"/>
      <c r="NHK133" s="262"/>
      <c r="NHL133" s="262"/>
      <c r="NHM133" s="262"/>
      <c r="NHN133" s="262"/>
      <c r="NHO133" s="262"/>
      <c r="NHP133" s="262"/>
      <c r="NHQ133" s="262"/>
      <c r="NHR133" s="262"/>
      <c r="NHS133" s="262"/>
      <c r="NHT133" s="262"/>
      <c r="NHU133" s="262"/>
      <c r="NHV133" s="262"/>
      <c r="NHW133" s="262"/>
      <c r="NHX133" s="262"/>
      <c r="NHY133" s="262"/>
      <c r="NHZ133" s="262"/>
      <c r="NIA133" s="262"/>
      <c r="NIB133" s="262"/>
      <c r="NIC133" s="262"/>
      <c r="NID133" s="262"/>
      <c r="NIE133" s="262"/>
      <c r="NIF133" s="262"/>
      <c r="NIG133" s="262"/>
      <c r="NIH133" s="262"/>
      <c r="NII133" s="262"/>
      <c r="NIJ133" s="262"/>
      <c r="NIK133" s="262"/>
      <c r="NIL133" s="262"/>
      <c r="NIM133" s="262"/>
      <c r="NIN133" s="262"/>
      <c r="NIO133" s="262"/>
      <c r="NIP133" s="262"/>
      <c r="NIQ133" s="262"/>
      <c r="NIR133" s="262"/>
      <c r="NIS133" s="262"/>
      <c r="NIT133" s="262"/>
      <c r="NIU133" s="262"/>
      <c r="NIV133" s="262"/>
      <c r="NIW133" s="262"/>
      <c r="NIX133" s="262"/>
      <c r="NIY133" s="262"/>
      <c r="NIZ133" s="262"/>
      <c r="NJA133" s="262"/>
      <c r="NJB133" s="262"/>
      <c r="NJC133" s="262"/>
      <c r="NJD133" s="262"/>
      <c r="NJE133" s="262"/>
      <c r="NJF133" s="262"/>
      <c r="NJG133" s="262"/>
      <c r="NJH133" s="262"/>
      <c r="NJI133" s="262"/>
      <c r="NJJ133" s="262"/>
      <c r="NJK133" s="262"/>
      <c r="NJL133" s="262"/>
      <c r="NJM133" s="262"/>
      <c r="NJN133" s="262"/>
      <c r="NJO133" s="262"/>
      <c r="NJP133" s="262"/>
      <c r="NJQ133" s="262"/>
      <c r="NJR133" s="262"/>
      <c r="NJS133" s="262"/>
      <c r="NJT133" s="262"/>
      <c r="NJU133" s="262"/>
      <c r="NJV133" s="262"/>
      <c r="NJW133" s="262"/>
      <c r="NJX133" s="262"/>
      <c r="NJY133" s="262"/>
      <c r="NJZ133" s="262"/>
      <c r="NKA133" s="262"/>
      <c r="NKB133" s="262"/>
      <c r="NKC133" s="262"/>
      <c r="NKD133" s="262"/>
      <c r="NKE133" s="262"/>
      <c r="NKF133" s="262"/>
      <c r="NKG133" s="262"/>
      <c r="NKH133" s="262"/>
      <c r="NKI133" s="262"/>
      <c r="NKJ133" s="262"/>
      <c r="NKK133" s="262"/>
      <c r="NKL133" s="262"/>
      <c r="NKM133" s="262"/>
      <c r="NKN133" s="262"/>
      <c r="NKO133" s="262"/>
      <c r="NKP133" s="262"/>
      <c r="NKQ133" s="262"/>
      <c r="NKR133" s="262"/>
      <c r="NKS133" s="262"/>
      <c r="NKT133" s="262"/>
      <c r="NKU133" s="262"/>
      <c r="NKV133" s="262"/>
      <c r="NKW133" s="262"/>
      <c r="NKX133" s="262"/>
      <c r="NKY133" s="262"/>
      <c r="NKZ133" s="262"/>
      <c r="NLA133" s="262"/>
      <c r="NLB133" s="262"/>
      <c r="NLC133" s="262"/>
      <c r="NLD133" s="262"/>
      <c r="NLE133" s="262"/>
      <c r="NLF133" s="262"/>
      <c r="NLG133" s="262"/>
      <c r="NLH133" s="262"/>
      <c r="NLI133" s="262"/>
      <c r="NLJ133" s="262"/>
      <c r="NLK133" s="262"/>
      <c r="NLL133" s="262"/>
      <c r="NLM133" s="262"/>
      <c r="NLN133" s="262"/>
      <c r="NLO133" s="262"/>
      <c r="NLP133" s="262"/>
      <c r="NLQ133" s="262"/>
      <c r="NLR133" s="262"/>
      <c r="NLS133" s="262"/>
      <c r="NLT133" s="262"/>
      <c r="NLU133" s="262"/>
      <c r="NLV133" s="262"/>
      <c r="NLW133" s="262"/>
      <c r="NLX133" s="262"/>
      <c r="NLY133" s="262"/>
      <c r="NLZ133" s="262"/>
      <c r="NMA133" s="262"/>
      <c r="NMB133" s="262"/>
      <c r="NMC133" s="262"/>
      <c r="NMD133" s="262"/>
      <c r="NME133" s="262"/>
      <c r="NMF133" s="262"/>
      <c r="NMG133" s="262"/>
      <c r="NMH133" s="262"/>
      <c r="NMI133" s="262"/>
      <c r="NMJ133" s="262"/>
      <c r="NMK133" s="262"/>
      <c r="NML133" s="262"/>
      <c r="NMM133" s="262"/>
      <c r="NMN133" s="262"/>
      <c r="NMO133" s="262"/>
      <c r="NMP133" s="262"/>
      <c r="NMQ133" s="262"/>
      <c r="NMR133" s="262"/>
      <c r="NMS133" s="262"/>
      <c r="NMT133" s="262"/>
      <c r="NMU133" s="262"/>
      <c r="NMV133" s="262"/>
      <c r="NMW133" s="262"/>
      <c r="NMX133" s="262"/>
      <c r="NMY133" s="262"/>
      <c r="NMZ133" s="262"/>
      <c r="NNA133" s="262"/>
      <c r="NNB133" s="262"/>
      <c r="NNC133" s="262"/>
      <c r="NND133" s="262"/>
      <c r="NNE133" s="262"/>
      <c r="NNF133" s="262"/>
      <c r="NNG133" s="262"/>
      <c r="NNH133" s="262"/>
      <c r="NNI133" s="262"/>
      <c r="NNJ133" s="262"/>
      <c r="NNK133" s="262"/>
      <c r="NNL133" s="262"/>
      <c r="NNM133" s="262"/>
      <c r="NNN133" s="262"/>
      <c r="NNO133" s="262"/>
      <c r="NNP133" s="262"/>
      <c r="NNQ133" s="262"/>
      <c r="NNR133" s="262"/>
      <c r="NNS133" s="262"/>
      <c r="NNT133" s="262"/>
      <c r="NNU133" s="262"/>
      <c r="NNV133" s="262"/>
      <c r="NNW133" s="262"/>
      <c r="NNX133" s="262"/>
      <c r="NNY133" s="262"/>
      <c r="NNZ133" s="262"/>
      <c r="NOA133" s="262"/>
      <c r="NOB133" s="262"/>
      <c r="NOC133" s="262"/>
      <c r="NOD133" s="262"/>
      <c r="NOE133" s="262"/>
      <c r="NOF133" s="262"/>
      <c r="NOG133" s="262"/>
      <c r="NOH133" s="262"/>
      <c r="NOI133" s="262"/>
      <c r="NOJ133" s="262"/>
      <c r="NOK133" s="262"/>
      <c r="NOL133" s="262"/>
      <c r="NOM133" s="262"/>
      <c r="NON133" s="262"/>
      <c r="NOO133" s="262"/>
      <c r="NOP133" s="262"/>
      <c r="NOQ133" s="262"/>
      <c r="NOR133" s="262"/>
      <c r="NOS133" s="262"/>
      <c r="NOT133" s="262"/>
      <c r="NOU133" s="262"/>
      <c r="NOV133" s="262"/>
      <c r="NOW133" s="262"/>
      <c r="NOX133" s="262"/>
      <c r="NOY133" s="262"/>
      <c r="NOZ133" s="262"/>
      <c r="NPA133" s="262"/>
      <c r="NPB133" s="262"/>
      <c r="NPC133" s="262"/>
      <c r="NPD133" s="262"/>
      <c r="NPE133" s="262"/>
      <c r="NPF133" s="262"/>
      <c r="NPG133" s="262"/>
      <c r="NPH133" s="262"/>
      <c r="NPI133" s="262"/>
      <c r="NPJ133" s="262"/>
      <c r="NPK133" s="262"/>
      <c r="NPL133" s="262"/>
      <c r="NPM133" s="262"/>
      <c r="NPN133" s="262"/>
      <c r="NPO133" s="262"/>
      <c r="NPP133" s="262"/>
      <c r="NPQ133" s="262"/>
      <c r="NPR133" s="262"/>
      <c r="NPS133" s="262"/>
      <c r="NPT133" s="262"/>
      <c r="NPU133" s="262"/>
      <c r="NPV133" s="262"/>
      <c r="NPW133" s="262"/>
      <c r="NPX133" s="262"/>
      <c r="NPY133" s="262"/>
      <c r="NPZ133" s="262"/>
      <c r="NQA133" s="262"/>
      <c r="NQB133" s="262"/>
      <c r="NQC133" s="262"/>
      <c r="NQD133" s="262"/>
      <c r="NQE133" s="262"/>
      <c r="NQF133" s="262"/>
      <c r="NQG133" s="262"/>
      <c r="NQH133" s="262"/>
      <c r="NQI133" s="262"/>
      <c r="NQJ133" s="262"/>
      <c r="NQK133" s="262"/>
      <c r="NQL133" s="262"/>
      <c r="NQM133" s="262"/>
      <c r="NQN133" s="262"/>
      <c r="NQO133" s="262"/>
      <c r="NQP133" s="262"/>
      <c r="NQQ133" s="262"/>
      <c r="NQR133" s="262"/>
      <c r="NQS133" s="262"/>
      <c r="NQT133" s="262"/>
      <c r="NQU133" s="262"/>
      <c r="NQV133" s="262"/>
      <c r="NQW133" s="262"/>
      <c r="NQX133" s="262"/>
      <c r="NQY133" s="262"/>
      <c r="NQZ133" s="262"/>
      <c r="NRA133" s="262"/>
      <c r="NRB133" s="262"/>
      <c r="NRC133" s="262"/>
      <c r="NRD133" s="262"/>
      <c r="NRE133" s="262"/>
      <c r="NRF133" s="262"/>
      <c r="NRG133" s="262"/>
      <c r="NRH133" s="262"/>
      <c r="NRI133" s="262"/>
      <c r="NRJ133" s="262"/>
      <c r="NRK133" s="262"/>
      <c r="NRL133" s="262"/>
      <c r="NRM133" s="262"/>
      <c r="NRN133" s="262"/>
      <c r="NRO133" s="262"/>
      <c r="NRP133" s="262"/>
      <c r="NRQ133" s="262"/>
      <c r="NRR133" s="262"/>
      <c r="NRS133" s="262"/>
      <c r="NRT133" s="262"/>
      <c r="NRU133" s="262"/>
      <c r="NRV133" s="262"/>
      <c r="NRW133" s="262"/>
      <c r="NRX133" s="262"/>
      <c r="NRY133" s="262"/>
      <c r="NRZ133" s="262"/>
      <c r="NSA133" s="262"/>
      <c r="NSB133" s="262"/>
      <c r="NSC133" s="262"/>
      <c r="NSD133" s="262"/>
      <c r="NSE133" s="262"/>
      <c r="NSF133" s="262"/>
      <c r="NSG133" s="262"/>
      <c r="NSH133" s="262"/>
      <c r="NSI133" s="262"/>
      <c r="NSJ133" s="262"/>
      <c r="NSK133" s="262"/>
      <c r="NSL133" s="262"/>
      <c r="NSM133" s="262"/>
      <c r="NSN133" s="262"/>
      <c r="NSO133" s="262"/>
      <c r="NSP133" s="262"/>
      <c r="NSQ133" s="262"/>
      <c r="NSR133" s="262"/>
      <c r="NSS133" s="262"/>
      <c r="NST133" s="262"/>
      <c r="NSU133" s="262"/>
      <c r="NSV133" s="262"/>
      <c r="NSW133" s="262"/>
      <c r="NSX133" s="262"/>
      <c r="NSY133" s="262"/>
      <c r="NSZ133" s="262"/>
      <c r="NTA133" s="262"/>
      <c r="NTB133" s="262"/>
      <c r="NTC133" s="262"/>
      <c r="NTD133" s="262"/>
      <c r="NTE133" s="262"/>
      <c r="NTF133" s="262"/>
      <c r="NTG133" s="262"/>
      <c r="NTH133" s="262"/>
      <c r="NTI133" s="262"/>
      <c r="NTJ133" s="262"/>
      <c r="NTK133" s="262"/>
      <c r="NTL133" s="262"/>
      <c r="NTM133" s="262"/>
      <c r="NTN133" s="262"/>
      <c r="NTO133" s="262"/>
      <c r="NTP133" s="262"/>
      <c r="NTQ133" s="262"/>
      <c r="NTR133" s="262"/>
      <c r="NTS133" s="262"/>
      <c r="NTT133" s="262"/>
      <c r="NTU133" s="262"/>
      <c r="NTV133" s="262"/>
      <c r="NTW133" s="262"/>
      <c r="NTX133" s="262"/>
      <c r="NTY133" s="262"/>
      <c r="NTZ133" s="262"/>
      <c r="NUA133" s="262"/>
      <c r="NUB133" s="262"/>
      <c r="NUC133" s="262"/>
      <c r="NUD133" s="262"/>
      <c r="NUE133" s="262"/>
      <c r="NUF133" s="262"/>
      <c r="NUG133" s="262"/>
      <c r="NUH133" s="262"/>
      <c r="NUI133" s="262"/>
      <c r="NUJ133" s="262"/>
      <c r="NUK133" s="262"/>
      <c r="NUL133" s="262"/>
      <c r="NUM133" s="262"/>
      <c r="NUN133" s="262"/>
      <c r="NUO133" s="262"/>
      <c r="NUP133" s="262"/>
      <c r="NUQ133" s="262"/>
      <c r="NUR133" s="262"/>
      <c r="NUS133" s="262"/>
      <c r="NUT133" s="262"/>
      <c r="NUU133" s="262"/>
      <c r="NUV133" s="262"/>
      <c r="NUW133" s="262"/>
      <c r="NUX133" s="262"/>
      <c r="NUY133" s="262"/>
      <c r="NUZ133" s="262"/>
      <c r="NVA133" s="262"/>
      <c r="NVB133" s="262"/>
      <c r="NVC133" s="262"/>
      <c r="NVD133" s="262"/>
      <c r="NVE133" s="262"/>
      <c r="NVF133" s="262"/>
      <c r="NVG133" s="262"/>
      <c r="NVH133" s="262"/>
      <c r="NVI133" s="262"/>
      <c r="NVJ133" s="262"/>
      <c r="NVK133" s="262"/>
      <c r="NVL133" s="262"/>
      <c r="NVM133" s="262"/>
      <c r="NVN133" s="262"/>
      <c r="NVO133" s="262"/>
      <c r="NVP133" s="262"/>
      <c r="NVQ133" s="262"/>
      <c r="NVR133" s="262"/>
      <c r="NVS133" s="262"/>
      <c r="NVT133" s="262"/>
      <c r="NVU133" s="262"/>
      <c r="NVV133" s="262"/>
      <c r="NVW133" s="262"/>
      <c r="NVX133" s="262"/>
      <c r="NVY133" s="262"/>
      <c r="NVZ133" s="262"/>
      <c r="NWA133" s="262"/>
      <c r="NWB133" s="262"/>
      <c r="NWC133" s="262"/>
      <c r="NWD133" s="262"/>
      <c r="NWE133" s="262"/>
      <c r="NWF133" s="262"/>
      <c r="NWG133" s="262"/>
      <c r="NWH133" s="262"/>
      <c r="NWI133" s="262"/>
      <c r="NWJ133" s="262"/>
      <c r="NWK133" s="262"/>
      <c r="NWL133" s="262"/>
      <c r="NWM133" s="262"/>
      <c r="NWN133" s="262"/>
      <c r="NWO133" s="262"/>
      <c r="NWP133" s="262"/>
      <c r="NWQ133" s="262"/>
      <c r="NWR133" s="262"/>
      <c r="NWS133" s="262"/>
      <c r="NWT133" s="262"/>
      <c r="NWU133" s="262"/>
      <c r="NWV133" s="262"/>
      <c r="NWW133" s="262"/>
      <c r="NWX133" s="262"/>
      <c r="NWY133" s="262"/>
      <c r="NWZ133" s="262"/>
      <c r="NXA133" s="262"/>
      <c r="NXB133" s="262"/>
      <c r="NXC133" s="262"/>
      <c r="NXD133" s="262"/>
      <c r="NXE133" s="262"/>
      <c r="NXF133" s="262"/>
      <c r="NXG133" s="262"/>
      <c r="NXH133" s="262"/>
      <c r="NXI133" s="262"/>
      <c r="NXJ133" s="262"/>
      <c r="NXK133" s="262"/>
      <c r="NXL133" s="262"/>
      <c r="NXM133" s="262"/>
      <c r="NXN133" s="262"/>
      <c r="NXO133" s="262"/>
      <c r="NXP133" s="262"/>
      <c r="NXQ133" s="262"/>
      <c r="NXR133" s="262"/>
      <c r="NXS133" s="262"/>
      <c r="NXT133" s="262"/>
      <c r="NXU133" s="262"/>
      <c r="NXV133" s="262"/>
      <c r="NXW133" s="262"/>
      <c r="NXX133" s="262"/>
      <c r="NXY133" s="262"/>
      <c r="NXZ133" s="262"/>
      <c r="NYA133" s="262"/>
      <c r="NYB133" s="262"/>
      <c r="NYC133" s="262"/>
      <c r="NYD133" s="262"/>
      <c r="NYE133" s="262"/>
      <c r="NYF133" s="262"/>
      <c r="NYG133" s="262"/>
      <c r="NYH133" s="262"/>
      <c r="NYI133" s="262"/>
      <c r="NYJ133" s="262"/>
      <c r="NYK133" s="262"/>
      <c r="NYL133" s="262"/>
      <c r="NYM133" s="262"/>
      <c r="NYN133" s="262"/>
      <c r="NYO133" s="262"/>
      <c r="NYP133" s="262"/>
      <c r="NYQ133" s="262"/>
      <c r="NYR133" s="262"/>
      <c r="NYS133" s="262"/>
      <c r="NYT133" s="262"/>
      <c r="NYU133" s="262"/>
      <c r="NYV133" s="262"/>
      <c r="NYW133" s="262"/>
      <c r="NYX133" s="262"/>
      <c r="NYY133" s="262"/>
      <c r="NYZ133" s="262"/>
      <c r="NZA133" s="262"/>
      <c r="NZB133" s="262"/>
      <c r="NZC133" s="262"/>
      <c r="NZD133" s="262"/>
      <c r="NZE133" s="262"/>
      <c r="NZF133" s="262"/>
      <c r="NZG133" s="262"/>
      <c r="NZH133" s="262"/>
      <c r="NZI133" s="262"/>
      <c r="NZJ133" s="262"/>
      <c r="NZK133" s="262"/>
      <c r="NZL133" s="262"/>
      <c r="NZM133" s="262"/>
      <c r="NZN133" s="262"/>
      <c r="NZO133" s="262"/>
      <c r="NZP133" s="262"/>
      <c r="NZQ133" s="262"/>
      <c r="NZR133" s="262"/>
      <c r="NZS133" s="262"/>
      <c r="NZT133" s="262"/>
      <c r="NZU133" s="262"/>
      <c r="NZV133" s="262"/>
      <c r="NZW133" s="262"/>
      <c r="NZX133" s="262"/>
      <c r="NZY133" s="262"/>
      <c r="NZZ133" s="262"/>
      <c r="OAA133" s="262"/>
      <c r="OAB133" s="262"/>
      <c r="OAC133" s="262"/>
      <c r="OAD133" s="262"/>
      <c r="OAE133" s="262"/>
      <c r="OAF133" s="262"/>
      <c r="OAG133" s="262"/>
      <c r="OAH133" s="262"/>
      <c r="OAI133" s="262"/>
      <c r="OAJ133" s="262"/>
      <c r="OAK133" s="262"/>
      <c r="OAL133" s="262"/>
      <c r="OAM133" s="262"/>
      <c r="OAN133" s="262"/>
      <c r="OAO133" s="262"/>
      <c r="OAP133" s="262"/>
      <c r="OAQ133" s="262"/>
      <c r="OAR133" s="262"/>
      <c r="OAS133" s="262"/>
      <c r="OAT133" s="262"/>
      <c r="OAU133" s="262"/>
      <c r="OAV133" s="262"/>
      <c r="OAW133" s="262"/>
      <c r="OAX133" s="262"/>
      <c r="OAY133" s="262"/>
      <c r="OAZ133" s="262"/>
      <c r="OBA133" s="262"/>
      <c r="OBB133" s="262"/>
      <c r="OBC133" s="262"/>
      <c r="OBD133" s="262"/>
      <c r="OBE133" s="262"/>
      <c r="OBF133" s="262"/>
      <c r="OBG133" s="262"/>
      <c r="OBH133" s="262"/>
      <c r="OBI133" s="262"/>
      <c r="OBJ133" s="262"/>
      <c r="OBK133" s="262"/>
      <c r="OBL133" s="262"/>
      <c r="OBM133" s="262"/>
      <c r="OBN133" s="262"/>
      <c r="OBO133" s="262"/>
      <c r="OBP133" s="262"/>
      <c r="OBQ133" s="262"/>
      <c r="OBR133" s="262"/>
      <c r="OBS133" s="262"/>
      <c r="OBT133" s="262"/>
      <c r="OBU133" s="262"/>
      <c r="OBV133" s="262"/>
      <c r="OBW133" s="262"/>
      <c r="OBX133" s="262"/>
      <c r="OBY133" s="262"/>
      <c r="OBZ133" s="262"/>
      <c r="OCA133" s="262"/>
      <c r="OCB133" s="262"/>
      <c r="OCC133" s="262"/>
      <c r="OCD133" s="262"/>
      <c r="OCE133" s="262"/>
      <c r="OCF133" s="262"/>
      <c r="OCG133" s="262"/>
      <c r="OCH133" s="262"/>
      <c r="OCI133" s="262"/>
      <c r="OCJ133" s="262"/>
      <c r="OCK133" s="262"/>
      <c r="OCL133" s="262"/>
      <c r="OCM133" s="262"/>
      <c r="OCN133" s="262"/>
      <c r="OCO133" s="262"/>
      <c r="OCP133" s="262"/>
      <c r="OCQ133" s="262"/>
      <c r="OCR133" s="262"/>
      <c r="OCS133" s="262"/>
      <c r="OCT133" s="262"/>
      <c r="OCU133" s="262"/>
      <c r="OCV133" s="262"/>
      <c r="OCW133" s="262"/>
      <c r="OCX133" s="262"/>
      <c r="OCY133" s="262"/>
      <c r="OCZ133" s="262"/>
      <c r="ODA133" s="262"/>
      <c r="ODB133" s="262"/>
      <c r="ODC133" s="262"/>
      <c r="ODD133" s="262"/>
      <c r="ODE133" s="262"/>
      <c r="ODF133" s="262"/>
      <c r="ODG133" s="262"/>
      <c r="ODH133" s="262"/>
      <c r="ODI133" s="262"/>
      <c r="ODJ133" s="262"/>
      <c r="ODK133" s="262"/>
      <c r="ODL133" s="262"/>
      <c r="ODM133" s="262"/>
      <c r="ODN133" s="262"/>
      <c r="ODO133" s="262"/>
      <c r="ODP133" s="262"/>
      <c r="ODQ133" s="262"/>
      <c r="ODR133" s="262"/>
      <c r="ODS133" s="262"/>
      <c r="ODT133" s="262"/>
      <c r="ODU133" s="262"/>
      <c r="ODV133" s="262"/>
      <c r="ODW133" s="262"/>
      <c r="ODX133" s="262"/>
      <c r="ODY133" s="262"/>
      <c r="ODZ133" s="262"/>
      <c r="OEA133" s="262"/>
      <c r="OEB133" s="262"/>
      <c r="OEC133" s="262"/>
      <c r="OED133" s="262"/>
      <c r="OEE133" s="262"/>
      <c r="OEF133" s="262"/>
      <c r="OEG133" s="262"/>
      <c r="OEH133" s="262"/>
      <c r="OEI133" s="262"/>
      <c r="OEJ133" s="262"/>
      <c r="OEK133" s="262"/>
      <c r="OEL133" s="262"/>
      <c r="OEM133" s="262"/>
      <c r="OEN133" s="262"/>
      <c r="OEO133" s="262"/>
      <c r="OEP133" s="262"/>
      <c r="OEQ133" s="262"/>
      <c r="OER133" s="262"/>
      <c r="OES133" s="262"/>
      <c r="OET133" s="262"/>
      <c r="OEU133" s="262"/>
      <c r="OEV133" s="262"/>
      <c r="OEW133" s="262"/>
      <c r="OEX133" s="262"/>
      <c r="OEY133" s="262"/>
      <c r="OEZ133" s="262"/>
      <c r="OFA133" s="262"/>
      <c r="OFB133" s="262"/>
      <c r="OFC133" s="262"/>
      <c r="OFD133" s="262"/>
      <c r="OFE133" s="262"/>
      <c r="OFF133" s="262"/>
      <c r="OFG133" s="262"/>
      <c r="OFH133" s="262"/>
      <c r="OFI133" s="262"/>
      <c r="OFJ133" s="262"/>
      <c r="OFK133" s="262"/>
      <c r="OFL133" s="262"/>
      <c r="OFM133" s="262"/>
      <c r="OFN133" s="262"/>
      <c r="OFO133" s="262"/>
      <c r="OFP133" s="262"/>
      <c r="OFQ133" s="262"/>
      <c r="OFR133" s="262"/>
      <c r="OFS133" s="262"/>
      <c r="OFT133" s="262"/>
      <c r="OFU133" s="262"/>
      <c r="OFV133" s="262"/>
      <c r="OFW133" s="262"/>
      <c r="OFX133" s="262"/>
      <c r="OFY133" s="262"/>
      <c r="OFZ133" s="262"/>
      <c r="OGA133" s="262"/>
      <c r="OGB133" s="262"/>
      <c r="OGC133" s="262"/>
      <c r="OGD133" s="262"/>
      <c r="OGE133" s="262"/>
      <c r="OGF133" s="262"/>
      <c r="OGG133" s="262"/>
      <c r="OGH133" s="262"/>
      <c r="OGI133" s="262"/>
      <c r="OGJ133" s="262"/>
      <c r="OGK133" s="262"/>
      <c r="OGL133" s="262"/>
      <c r="OGM133" s="262"/>
      <c r="OGN133" s="262"/>
      <c r="OGO133" s="262"/>
      <c r="OGP133" s="262"/>
      <c r="OGQ133" s="262"/>
      <c r="OGR133" s="262"/>
      <c r="OGS133" s="262"/>
      <c r="OGT133" s="262"/>
      <c r="OGU133" s="262"/>
      <c r="OGV133" s="262"/>
      <c r="OGW133" s="262"/>
      <c r="OGX133" s="262"/>
      <c r="OGY133" s="262"/>
      <c r="OGZ133" s="262"/>
      <c r="OHA133" s="262"/>
      <c r="OHB133" s="262"/>
      <c r="OHC133" s="262"/>
      <c r="OHD133" s="262"/>
      <c r="OHE133" s="262"/>
      <c r="OHF133" s="262"/>
      <c r="OHG133" s="262"/>
      <c r="OHH133" s="262"/>
      <c r="OHI133" s="262"/>
      <c r="OHJ133" s="262"/>
      <c r="OHK133" s="262"/>
      <c r="OHL133" s="262"/>
      <c r="OHM133" s="262"/>
      <c r="OHN133" s="262"/>
      <c r="OHO133" s="262"/>
      <c r="OHP133" s="262"/>
      <c r="OHQ133" s="262"/>
      <c r="OHR133" s="262"/>
      <c r="OHS133" s="262"/>
      <c r="OHT133" s="262"/>
      <c r="OHU133" s="262"/>
      <c r="OHV133" s="262"/>
      <c r="OHW133" s="262"/>
      <c r="OHX133" s="262"/>
      <c r="OHY133" s="262"/>
      <c r="OHZ133" s="262"/>
      <c r="OIA133" s="262"/>
      <c r="OIB133" s="262"/>
      <c r="OIC133" s="262"/>
      <c r="OID133" s="262"/>
      <c r="OIE133" s="262"/>
      <c r="OIF133" s="262"/>
      <c r="OIG133" s="262"/>
      <c r="OIH133" s="262"/>
      <c r="OII133" s="262"/>
      <c r="OIJ133" s="262"/>
      <c r="OIK133" s="262"/>
      <c r="OIL133" s="262"/>
      <c r="OIM133" s="262"/>
      <c r="OIN133" s="262"/>
      <c r="OIO133" s="262"/>
      <c r="OIP133" s="262"/>
      <c r="OIQ133" s="262"/>
      <c r="OIR133" s="262"/>
      <c r="OIS133" s="262"/>
      <c r="OIT133" s="262"/>
      <c r="OIU133" s="262"/>
      <c r="OIV133" s="262"/>
      <c r="OIW133" s="262"/>
      <c r="OIX133" s="262"/>
      <c r="OIY133" s="262"/>
      <c r="OIZ133" s="262"/>
      <c r="OJA133" s="262"/>
      <c r="OJB133" s="262"/>
      <c r="OJC133" s="262"/>
      <c r="OJD133" s="262"/>
      <c r="OJE133" s="262"/>
      <c r="OJF133" s="262"/>
      <c r="OJG133" s="262"/>
      <c r="OJH133" s="262"/>
      <c r="OJI133" s="262"/>
      <c r="OJJ133" s="262"/>
      <c r="OJK133" s="262"/>
      <c r="OJL133" s="262"/>
      <c r="OJM133" s="262"/>
      <c r="OJN133" s="262"/>
      <c r="OJO133" s="262"/>
      <c r="OJP133" s="262"/>
      <c r="OJQ133" s="262"/>
      <c r="OJR133" s="262"/>
      <c r="OJS133" s="262"/>
      <c r="OJT133" s="262"/>
      <c r="OJU133" s="262"/>
      <c r="OJV133" s="262"/>
      <c r="OJW133" s="262"/>
      <c r="OJX133" s="262"/>
      <c r="OJY133" s="262"/>
      <c r="OJZ133" s="262"/>
      <c r="OKA133" s="262"/>
      <c r="OKB133" s="262"/>
      <c r="OKC133" s="262"/>
      <c r="OKD133" s="262"/>
      <c r="OKE133" s="262"/>
      <c r="OKF133" s="262"/>
      <c r="OKG133" s="262"/>
      <c r="OKH133" s="262"/>
      <c r="OKI133" s="262"/>
      <c r="OKJ133" s="262"/>
      <c r="OKK133" s="262"/>
      <c r="OKL133" s="262"/>
      <c r="OKM133" s="262"/>
      <c r="OKN133" s="262"/>
      <c r="OKO133" s="262"/>
      <c r="OKP133" s="262"/>
      <c r="OKQ133" s="262"/>
      <c r="OKR133" s="262"/>
      <c r="OKS133" s="262"/>
      <c r="OKT133" s="262"/>
      <c r="OKU133" s="262"/>
      <c r="OKV133" s="262"/>
      <c r="OKW133" s="262"/>
      <c r="OKX133" s="262"/>
      <c r="OKY133" s="262"/>
      <c r="OKZ133" s="262"/>
      <c r="OLA133" s="262"/>
      <c r="OLB133" s="262"/>
      <c r="OLC133" s="262"/>
      <c r="OLD133" s="262"/>
      <c r="OLE133" s="262"/>
      <c r="OLF133" s="262"/>
      <c r="OLG133" s="262"/>
      <c r="OLH133" s="262"/>
      <c r="OLI133" s="262"/>
      <c r="OLJ133" s="262"/>
      <c r="OLK133" s="262"/>
      <c r="OLL133" s="262"/>
      <c r="OLM133" s="262"/>
      <c r="OLN133" s="262"/>
      <c r="OLO133" s="262"/>
      <c r="OLP133" s="262"/>
      <c r="OLQ133" s="262"/>
      <c r="OLR133" s="262"/>
      <c r="OLS133" s="262"/>
      <c r="OLT133" s="262"/>
      <c r="OLU133" s="262"/>
      <c r="OLV133" s="262"/>
      <c r="OLW133" s="262"/>
      <c r="OLX133" s="262"/>
      <c r="OLY133" s="262"/>
      <c r="OLZ133" s="262"/>
      <c r="OMA133" s="262"/>
      <c r="OMB133" s="262"/>
      <c r="OMC133" s="262"/>
      <c r="OMD133" s="262"/>
      <c r="OME133" s="262"/>
      <c r="OMF133" s="262"/>
      <c r="OMG133" s="262"/>
      <c r="OMH133" s="262"/>
      <c r="OMI133" s="262"/>
      <c r="OMJ133" s="262"/>
      <c r="OMK133" s="262"/>
      <c r="OML133" s="262"/>
      <c r="OMM133" s="262"/>
      <c r="OMN133" s="262"/>
      <c r="OMO133" s="262"/>
      <c r="OMP133" s="262"/>
      <c r="OMQ133" s="262"/>
      <c r="OMR133" s="262"/>
      <c r="OMS133" s="262"/>
      <c r="OMT133" s="262"/>
      <c r="OMU133" s="262"/>
      <c r="OMV133" s="262"/>
      <c r="OMW133" s="262"/>
      <c r="OMX133" s="262"/>
      <c r="OMY133" s="262"/>
      <c r="OMZ133" s="262"/>
      <c r="ONA133" s="262"/>
      <c r="ONB133" s="262"/>
      <c r="ONC133" s="262"/>
      <c r="OND133" s="262"/>
      <c r="ONE133" s="262"/>
      <c r="ONF133" s="262"/>
      <c r="ONG133" s="262"/>
      <c r="ONH133" s="262"/>
      <c r="ONI133" s="262"/>
      <c r="ONJ133" s="262"/>
      <c r="ONK133" s="262"/>
      <c r="ONL133" s="262"/>
      <c r="ONM133" s="262"/>
      <c r="ONN133" s="262"/>
      <c r="ONO133" s="262"/>
      <c r="ONP133" s="262"/>
      <c r="ONQ133" s="262"/>
      <c r="ONR133" s="262"/>
      <c r="ONS133" s="262"/>
      <c r="ONT133" s="262"/>
      <c r="ONU133" s="262"/>
      <c r="ONV133" s="262"/>
      <c r="ONW133" s="262"/>
      <c r="ONX133" s="262"/>
      <c r="ONY133" s="262"/>
      <c r="ONZ133" s="262"/>
      <c r="OOA133" s="262"/>
      <c r="OOB133" s="262"/>
      <c r="OOC133" s="262"/>
      <c r="OOD133" s="262"/>
      <c r="OOE133" s="262"/>
      <c r="OOF133" s="262"/>
      <c r="OOG133" s="262"/>
      <c r="OOH133" s="262"/>
      <c r="OOI133" s="262"/>
      <c r="OOJ133" s="262"/>
      <c r="OOK133" s="262"/>
      <c r="OOL133" s="262"/>
      <c r="OOM133" s="262"/>
      <c r="OON133" s="262"/>
      <c r="OOO133" s="262"/>
      <c r="OOP133" s="262"/>
      <c r="OOQ133" s="262"/>
      <c r="OOR133" s="262"/>
      <c r="OOS133" s="262"/>
      <c r="OOT133" s="262"/>
      <c r="OOU133" s="262"/>
      <c r="OOV133" s="262"/>
      <c r="OOW133" s="262"/>
      <c r="OOX133" s="262"/>
      <c r="OOY133" s="262"/>
      <c r="OOZ133" s="262"/>
      <c r="OPA133" s="262"/>
      <c r="OPB133" s="262"/>
      <c r="OPC133" s="262"/>
      <c r="OPD133" s="262"/>
      <c r="OPE133" s="262"/>
      <c r="OPF133" s="262"/>
      <c r="OPG133" s="262"/>
      <c r="OPH133" s="262"/>
      <c r="OPI133" s="262"/>
      <c r="OPJ133" s="262"/>
      <c r="OPK133" s="262"/>
      <c r="OPL133" s="262"/>
      <c r="OPM133" s="262"/>
      <c r="OPN133" s="262"/>
      <c r="OPO133" s="262"/>
      <c r="OPP133" s="262"/>
      <c r="OPQ133" s="262"/>
      <c r="OPR133" s="262"/>
      <c r="OPS133" s="262"/>
      <c r="OPT133" s="262"/>
      <c r="OPU133" s="262"/>
      <c r="OPV133" s="262"/>
      <c r="OPW133" s="262"/>
      <c r="OPX133" s="262"/>
      <c r="OPY133" s="262"/>
      <c r="OPZ133" s="262"/>
      <c r="OQA133" s="262"/>
      <c r="OQB133" s="262"/>
      <c r="OQC133" s="262"/>
      <c r="OQD133" s="262"/>
      <c r="OQE133" s="262"/>
      <c r="OQF133" s="262"/>
      <c r="OQG133" s="262"/>
      <c r="OQH133" s="262"/>
      <c r="OQI133" s="262"/>
      <c r="OQJ133" s="262"/>
      <c r="OQK133" s="262"/>
      <c r="OQL133" s="262"/>
      <c r="OQM133" s="262"/>
      <c r="OQN133" s="262"/>
      <c r="OQO133" s="262"/>
      <c r="OQP133" s="262"/>
      <c r="OQQ133" s="262"/>
      <c r="OQR133" s="262"/>
      <c r="OQS133" s="262"/>
      <c r="OQT133" s="262"/>
      <c r="OQU133" s="262"/>
      <c r="OQV133" s="262"/>
      <c r="OQW133" s="262"/>
      <c r="OQX133" s="262"/>
      <c r="OQY133" s="262"/>
      <c r="OQZ133" s="262"/>
      <c r="ORA133" s="262"/>
      <c r="ORB133" s="262"/>
      <c r="ORC133" s="262"/>
      <c r="ORD133" s="262"/>
      <c r="ORE133" s="262"/>
      <c r="ORF133" s="262"/>
      <c r="ORG133" s="262"/>
      <c r="ORH133" s="262"/>
      <c r="ORI133" s="262"/>
      <c r="ORJ133" s="262"/>
      <c r="ORK133" s="262"/>
      <c r="ORL133" s="262"/>
      <c r="ORM133" s="262"/>
      <c r="ORN133" s="262"/>
      <c r="ORO133" s="262"/>
      <c r="ORP133" s="262"/>
      <c r="ORQ133" s="262"/>
      <c r="ORR133" s="262"/>
      <c r="ORS133" s="262"/>
      <c r="ORT133" s="262"/>
      <c r="ORU133" s="262"/>
      <c r="ORV133" s="262"/>
      <c r="ORW133" s="262"/>
      <c r="ORX133" s="262"/>
      <c r="ORY133" s="262"/>
      <c r="ORZ133" s="262"/>
      <c r="OSA133" s="262"/>
      <c r="OSB133" s="262"/>
      <c r="OSC133" s="262"/>
      <c r="OSD133" s="262"/>
      <c r="OSE133" s="262"/>
      <c r="OSF133" s="262"/>
      <c r="OSG133" s="262"/>
      <c r="OSH133" s="262"/>
      <c r="OSI133" s="262"/>
      <c r="OSJ133" s="262"/>
      <c r="OSK133" s="262"/>
      <c r="OSL133" s="262"/>
      <c r="OSM133" s="262"/>
      <c r="OSN133" s="262"/>
      <c r="OSO133" s="262"/>
      <c r="OSP133" s="262"/>
      <c r="OSQ133" s="262"/>
      <c r="OSR133" s="262"/>
      <c r="OSS133" s="262"/>
      <c r="OST133" s="262"/>
      <c r="OSU133" s="262"/>
      <c r="OSV133" s="262"/>
      <c r="OSW133" s="262"/>
      <c r="OSX133" s="262"/>
      <c r="OSY133" s="262"/>
      <c r="OSZ133" s="262"/>
      <c r="OTA133" s="262"/>
      <c r="OTB133" s="262"/>
      <c r="OTC133" s="262"/>
      <c r="OTD133" s="262"/>
      <c r="OTE133" s="262"/>
      <c r="OTF133" s="262"/>
      <c r="OTG133" s="262"/>
      <c r="OTH133" s="262"/>
      <c r="OTI133" s="262"/>
      <c r="OTJ133" s="262"/>
      <c r="OTK133" s="262"/>
      <c r="OTL133" s="262"/>
      <c r="OTM133" s="262"/>
      <c r="OTN133" s="262"/>
      <c r="OTO133" s="262"/>
      <c r="OTP133" s="262"/>
      <c r="OTQ133" s="262"/>
      <c r="OTR133" s="262"/>
      <c r="OTS133" s="262"/>
      <c r="OTT133" s="262"/>
      <c r="OTU133" s="262"/>
      <c r="OTV133" s="262"/>
      <c r="OTW133" s="262"/>
      <c r="OTX133" s="262"/>
      <c r="OTY133" s="262"/>
      <c r="OTZ133" s="262"/>
      <c r="OUA133" s="262"/>
      <c r="OUB133" s="262"/>
      <c r="OUC133" s="262"/>
      <c r="OUD133" s="262"/>
      <c r="OUE133" s="262"/>
      <c r="OUF133" s="262"/>
      <c r="OUG133" s="262"/>
      <c r="OUH133" s="262"/>
      <c r="OUI133" s="262"/>
      <c r="OUJ133" s="262"/>
      <c r="OUK133" s="262"/>
      <c r="OUL133" s="262"/>
      <c r="OUM133" s="262"/>
      <c r="OUN133" s="262"/>
      <c r="OUO133" s="262"/>
      <c r="OUP133" s="262"/>
      <c r="OUQ133" s="262"/>
      <c r="OUR133" s="262"/>
      <c r="OUS133" s="262"/>
      <c r="OUT133" s="262"/>
      <c r="OUU133" s="262"/>
      <c r="OUV133" s="262"/>
      <c r="OUW133" s="262"/>
      <c r="OUX133" s="262"/>
      <c r="OUY133" s="262"/>
      <c r="OUZ133" s="262"/>
      <c r="OVA133" s="262"/>
      <c r="OVB133" s="262"/>
      <c r="OVC133" s="262"/>
      <c r="OVD133" s="262"/>
      <c r="OVE133" s="262"/>
      <c r="OVF133" s="262"/>
      <c r="OVG133" s="262"/>
      <c r="OVH133" s="262"/>
      <c r="OVI133" s="262"/>
      <c r="OVJ133" s="262"/>
      <c r="OVK133" s="262"/>
      <c r="OVL133" s="262"/>
      <c r="OVM133" s="262"/>
      <c r="OVN133" s="262"/>
      <c r="OVO133" s="262"/>
      <c r="OVP133" s="262"/>
      <c r="OVQ133" s="262"/>
      <c r="OVR133" s="262"/>
      <c r="OVS133" s="262"/>
      <c r="OVT133" s="262"/>
      <c r="OVU133" s="262"/>
      <c r="OVV133" s="262"/>
      <c r="OVW133" s="262"/>
      <c r="OVX133" s="262"/>
      <c r="OVY133" s="262"/>
      <c r="OVZ133" s="262"/>
      <c r="OWA133" s="262"/>
      <c r="OWB133" s="262"/>
      <c r="OWC133" s="262"/>
      <c r="OWD133" s="262"/>
      <c r="OWE133" s="262"/>
      <c r="OWF133" s="262"/>
      <c r="OWG133" s="262"/>
      <c r="OWH133" s="262"/>
      <c r="OWI133" s="262"/>
      <c r="OWJ133" s="262"/>
      <c r="OWK133" s="262"/>
      <c r="OWL133" s="262"/>
      <c r="OWM133" s="262"/>
      <c r="OWN133" s="262"/>
      <c r="OWO133" s="262"/>
      <c r="OWP133" s="262"/>
      <c r="OWQ133" s="262"/>
      <c r="OWR133" s="262"/>
      <c r="OWS133" s="262"/>
      <c r="OWT133" s="262"/>
      <c r="OWU133" s="262"/>
      <c r="OWV133" s="262"/>
      <c r="OWW133" s="262"/>
      <c r="OWX133" s="262"/>
      <c r="OWY133" s="262"/>
      <c r="OWZ133" s="262"/>
      <c r="OXA133" s="262"/>
      <c r="OXB133" s="262"/>
      <c r="OXC133" s="262"/>
      <c r="OXD133" s="262"/>
      <c r="OXE133" s="262"/>
      <c r="OXF133" s="262"/>
      <c r="OXG133" s="262"/>
      <c r="OXH133" s="262"/>
      <c r="OXI133" s="262"/>
      <c r="OXJ133" s="262"/>
      <c r="OXK133" s="262"/>
      <c r="OXL133" s="262"/>
      <c r="OXM133" s="262"/>
      <c r="OXN133" s="262"/>
      <c r="OXO133" s="262"/>
      <c r="OXP133" s="262"/>
      <c r="OXQ133" s="262"/>
      <c r="OXR133" s="262"/>
      <c r="OXS133" s="262"/>
      <c r="OXT133" s="262"/>
      <c r="OXU133" s="262"/>
      <c r="OXV133" s="262"/>
      <c r="OXW133" s="262"/>
      <c r="OXX133" s="262"/>
      <c r="OXY133" s="262"/>
      <c r="OXZ133" s="262"/>
      <c r="OYA133" s="262"/>
      <c r="OYB133" s="262"/>
      <c r="OYC133" s="262"/>
      <c r="OYD133" s="262"/>
      <c r="OYE133" s="262"/>
      <c r="OYF133" s="262"/>
      <c r="OYG133" s="262"/>
      <c r="OYH133" s="262"/>
      <c r="OYI133" s="262"/>
      <c r="OYJ133" s="262"/>
      <c r="OYK133" s="262"/>
      <c r="OYL133" s="262"/>
      <c r="OYM133" s="262"/>
      <c r="OYN133" s="262"/>
      <c r="OYO133" s="262"/>
      <c r="OYP133" s="262"/>
      <c r="OYQ133" s="262"/>
      <c r="OYR133" s="262"/>
      <c r="OYS133" s="262"/>
      <c r="OYT133" s="262"/>
      <c r="OYU133" s="262"/>
      <c r="OYV133" s="262"/>
      <c r="OYW133" s="262"/>
      <c r="OYX133" s="262"/>
      <c r="OYY133" s="262"/>
      <c r="OYZ133" s="262"/>
      <c r="OZA133" s="262"/>
      <c r="OZB133" s="262"/>
      <c r="OZC133" s="262"/>
      <c r="OZD133" s="262"/>
      <c r="OZE133" s="262"/>
      <c r="OZF133" s="262"/>
      <c r="OZG133" s="262"/>
      <c r="OZH133" s="262"/>
      <c r="OZI133" s="262"/>
      <c r="OZJ133" s="262"/>
      <c r="OZK133" s="262"/>
      <c r="OZL133" s="262"/>
      <c r="OZM133" s="262"/>
      <c r="OZN133" s="262"/>
      <c r="OZO133" s="262"/>
      <c r="OZP133" s="262"/>
      <c r="OZQ133" s="262"/>
      <c r="OZR133" s="262"/>
      <c r="OZS133" s="262"/>
      <c r="OZT133" s="262"/>
      <c r="OZU133" s="262"/>
      <c r="OZV133" s="262"/>
      <c r="OZW133" s="262"/>
      <c r="OZX133" s="262"/>
      <c r="OZY133" s="262"/>
      <c r="OZZ133" s="262"/>
      <c r="PAA133" s="262"/>
      <c r="PAB133" s="262"/>
      <c r="PAC133" s="262"/>
      <c r="PAD133" s="262"/>
      <c r="PAE133" s="262"/>
      <c r="PAF133" s="262"/>
      <c r="PAG133" s="262"/>
      <c r="PAH133" s="262"/>
      <c r="PAI133" s="262"/>
      <c r="PAJ133" s="262"/>
      <c r="PAK133" s="262"/>
      <c r="PAL133" s="262"/>
      <c r="PAM133" s="262"/>
      <c r="PAN133" s="262"/>
      <c r="PAO133" s="262"/>
      <c r="PAP133" s="262"/>
      <c r="PAQ133" s="262"/>
      <c r="PAR133" s="262"/>
      <c r="PAS133" s="262"/>
      <c r="PAT133" s="262"/>
      <c r="PAU133" s="262"/>
      <c r="PAV133" s="262"/>
      <c r="PAW133" s="262"/>
      <c r="PAX133" s="262"/>
      <c r="PAY133" s="262"/>
      <c r="PAZ133" s="262"/>
      <c r="PBA133" s="262"/>
      <c r="PBB133" s="262"/>
      <c r="PBC133" s="262"/>
      <c r="PBD133" s="262"/>
      <c r="PBE133" s="262"/>
      <c r="PBF133" s="262"/>
      <c r="PBG133" s="262"/>
      <c r="PBH133" s="262"/>
      <c r="PBI133" s="262"/>
      <c r="PBJ133" s="262"/>
      <c r="PBK133" s="262"/>
      <c r="PBL133" s="262"/>
      <c r="PBM133" s="262"/>
      <c r="PBN133" s="262"/>
      <c r="PBO133" s="262"/>
      <c r="PBP133" s="262"/>
      <c r="PBQ133" s="262"/>
      <c r="PBR133" s="262"/>
      <c r="PBS133" s="262"/>
      <c r="PBT133" s="262"/>
      <c r="PBU133" s="262"/>
      <c r="PBV133" s="262"/>
      <c r="PBW133" s="262"/>
      <c r="PBX133" s="262"/>
      <c r="PBY133" s="262"/>
      <c r="PBZ133" s="262"/>
      <c r="PCA133" s="262"/>
      <c r="PCB133" s="262"/>
      <c r="PCC133" s="262"/>
      <c r="PCD133" s="262"/>
      <c r="PCE133" s="262"/>
      <c r="PCF133" s="262"/>
      <c r="PCG133" s="262"/>
      <c r="PCH133" s="262"/>
      <c r="PCI133" s="262"/>
      <c r="PCJ133" s="262"/>
      <c r="PCK133" s="262"/>
      <c r="PCL133" s="262"/>
      <c r="PCM133" s="262"/>
      <c r="PCN133" s="262"/>
      <c r="PCO133" s="262"/>
      <c r="PCP133" s="262"/>
      <c r="PCQ133" s="262"/>
      <c r="PCR133" s="262"/>
      <c r="PCS133" s="262"/>
      <c r="PCT133" s="262"/>
      <c r="PCU133" s="262"/>
      <c r="PCV133" s="262"/>
      <c r="PCW133" s="262"/>
      <c r="PCX133" s="262"/>
      <c r="PCY133" s="262"/>
      <c r="PCZ133" s="262"/>
      <c r="PDA133" s="262"/>
      <c r="PDB133" s="262"/>
      <c r="PDC133" s="262"/>
      <c r="PDD133" s="262"/>
      <c r="PDE133" s="262"/>
      <c r="PDF133" s="262"/>
      <c r="PDG133" s="262"/>
      <c r="PDH133" s="262"/>
      <c r="PDI133" s="262"/>
      <c r="PDJ133" s="262"/>
      <c r="PDK133" s="262"/>
      <c r="PDL133" s="262"/>
      <c r="PDM133" s="262"/>
      <c r="PDN133" s="262"/>
      <c r="PDO133" s="262"/>
      <c r="PDP133" s="262"/>
      <c r="PDQ133" s="262"/>
      <c r="PDR133" s="262"/>
      <c r="PDS133" s="262"/>
      <c r="PDT133" s="262"/>
      <c r="PDU133" s="262"/>
      <c r="PDV133" s="262"/>
      <c r="PDW133" s="262"/>
      <c r="PDX133" s="262"/>
      <c r="PDY133" s="262"/>
      <c r="PDZ133" s="262"/>
      <c r="PEA133" s="262"/>
      <c r="PEB133" s="262"/>
      <c r="PEC133" s="262"/>
      <c r="PED133" s="262"/>
      <c r="PEE133" s="262"/>
      <c r="PEF133" s="262"/>
      <c r="PEG133" s="262"/>
      <c r="PEH133" s="262"/>
      <c r="PEI133" s="262"/>
      <c r="PEJ133" s="262"/>
      <c r="PEK133" s="262"/>
      <c r="PEL133" s="262"/>
      <c r="PEM133" s="262"/>
      <c r="PEN133" s="262"/>
      <c r="PEO133" s="262"/>
      <c r="PEP133" s="262"/>
      <c r="PEQ133" s="262"/>
      <c r="PER133" s="262"/>
      <c r="PES133" s="262"/>
      <c r="PET133" s="262"/>
      <c r="PEU133" s="262"/>
      <c r="PEV133" s="262"/>
      <c r="PEW133" s="262"/>
      <c r="PEX133" s="262"/>
      <c r="PEY133" s="262"/>
      <c r="PEZ133" s="262"/>
      <c r="PFA133" s="262"/>
      <c r="PFB133" s="262"/>
      <c r="PFC133" s="262"/>
      <c r="PFD133" s="262"/>
      <c r="PFE133" s="262"/>
      <c r="PFF133" s="262"/>
      <c r="PFG133" s="262"/>
      <c r="PFH133" s="262"/>
      <c r="PFI133" s="262"/>
      <c r="PFJ133" s="262"/>
      <c r="PFK133" s="262"/>
      <c r="PFL133" s="262"/>
      <c r="PFM133" s="262"/>
      <c r="PFN133" s="262"/>
      <c r="PFO133" s="262"/>
      <c r="PFP133" s="262"/>
      <c r="PFQ133" s="262"/>
      <c r="PFR133" s="262"/>
      <c r="PFS133" s="262"/>
      <c r="PFT133" s="262"/>
      <c r="PFU133" s="262"/>
      <c r="PFV133" s="262"/>
      <c r="PFW133" s="262"/>
      <c r="PFX133" s="262"/>
      <c r="PFY133" s="262"/>
      <c r="PFZ133" s="262"/>
      <c r="PGA133" s="262"/>
      <c r="PGB133" s="262"/>
      <c r="PGC133" s="262"/>
      <c r="PGD133" s="262"/>
      <c r="PGE133" s="262"/>
      <c r="PGF133" s="262"/>
      <c r="PGG133" s="262"/>
      <c r="PGH133" s="262"/>
      <c r="PGI133" s="262"/>
      <c r="PGJ133" s="262"/>
      <c r="PGK133" s="262"/>
      <c r="PGL133" s="262"/>
      <c r="PGM133" s="262"/>
      <c r="PGN133" s="262"/>
      <c r="PGO133" s="262"/>
      <c r="PGP133" s="262"/>
      <c r="PGQ133" s="262"/>
      <c r="PGR133" s="262"/>
      <c r="PGS133" s="262"/>
      <c r="PGT133" s="262"/>
      <c r="PGU133" s="262"/>
      <c r="PGV133" s="262"/>
      <c r="PGW133" s="262"/>
      <c r="PGX133" s="262"/>
      <c r="PGY133" s="262"/>
      <c r="PGZ133" s="262"/>
      <c r="PHA133" s="262"/>
      <c r="PHB133" s="262"/>
      <c r="PHC133" s="262"/>
      <c r="PHD133" s="262"/>
      <c r="PHE133" s="262"/>
      <c r="PHF133" s="262"/>
      <c r="PHG133" s="262"/>
      <c r="PHH133" s="262"/>
      <c r="PHI133" s="262"/>
      <c r="PHJ133" s="262"/>
      <c r="PHK133" s="262"/>
      <c r="PHL133" s="262"/>
      <c r="PHM133" s="262"/>
      <c r="PHN133" s="262"/>
      <c r="PHO133" s="262"/>
      <c r="PHP133" s="262"/>
      <c r="PHQ133" s="262"/>
      <c r="PHR133" s="262"/>
      <c r="PHS133" s="262"/>
      <c r="PHT133" s="262"/>
      <c r="PHU133" s="262"/>
      <c r="PHV133" s="262"/>
      <c r="PHW133" s="262"/>
      <c r="PHX133" s="262"/>
      <c r="PHY133" s="262"/>
      <c r="PHZ133" s="262"/>
      <c r="PIA133" s="262"/>
      <c r="PIB133" s="262"/>
      <c r="PIC133" s="262"/>
      <c r="PID133" s="262"/>
      <c r="PIE133" s="262"/>
      <c r="PIF133" s="262"/>
      <c r="PIG133" s="262"/>
      <c r="PIH133" s="262"/>
      <c r="PII133" s="262"/>
      <c r="PIJ133" s="262"/>
      <c r="PIK133" s="262"/>
      <c r="PIL133" s="262"/>
      <c r="PIM133" s="262"/>
      <c r="PIN133" s="262"/>
      <c r="PIO133" s="262"/>
      <c r="PIP133" s="262"/>
      <c r="PIQ133" s="262"/>
      <c r="PIR133" s="262"/>
      <c r="PIS133" s="262"/>
      <c r="PIT133" s="262"/>
      <c r="PIU133" s="262"/>
      <c r="PIV133" s="262"/>
      <c r="PIW133" s="262"/>
      <c r="PIX133" s="262"/>
      <c r="PIY133" s="262"/>
      <c r="PIZ133" s="262"/>
      <c r="PJA133" s="262"/>
      <c r="PJB133" s="262"/>
      <c r="PJC133" s="262"/>
      <c r="PJD133" s="262"/>
      <c r="PJE133" s="262"/>
      <c r="PJF133" s="262"/>
      <c r="PJG133" s="262"/>
      <c r="PJH133" s="262"/>
      <c r="PJI133" s="262"/>
      <c r="PJJ133" s="262"/>
      <c r="PJK133" s="262"/>
      <c r="PJL133" s="262"/>
      <c r="PJM133" s="262"/>
      <c r="PJN133" s="262"/>
      <c r="PJO133" s="262"/>
      <c r="PJP133" s="262"/>
      <c r="PJQ133" s="262"/>
      <c r="PJR133" s="262"/>
      <c r="PJS133" s="262"/>
      <c r="PJT133" s="262"/>
      <c r="PJU133" s="262"/>
      <c r="PJV133" s="262"/>
      <c r="PJW133" s="262"/>
      <c r="PJX133" s="262"/>
      <c r="PJY133" s="262"/>
      <c r="PJZ133" s="262"/>
      <c r="PKA133" s="262"/>
      <c r="PKB133" s="262"/>
      <c r="PKC133" s="262"/>
      <c r="PKD133" s="262"/>
      <c r="PKE133" s="262"/>
      <c r="PKF133" s="262"/>
      <c r="PKG133" s="262"/>
      <c r="PKH133" s="262"/>
      <c r="PKI133" s="262"/>
      <c r="PKJ133" s="262"/>
      <c r="PKK133" s="262"/>
      <c r="PKL133" s="262"/>
      <c r="PKM133" s="262"/>
      <c r="PKN133" s="262"/>
      <c r="PKO133" s="262"/>
      <c r="PKP133" s="262"/>
      <c r="PKQ133" s="262"/>
      <c r="PKR133" s="262"/>
      <c r="PKS133" s="262"/>
      <c r="PKT133" s="262"/>
      <c r="PKU133" s="262"/>
      <c r="PKV133" s="262"/>
      <c r="PKW133" s="262"/>
      <c r="PKX133" s="262"/>
      <c r="PKY133" s="262"/>
      <c r="PKZ133" s="262"/>
      <c r="PLA133" s="262"/>
      <c r="PLB133" s="262"/>
      <c r="PLC133" s="262"/>
      <c r="PLD133" s="262"/>
      <c r="PLE133" s="262"/>
      <c r="PLF133" s="262"/>
      <c r="PLG133" s="262"/>
      <c r="PLH133" s="262"/>
      <c r="PLI133" s="262"/>
      <c r="PLJ133" s="262"/>
      <c r="PLK133" s="262"/>
      <c r="PLL133" s="262"/>
      <c r="PLM133" s="262"/>
      <c r="PLN133" s="262"/>
      <c r="PLO133" s="262"/>
      <c r="PLP133" s="262"/>
      <c r="PLQ133" s="262"/>
      <c r="PLR133" s="262"/>
      <c r="PLS133" s="262"/>
      <c r="PLT133" s="262"/>
      <c r="PLU133" s="262"/>
      <c r="PLV133" s="262"/>
      <c r="PLW133" s="262"/>
      <c r="PLX133" s="262"/>
      <c r="PLY133" s="262"/>
      <c r="PLZ133" s="262"/>
      <c r="PMA133" s="262"/>
      <c r="PMB133" s="262"/>
      <c r="PMC133" s="262"/>
      <c r="PMD133" s="262"/>
      <c r="PME133" s="262"/>
      <c r="PMF133" s="262"/>
      <c r="PMG133" s="262"/>
      <c r="PMH133" s="262"/>
      <c r="PMI133" s="262"/>
      <c r="PMJ133" s="262"/>
      <c r="PMK133" s="262"/>
      <c r="PML133" s="262"/>
      <c r="PMM133" s="262"/>
      <c r="PMN133" s="262"/>
      <c r="PMO133" s="262"/>
      <c r="PMP133" s="262"/>
      <c r="PMQ133" s="262"/>
      <c r="PMR133" s="262"/>
      <c r="PMS133" s="262"/>
      <c r="PMT133" s="262"/>
      <c r="PMU133" s="262"/>
      <c r="PMV133" s="262"/>
      <c r="PMW133" s="262"/>
      <c r="PMX133" s="262"/>
      <c r="PMY133" s="262"/>
      <c r="PMZ133" s="262"/>
      <c r="PNA133" s="262"/>
      <c r="PNB133" s="262"/>
      <c r="PNC133" s="262"/>
      <c r="PND133" s="262"/>
      <c r="PNE133" s="262"/>
      <c r="PNF133" s="262"/>
      <c r="PNG133" s="262"/>
      <c r="PNH133" s="262"/>
      <c r="PNI133" s="262"/>
      <c r="PNJ133" s="262"/>
      <c r="PNK133" s="262"/>
      <c r="PNL133" s="262"/>
      <c r="PNM133" s="262"/>
      <c r="PNN133" s="262"/>
      <c r="PNO133" s="262"/>
      <c r="PNP133" s="262"/>
      <c r="PNQ133" s="262"/>
      <c r="PNR133" s="262"/>
      <c r="PNS133" s="262"/>
      <c r="PNT133" s="262"/>
      <c r="PNU133" s="262"/>
      <c r="PNV133" s="262"/>
      <c r="PNW133" s="262"/>
      <c r="PNX133" s="262"/>
      <c r="PNY133" s="262"/>
      <c r="PNZ133" s="262"/>
      <c r="POA133" s="262"/>
      <c r="POB133" s="262"/>
      <c r="POC133" s="262"/>
      <c r="POD133" s="262"/>
      <c r="POE133" s="262"/>
      <c r="POF133" s="262"/>
      <c r="POG133" s="262"/>
      <c r="POH133" s="262"/>
      <c r="POI133" s="262"/>
      <c r="POJ133" s="262"/>
      <c r="POK133" s="262"/>
      <c r="POL133" s="262"/>
      <c r="POM133" s="262"/>
      <c r="PON133" s="262"/>
      <c r="POO133" s="262"/>
      <c r="POP133" s="262"/>
      <c r="POQ133" s="262"/>
      <c r="POR133" s="262"/>
      <c r="POS133" s="262"/>
      <c r="POT133" s="262"/>
      <c r="POU133" s="262"/>
      <c r="POV133" s="262"/>
      <c r="POW133" s="262"/>
      <c r="POX133" s="262"/>
      <c r="POY133" s="262"/>
      <c r="POZ133" s="262"/>
      <c r="PPA133" s="262"/>
      <c r="PPB133" s="262"/>
      <c r="PPC133" s="262"/>
      <c r="PPD133" s="262"/>
      <c r="PPE133" s="262"/>
      <c r="PPF133" s="262"/>
      <c r="PPG133" s="262"/>
      <c r="PPH133" s="262"/>
      <c r="PPI133" s="262"/>
      <c r="PPJ133" s="262"/>
      <c r="PPK133" s="262"/>
      <c r="PPL133" s="262"/>
      <c r="PPM133" s="262"/>
      <c r="PPN133" s="262"/>
      <c r="PPO133" s="262"/>
      <c r="PPP133" s="262"/>
      <c r="PPQ133" s="262"/>
      <c r="PPR133" s="262"/>
      <c r="PPS133" s="262"/>
      <c r="PPT133" s="262"/>
      <c r="PPU133" s="262"/>
      <c r="PPV133" s="262"/>
      <c r="PPW133" s="262"/>
      <c r="PPX133" s="262"/>
      <c r="PPY133" s="262"/>
      <c r="PPZ133" s="262"/>
      <c r="PQA133" s="262"/>
      <c r="PQB133" s="262"/>
      <c r="PQC133" s="262"/>
      <c r="PQD133" s="262"/>
      <c r="PQE133" s="262"/>
      <c r="PQF133" s="262"/>
      <c r="PQG133" s="262"/>
      <c r="PQH133" s="262"/>
      <c r="PQI133" s="262"/>
      <c r="PQJ133" s="262"/>
      <c r="PQK133" s="262"/>
      <c r="PQL133" s="262"/>
      <c r="PQM133" s="262"/>
      <c r="PQN133" s="262"/>
      <c r="PQO133" s="262"/>
      <c r="PQP133" s="262"/>
      <c r="PQQ133" s="262"/>
      <c r="PQR133" s="262"/>
      <c r="PQS133" s="262"/>
      <c r="PQT133" s="262"/>
      <c r="PQU133" s="262"/>
      <c r="PQV133" s="262"/>
      <c r="PQW133" s="262"/>
      <c r="PQX133" s="262"/>
      <c r="PQY133" s="262"/>
      <c r="PQZ133" s="262"/>
      <c r="PRA133" s="262"/>
      <c r="PRB133" s="262"/>
      <c r="PRC133" s="262"/>
      <c r="PRD133" s="262"/>
      <c r="PRE133" s="262"/>
      <c r="PRF133" s="262"/>
      <c r="PRG133" s="262"/>
      <c r="PRH133" s="262"/>
      <c r="PRI133" s="262"/>
      <c r="PRJ133" s="262"/>
      <c r="PRK133" s="262"/>
      <c r="PRL133" s="262"/>
      <c r="PRM133" s="262"/>
      <c r="PRN133" s="262"/>
      <c r="PRO133" s="262"/>
      <c r="PRP133" s="262"/>
      <c r="PRQ133" s="262"/>
      <c r="PRR133" s="262"/>
      <c r="PRS133" s="262"/>
      <c r="PRT133" s="262"/>
      <c r="PRU133" s="262"/>
      <c r="PRV133" s="262"/>
      <c r="PRW133" s="262"/>
      <c r="PRX133" s="262"/>
      <c r="PRY133" s="262"/>
      <c r="PRZ133" s="262"/>
      <c r="PSA133" s="262"/>
      <c r="PSB133" s="262"/>
      <c r="PSC133" s="262"/>
      <c r="PSD133" s="262"/>
      <c r="PSE133" s="262"/>
      <c r="PSF133" s="262"/>
      <c r="PSG133" s="262"/>
      <c r="PSH133" s="262"/>
      <c r="PSI133" s="262"/>
      <c r="PSJ133" s="262"/>
      <c r="PSK133" s="262"/>
      <c r="PSL133" s="262"/>
      <c r="PSM133" s="262"/>
      <c r="PSN133" s="262"/>
      <c r="PSO133" s="262"/>
      <c r="PSP133" s="262"/>
      <c r="PSQ133" s="262"/>
      <c r="PSR133" s="262"/>
      <c r="PSS133" s="262"/>
      <c r="PST133" s="262"/>
      <c r="PSU133" s="262"/>
      <c r="PSV133" s="262"/>
      <c r="PSW133" s="262"/>
      <c r="PSX133" s="262"/>
      <c r="PSY133" s="262"/>
      <c r="PSZ133" s="262"/>
      <c r="PTA133" s="262"/>
      <c r="PTB133" s="262"/>
      <c r="PTC133" s="262"/>
      <c r="PTD133" s="262"/>
      <c r="PTE133" s="262"/>
      <c r="PTF133" s="262"/>
      <c r="PTG133" s="262"/>
      <c r="PTH133" s="262"/>
      <c r="PTI133" s="262"/>
      <c r="PTJ133" s="262"/>
      <c r="PTK133" s="262"/>
      <c r="PTL133" s="262"/>
      <c r="PTM133" s="262"/>
      <c r="PTN133" s="262"/>
      <c r="PTO133" s="262"/>
      <c r="PTP133" s="262"/>
      <c r="PTQ133" s="262"/>
      <c r="PTR133" s="262"/>
      <c r="PTS133" s="262"/>
      <c r="PTT133" s="262"/>
      <c r="PTU133" s="262"/>
      <c r="PTV133" s="262"/>
      <c r="PTW133" s="262"/>
      <c r="PTX133" s="262"/>
      <c r="PTY133" s="262"/>
      <c r="PTZ133" s="262"/>
      <c r="PUA133" s="262"/>
      <c r="PUB133" s="262"/>
      <c r="PUC133" s="262"/>
      <c r="PUD133" s="262"/>
      <c r="PUE133" s="262"/>
      <c r="PUF133" s="262"/>
      <c r="PUG133" s="262"/>
      <c r="PUH133" s="262"/>
      <c r="PUI133" s="262"/>
      <c r="PUJ133" s="262"/>
      <c r="PUK133" s="262"/>
      <c r="PUL133" s="262"/>
      <c r="PUM133" s="262"/>
      <c r="PUN133" s="262"/>
      <c r="PUO133" s="262"/>
      <c r="PUP133" s="262"/>
      <c r="PUQ133" s="262"/>
      <c r="PUR133" s="262"/>
      <c r="PUS133" s="262"/>
      <c r="PUT133" s="262"/>
      <c r="PUU133" s="262"/>
      <c r="PUV133" s="262"/>
      <c r="PUW133" s="262"/>
      <c r="PUX133" s="262"/>
      <c r="PUY133" s="262"/>
      <c r="PUZ133" s="262"/>
      <c r="PVA133" s="262"/>
      <c r="PVB133" s="262"/>
      <c r="PVC133" s="262"/>
      <c r="PVD133" s="262"/>
      <c r="PVE133" s="262"/>
      <c r="PVF133" s="262"/>
      <c r="PVG133" s="262"/>
      <c r="PVH133" s="262"/>
      <c r="PVI133" s="262"/>
      <c r="PVJ133" s="262"/>
      <c r="PVK133" s="262"/>
      <c r="PVL133" s="262"/>
      <c r="PVM133" s="262"/>
      <c r="PVN133" s="262"/>
      <c r="PVO133" s="262"/>
      <c r="PVP133" s="262"/>
      <c r="PVQ133" s="262"/>
      <c r="PVR133" s="262"/>
      <c r="PVS133" s="262"/>
      <c r="PVT133" s="262"/>
      <c r="PVU133" s="262"/>
      <c r="PVV133" s="262"/>
      <c r="PVW133" s="262"/>
      <c r="PVX133" s="262"/>
      <c r="PVY133" s="262"/>
      <c r="PVZ133" s="262"/>
      <c r="PWA133" s="262"/>
      <c r="PWB133" s="262"/>
      <c r="PWC133" s="262"/>
      <c r="PWD133" s="262"/>
      <c r="PWE133" s="262"/>
      <c r="PWF133" s="262"/>
      <c r="PWG133" s="262"/>
      <c r="PWH133" s="262"/>
      <c r="PWI133" s="262"/>
      <c r="PWJ133" s="262"/>
      <c r="PWK133" s="262"/>
      <c r="PWL133" s="262"/>
      <c r="PWM133" s="262"/>
      <c r="PWN133" s="262"/>
      <c r="PWO133" s="262"/>
      <c r="PWP133" s="262"/>
      <c r="PWQ133" s="262"/>
      <c r="PWR133" s="262"/>
      <c r="PWS133" s="262"/>
      <c r="PWT133" s="262"/>
      <c r="PWU133" s="262"/>
      <c r="PWV133" s="262"/>
      <c r="PWW133" s="262"/>
      <c r="PWX133" s="262"/>
      <c r="PWY133" s="262"/>
      <c r="PWZ133" s="262"/>
      <c r="PXA133" s="262"/>
      <c r="PXB133" s="262"/>
      <c r="PXC133" s="262"/>
      <c r="PXD133" s="262"/>
      <c r="PXE133" s="262"/>
      <c r="PXF133" s="262"/>
      <c r="PXG133" s="262"/>
      <c r="PXH133" s="262"/>
      <c r="PXI133" s="262"/>
      <c r="PXJ133" s="262"/>
      <c r="PXK133" s="262"/>
      <c r="PXL133" s="262"/>
      <c r="PXM133" s="262"/>
      <c r="PXN133" s="262"/>
      <c r="PXO133" s="262"/>
      <c r="PXP133" s="262"/>
      <c r="PXQ133" s="262"/>
      <c r="PXR133" s="262"/>
      <c r="PXS133" s="262"/>
      <c r="PXT133" s="262"/>
      <c r="PXU133" s="262"/>
      <c r="PXV133" s="262"/>
      <c r="PXW133" s="262"/>
      <c r="PXX133" s="262"/>
      <c r="PXY133" s="262"/>
      <c r="PXZ133" s="262"/>
      <c r="PYA133" s="262"/>
      <c r="PYB133" s="262"/>
      <c r="PYC133" s="262"/>
      <c r="PYD133" s="262"/>
      <c r="PYE133" s="262"/>
      <c r="PYF133" s="262"/>
      <c r="PYG133" s="262"/>
      <c r="PYH133" s="262"/>
      <c r="PYI133" s="262"/>
      <c r="PYJ133" s="262"/>
      <c r="PYK133" s="262"/>
      <c r="PYL133" s="262"/>
      <c r="PYM133" s="262"/>
      <c r="PYN133" s="262"/>
      <c r="PYO133" s="262"/>
      <c r="PYP133" s="262"/>
      <c r="PYQ133" s="262"/>
      <c r="PYR133" s="262"/>
      <c r="PYS133" s="262"/>
      <c r="PYT133" s="262"/>
      <c r="PYU133" s="262"/>
      <c r="PYV133" s="262"/>
      <c r="PYW133" s="262"/>
      <c r="PYX133" s="262"/>
      <c r="PYY133" s="262"/>
      <c r="PYZ133" s="262"/>
      <c r="PZA133" s="262"/>
      <c r="PZB133" s="262"/>
      <c r="PZC133" s="262"/>
      <c r="PZD133" s="262"/>
      <c r="PZE133" s="262"/>
      <c r="PZF133" s="262"/>
      <c r="PZG133" s="262"/>
      <c r="PZH133" s="262"/>
      <c r="PZI133" s="262"/>
      <c r="PZJ133" s="262"/>
      <c r="PZK133" s="262"/>
      <c r="PZL133" s="262"/>
      <c r="PZM133" s="262"/>
      <c r="PZN133" s="262"/>
      <c r="PZO133" s="262"/>
      <c r="PZP133" s="262"/>
      <c r="PZQ133" s="262"/>
      <c r="PZR133" s="262"/>
      <c r="PZS133" s="262"/>
      <c r="PZT133" s="262"/>
      <c r="PZU133" s="262"/>
      <c r="PZV133" s="262"/>
      <c r="PZW133" s="262"/>
      <c r="PZX133" s="262"/>
      <c r="PZY133" s="262"/>
      <c r="PZZ133" s="262"/>
      <c r="QAA133" s="262"/>
      <c r="QAB133" s="262"/>
      <c r="QAC133" s="262"/>
      <c r="QAD133" s="262"/>
      <c r="QAE133" s="262"/>
      <c r="QAF133" s="262"/>
      <c r="QAG133" s="262"/>
      <c r="QAH133" s="262"/>
      <c r="QAI133" s="262"/>
      <c r="QAJ133" s="262"/>
      <c r="QAK133" s="262"/>
      <c r="QAL133" s="262"/>
      <c r="QAM133" s="262"/>
      <c r="QAN133" s="262"/>
      <c r="QAO133" s="262"/>
      <c r="QAP133" s="262"/>
      <c r="QAQ133" s="262"/>
      <c r="QAR133" s="262"/>
      <c r="QAS133" s="262"/>
      <c r="QAT133" s="262"/>
      <c r="QAU133" s="262"/>
      <c r="QAV133" s="262"/>
      <c r="QAW133" s="262"/>
      <c r="QAX133" s="262"/>
      <c r="QAY133" s="262"/>
      <c r="QAZ133" s="262"/>
      <c r="QBA133" s="262"/>
      <c r="QBB133" s="262"/>
      <c r="QBC133" s="262"/>
      <c r="QBD133" s="262"/>
      <c r="QBE133" s="262"/>
      <c r="QBF133" s="262"/>
      <c r="QBG133" s="262"/>
      <c r="QBH133" s="262"/>
      <c r="QBI133" s="262"/>
      <c r="QBJ133" s="262"/>
      <c r="QBK133" s="262"/>
      <c r="QBL133" s="262"/>
      <c r="QBM133" s="262"/>
      <c r="QBN133" s="262"/>
      <c r="QBO133" s="262"/>
      <c r="QBP133" s="262"/>
      <c r="QBQ133" s="262"/>
      <c r="QBR133" s="262"/>
      <c r="QBS133" s="262"/>
      <c r="QBT133" s="262"/>
      <c r="QBU133" s="262"/>
      <c r="QBV133" s="262"/>
      <c r="QBW133" s="262"/>
      <c r="QBX133" s="262"/>
      <c r="QBY133" s="262"/>
      <c r="QBZ133" s="262"/>
      <c r="QCA133" s="262"/>
      <c r="QCB133" s="262"/>
      <c r="QCC133" s="262"/>
      <c r="QCD133" s="262"/>
      <c r="QCE133" s="262"/>
      <c r="QCF133" s="262"/>
      <c r="QCG133" s="262"/>
      <c r="QCH133" s="262"/>
      <c r="QCI133" s="262"/>
      <c r="QCJ133" s="262"/>
      <c r="QCK133" s="262"/>
      <c r="QCL133" s="262"/>
      <c r="QCM133" s="262"/>
      <c r="QCN133" s="262"/>
      <c r="QCO133" s="262"/>
      <c r="QCP133" s="262"/>
      <c r="QCQ133" s="262"/>
      <c r="QCR133" s="262"/>
      <c r="QCS133" s="262"/>
      <c r="QCT133" s="262"/>
      <c r="QCU133" s="262"/>
      <c r="QCV133" s="262"/>
      <c r="QCW133" s="262"/>
      <c r="QCX133" s="262"/>
      <c r="QCY133" s="262"/>
      <c r="QCZ133" s="262"/>
      <c r="QDA133" s="262"/>
      <c r="QDB133" s="262"/>
      <c r="QDC133" s="262"/>
      <c r="QDD133" s="262"/>
      <c r="QDE133" s="262"/>
      <c r="QDF133" s="262"/>
      <c r="QDG133" s="262"/>
      <c r="QDH133" s="262"/>
      <c r="QDI133" s="262"/>
      <c r="QDJ133" s="262"/>
      <c r="QDK133" s="262"/>
      <c r="QDL133" s="262"/>
      <c r="QDM133" s="262"/>
      <c r="QDN133" s="262"/>
      <c r="QDO133" s="262"/>
      <c r="QDP133" s="262"/>
      <c r="QDQ133" s="262"/>
      <c r="QDR133" s="262"/>
      <c r="QDS133" s="262"/>
      <c r="QDT133" s="262"/>
      <c r="QDU133" s="262"/>
      <c r="QDV133" s="262"/>
      <c r="QDW133" s="262"/>
      <c r="QDX133" s="262"/>
      <c r="QDY133" s="262"/>
      <c r="QDZ133" s="262"/>
      <c r="QEA133" s="262"/>
      <c r="QEB133" s="262"/>
      <c r="QEC133" s="262"/>
      <c r="QED133" s="262"/>
      <c r="QEE133" s="262"/>
      <c r="QEF133" s="262"/>
      <c r="QEG133" s="262"/>
      <c r="QEH133" s="262"/>
      <c r="QEI133" s="262"/>
      <c r="QEJ133" s="262"/>
      <c r="QEK133" s="262"/>
      <c r="QEL133" s="262"/>
      <c r="QEM133" s="262"/>
      <c r="QEN133" s="262"/>
      <c r="QEO133" s="262"/>
      <c r="QEP133" s="262"/>
      <c r="QEQ133" s="262"/>
      <c r="QER133" s="262"/>
      <c r="QES133" s="262"/>
      <c r="QET133" s="262"/>
      <c r="QEU133" s="262"/>
      <c r="QEV133" s="262"/>
      <c r="QEW133" s="262"/>
      <c r="QEX133" s="262"/>
      <c r="QEY133" s="262"/>
      <c r="QEZ133" s="262"/>
      <c r="QFA133" s="262"/>
      <c r="QFB133" s="262"/>
      <c r="QFC133" s="262"/>
      <c r="QFD133" s="262"/>
      <c r="QFE133" s="262"/>
      <c r="QFF133" s="262"/>
      <c r="QFG133" s="262"/>
      <c r="QFH133" s="262"/>
      <c r="QFI133" s="262"/>
      <c r="QFJ133" s="262"/>
      <c r="QFK133" s="262"/>
      <c r="QFL133" s="262"/>
      <c r="QFM133" s="262"/>
      <c r="QFN133" s="262"/>
      <c r="QFO133" s="262"/>
      <c r="QFP133" s="262"/>
      <c r="QFQ133" s="262"/>
      <c r="QFR133" s="262"/>
      <c r="QFS133" s="262"/>
      <c r="QFT133" s="262"/>
      <c r="QFU133" s="262"/>
      <c r="QFV133" s="262"/>
      <c r="QFW133" s="262"/>
      <c r="QFX133" s="262"/>
      <c r="QFY133" s="262"/>
      <c r="QFZ133" s="262"/>
      <c r="QGA133" s="262"/>
      <c r="QGB133" s="262"/>
      <c r="QGC133" s="262"/>
      <c r="QGD133" s="262"/>
      <c r="QGE133" s="262"/>
      <c r="QGF133" s="262"/>
      <c r="QGG133" s="262"/>
      <c r="QGH133" s="262"/>
      <c r="QGI133" s="262"/>
      <c r="QGJ133" s="262"/>
      <c r="QGK133" s="262"/>
      <c r="QGL133" s="262"/>
      <c r="QGM133" s="262"/>
      <c r="QGN133" s="262"/>
      <c r="QGO133" s="262"/>
      <c r="QGP133" s="262"/>
      <c r="QGQ133" s="262"/>
      <c r="QGR133" s="262"/>
      <c r="QGS133" s="262"/>
      <c r="QGT133" s="262"/>
      <c r="QGU133" s="262"/>
      <c r="QGV133" s="262"/>
      <c r="QGW133" s="262"/>
      <c r="QGX133" s="262"/>
      <c r="QGY133" s="262"/>
      <c r="QGZ133" s="262"/>
      <c r="QHA133" s="262"/>
      <c r="QHB133" s="262"/>
      <c r="QHC133" s="262"/>
      <c r="QHD133" s="262"/>
      <c r="QHE133" s="262"/>
      <c r="QHF133" s="262"/>
      <c r="QHG133" s="262"/>
      <c r="QHH133" s="262"/>
      <c r="QHI133" s="262"/>
      <c r="QHJ133" s="262"/>
      <c r="QHK133" s="262"/>
      <c r="QHL133" s="262"/>
      <c r="QHM133" s="262"/>
      <c r="QHN133" s="262"/>
      <c r="QHO133" s="262"/>
      <c r="QHP133" s="262"/>
      <c r="QHQ133" s="262"/>
      <c r="QHR133" s="262"/>
      <c r="QHS133" s="262"/>
      <c r="QHT133" s="262"/>
      <c r="QHU133" s="262"/>
      <c r="QHV133" s="262"/>
      <c r="QHW133" s="262"/>
      <c r="QHX133" s="262"/>
      <c r="QHY133" s="262"/>
      <c r="QHZ133" s="262"/>
      <c r="QIA133" s="262"/>
      <c r="QIB133" s="262"/>
      <c r="QIC133" s="262"/>
      <c r="QID133" s="262"/>
      <c r="QIE133" s="262"/>
      <c r="QIF133" s="262"/>
      <c r="QIG133" s="262"/>
      <c r="QIH133" s="262"/>
      <c r="QII133" s="262"/>
      <c r="QIJ133" s="262"/>
      <c r="QIK133" s="262"/>
      <c r="QIL133" s="262"/>
      <c r="QIM133" s="262"/>
      <c r="QIN133" s="262"/>
      <c r="QIO133" s="262"/>
      <c r="QIP133" s="262"/>
      <c r="QIQ133" s="262"/>
      <c r="QIR133" s="262"/>
      <c r="QIS133" s="262"/>
      <c r="QIT133" s="262"/>
      <c r="QIU133" s="262"/>
      <c r="QIV133" s="262"/>
      <c r="QIW133" s="262"/>
      <c r="QIX133" s="262"/>
      <c r="QIY133" s="262"/>
      <c r="QIZ133" s="262"/>
      <c r="QJA133" s="262"/>
      <c r="QJB133" s="262"/>
      <c r="QJC133" s="262"/>
      <c r="QJD133" s="262"/>
      <c r="QJE133" s="262"/>
      <c r="QJF133" s="262"/>
      <c r="QJG133" s="262"/>
      <c r="QJH133" s="262"/>
      <c r="QJI133" s="262"/>
      <c r="QJJ133" s="262"/>
      <c r="QJK133" s="262"/>
      <c r="QJL133" s="262"/>
      <c r="QJM133" s="262"/>
      <c r="QJN133" s="262"/>
      <c r="QJO133" s="262"/>
      <c r="QJP133" s="262"/>
      <c r="QJQ133" s="262"/>
      <c r="QJR133" s="262"/>
      <c r="QJS133" s="262"/>
      <c r="QJT133" s="262"/>
      <c r="QJU133" s="262"/>
      <c r="QJV133" s="262"/>
      <c r="QJW133" s="262"/>
      <c r="QJX133" s="262"/>
      <c r="QJY133" s="262"/>
      <c r="QJZ133" s="262"/>
      <c r="QKA133" s="262"/>
      <c r="QKB133" s="262"/>
      <c r="QKC133" s="262"/>
      <c r="QKD133" s="262"/>
      <c r="QKE133" s="262"/>
      <c r="QKF133" s="262"/>
      <c r="QKG133" s="262"/>
      <c r="QKH133" s="262"/>
      <c r="QKI133" s="262"/>
      <c r="QKJ133" s="262"/>
      <c r="QKK133" s="262"/>
      <c r="QKL133" s="262"/>
      <c r="QKM133" s="262"/>
      <c r="QKN133" s="262"/>
      <c r="QKO133" s="262"/>
      <c r="QKP133" s="262"/>
      <c r="QKQ133" s="262"/>
      <c r="QKR133" s="262"/>
      <c r="QKS133" s="262"/>
      <c r="QKT133" s="262"/>
      <c r="QKU133" s="262"/>
      <c r="QKV133" s="262"/>
      <c r="QKW133" s="262"/>
      <c r="QKX133" s="262"/>
      <c r="QKY133" s="262"/>
      <c r="QKZ133" s="262"/>
      <c r="QLA133" s="262"/>
      <c r="QLB133" s="262"/>
      <c r="QLC133" s="262"/>
      <c r="QLD133" s="262"/>
      <c r="QLE133" s="262"/>
      <c r="QLF133" s="262"/>
      <c r="QLG133" s="262"/>
      <c r="QLH133" s="262"/>
      <c r="QLI133" s="262"/>
      <c r="QLJ133" s="262"/>
      <c r="QLK133" s="262"/>
      <c r="QLL133" s="262"/>
      <c r="QLM133" s="262"/>
      <c r="QLN133" s="262"/>
      <c r="QLO133" s="262"/>
      <c r="QLP133" s="262"/>
      <c r="QLQ133" s="262"/>
      <c r="QLR133" s="262"/>
      <c r="QLS133" s="262"/>
      <c r="QLT133" s="262"/>
      <c r="QLU133" s="262"/>
      <c r="QLV133" s="262"/>
      <c r="QLW133" s="262"/>
      <c r="QLX133" s="262"/>
      <c r="QLY133" s="262"/>
      <c r="QLZ133" s="262"/>
      <c r="QMA133" s="262"/>
      <c r="QMB133" s="262"/>
      <c r="QMC133" s="262"/>
      <c r="QMD133" s="262"/>
      <c r="QME133" s="262"/>
      <c r="QMF133" s="262"/>
      <c r="QMG133" s="262"/>
      <c r="QMH133" s="262"/>
      <c r="QMI133" s="262"/>
      <c r="QMJ133" s="262"/>
      <c r="QMK133" s="262"/>
      <c r="QML133" s="262"/>
      <c r="QMM133" s="262"/>
      <c r="QMN133" s="262"/>
      <c r="QMO133" s="262"/>
      <c r="QMP133" s="262"/>
      <c r="QMQ133" s="262"/>
      <c r="QMR133" s="262"/>
      <c r="QMS133" s="262"/>
      <c r="QMT133" s="262"/>
      <c r="QMU133" s="262"/>
      <c r="QMV133" s="262"/>
      <c r="QMW133" s="262"/>
      <c r="QMX133" s="262"/>
      <c r="QMY133" s="262"/>
      <c r="QMZ133" s="262"/>
      <c r="QNA133" s="262"/>
      <c r="QNB133" s="262"/>
      <c r="QNC133" s="262"/>
      <c r="QND133" s="262"/>
      <c r="QNE133" s="262"/>
      <c r="QNF133" s="262"/>
      <c r="QNG133" s="262"/>
      <c r="QNH133" s="262"/>
      <c r="QNI133" s="262"/>
      <c r="QNJ133" s="262"/>
      <c r="QNK133" s="262"/>
      <c r="QNL133" s="262"/>
      <c r="QNM133" s="262"/>
      <c r="QNN133" s="262"/>
      <c r="QNO133" s="262"/>
      <c r="QNP133" s="262"/>
      <c r="QNQ133" s="262"/>
      <c r="QNR133" s="262"/>
      <c r="QNS133" s="262"/>
      <c r="QNT133" s="262"/>
      <c r="QNU133" s="262"/>
      <c r="QNV133" s="262"/>
      <c r="QNW133" s="262"/>
      <c r="QNX133" s="262"/>
      <c r="QNY133" s="262"/>
      <c r="QNZ133" s="262"/>
      <c r="QOA133" s="262"/>
      <c r="QOB133" s="262"/>
      <c r="QOC133" s="262"/>
      <c r="QOD133" s="262"/>
      <c r="QOE133" s="262"/>
      <c r="QOF133" s="262"/>
      <c r="QOG133" s="262"/>
      <c r="QOH133" s="262"/>
      <c r="QOI133" s="262"/>
      <c r="QOJ133" s="262"/>
      <c r="QOK133" s="262"/>
      <c r="QOL133" s="262"/>
      <c r="QOM133" s="262"/>
      <c r="QON133" s="262"/>
      <c r="QOO133" s="262"/>
      <c r="QOP133" s="262"/>
      <c r="QOQ133" s="262"/>
      <c r="QOR133" s="262"/>
      <c r="QOS133" s="262"/>
      <c r="QOT133" s="262"/>
      <c r="QOU133" s="262"/>
      <c r="QOV133" s="262"/>
      <c r="QOW133" s="262"/>
      <c r="QOX133" s="262"/>
      <c r="QOY133" s="262"/>
      <c r="QOZ133" s="262"/>
      <c r="QPA133" s="262"/>
      <c r="QPB133" s="262"/>
      <c r="QPC133" s="262"/>
      <c r="QPD133" s="262"/>
      <c r="QPE133" s="262"/>
      <c r="QPF133" s="262"/>
      <c r="QPG133" s="262"/>
      <c r="QPH133" s="262"/>
      <c r="QPI133" s="262"/>
      <c r="QPJ133" s="262"/>
      <c r="QPK133" s="262"/>
      <c r="QPL133" s="262"/>
      <c r="QPM133" s="262"/>
      <c r="QPN133" s="262"/>
      <c r="QPO133" s="262"/>
      <c r="QPP133" s="262"/>
      <c r="QPQ133" s="262"/>
      <c r="QPR133" s="262"/>
      <c r="QPS133" s="262"/>
      <c r="QPT133" s="262"/>
      <c r="QPU133" s="262"/>
      <c r="QPV133" s="262"/>
      <c r="QPW133" s="262"/>
      <c r="QPX133" s="262"/>
      <c r="QPY133" s="262"/>
      <c r="QPZ133" s="262"/>
      <c r="QQA133" s="262"/>
      <c r="QQB133" s="262"/>
      <c r="QQC133" s="262"/>
      <c r="QQD133" s="262"/>
      <c r="QQE133" s="262"/>
      <c r="QQF133" s="262"/>
      <c r="QQG133" s="262"/>
      <c r="QQH133" s="262"/>
      <c r="QQI133" s="262"/>
      <c r="QQJ133" s="262"/>
      <c r="QQK133" s="262"/>
      <c r="QQL133" s="262"/>
      <c r="QQM133" s="262"/>
      <c r="QQN133" s="262"/>
      <c r="QQO133" s="262"/>
      <c r="QQP133" s="262"/>
      <c r="QQQ133" s="262"/>
      <c r="QQR133" s="262"/>
      <c r="QQS133" s="262"/>
      <c r="QQT133" s="262"/>
      <c r="QQU133" s="262"/>
      <c r="QQV133" s="262"/>
      <c r="QQW133" s="262"/>
      <c r="QQX133" s="262"/>
      <c r="QQY133" s="262"/>
      <c r="QQZ133" s="262"/>
      <c r="QRA133" s="262"/>
      <c r="QRB133" s="262"/>
      <c r="QRC133" s="262"/>
      <c r="QRD133" s="262"/>
      <c r="QRE133" s="262"/>
      <c r="QRF133" s="262"/>
      <c r="QRG133" s="262"/>
      <c r="QRH133" s="262"/>
      <c r="QRI133" s="262"/>
      <c r="QRJ133" s="262"/>
      <c r="QRK133" s="262"/>
      <c r="QRL133" s="262"/>
      <c r="QRM133" s="262"/>
      <c r="QRN133" s="262"/>
      <c r="QRO133" s="262"/>
      <c r="QRP133" s="262"/>
      <c r="QRQ133" s="262"/>
      <c r="QRR133" s="262"/>
      <c r="QRS133" s="262"/>
      <c r="QRT133" s="262"/>
      <c r="QRU133" s="262"/>
      <c r="QRV133" s="262"/>
      <c r="QRW133" s="262"/>
      <c r="QRX133" s="262"/>
      <c r="QRY133" s="262"/>
      <c r="QRZ133" s="262"/>
      <c r="QSA133" s="262"/>
      <c r="QSB133" s="262"/>
      <c r="QSC133" s="262"/>
      <c r="QSD133" s="262"/>
      <c r="QSE133" s="262"/>
      <c r="QSF133" s="262"/>
      <c r="QSG133" s="262"/>
      <c r="QSH133" s="262"/>
      <c r="QSI133" s="262"/>
      <c r="QSJ133" s="262"/>
      <c r="QSK133" s="262"/>
      <c r="QSL133" s="262"/>
      <c r="QSM133" s="262"/>
      <c r="QSN133" s="262"/>
      <c r="QSO133" s="262"/>
      <c r="QSP133" s="262"/>
      <c r="QSQ133" s="262"/>
      <c r="QSR133" s="262"/>
      <c r="QSS133" s="262"/>
      <c r="QST133" s="262"/>
      <c r="QSU133" s="262"/>
      <c r="QSV133" s="262"/>
      <c r="QSW133" s="262"/>
      <c r="QSX133" s="262"/>
      <c r="QSY133" s="262"/>
      <c r="QSZ133" s="262"/>
      <c r="QTA133" s="262"/>
      <c r="QTB133" s="262"/>
      <c r="QTC133" s="262"/>
      <c r="QTD133" s="262"/>
      <c r="QTE133" s="262"/>
      <c r="QTF133" s="262"/>
      <c r="QTG133" s="262"/>
      <c r="QTH133" s="262"/>
      <c r="QTI133" s="262"/>
      <c r="QTJ133" s="262"/>
      <c r="QTK133" s="262"/>
      <c r="QTL133" s="262"/>
      <c r="QTM133" s="262"/>
      <c r="QTN133" s="262"/>
      <c r="QTO133" s="262"/>
      <c r="QTP133" s="262"/>
      <c r="QTQ133" s="262"/>
      <c r="QTR133" s="262"/>
      <c r="QTS133" s="262"/>
      <c r="QTT133" s="262"/>
      <c r="QTU133" s="262"/>
      <c r="QTV133" s="262"/>
      <c r="QTW133" s="262"/>
      <c r="QTX133" s="262"/>
      <c r="QTY133" s="262"/>
      <c r="QTZ133" s="262"/>
      <c r="QUA133" s="262"/>
      <c r="QUB133" s="262"/>
      <c r="QUC133" s="262"/>
      <c r="QUD133" s="262"/>
      <c r="QUE133" s="262"/>
      <c r="QUF133" s="262"/>
      <c r="QUG133" s="262"/>
      <c r="QUH133" s="262"/>
      <c r="QUI133" s="262"/>
      <c r="QUJ133" s="262"/>
      <c r="QUK133" s="262"/>
      <c r="QUL133" s="262"/>
      <c r="QUM133" s="262"/>
      <c r="QUN133" s="262"/>
      <c r="QUO133" s="262"/>
      <c r="QUP133" s="262"/>
      <c r="QUQ133" s="262"/>
      <c r="QUR133" s="262"/>
      <c r="QUS133" s="262"/>
      <c r="QUT133" s="262"/>
      <c r="QUU133" s="262"/>
      <c r="QUV133" s="262"/>
      <c r="QUW133" s="262"/>
      <c r="QUX133" s="262"/>
      <c r="QUY133" s="262"/>
      <c r="QUZ133" s="262"/>
      <c r="QVA133" s="262"/>
      <c r="QVB133" s="262"/>
      <c r="QVC133" s="262"/>
      <c r="QVD133" s="262"/>
      <c r="QVE133" s="262"/>
      <c r="QVF133" s="262"/>
      <c r="QVG133" s="262"/>
      <c r="QVH133" s="262"/>
      <c r="QVI133" s="262"/>
      <c r="QVJ133" s="262"/>
      <c r="QVK133" s="262"/>
      <c r="QVL133" s="262"/>
      <c r="QVM133" s="262"/>
      <c r="QVN133" s="262"/>
      <c r="QVO133" s="262"/>
      <c r="QVP133" s="262"/>
      <c r="QVQ133" s="262"/>
      <c r="QVR133" s="262"/>
      <c r="QVS133" s="262"/>
      <c r="QVT133" s="262"/>
      <c r="QVU133" s="262"/>
      <c r="QVV133" s="262"/>
      <c r="QVW133" s="262"/>
      <c r="QVX133" s="262"/>
      <c r="QVY133" s="262"/>
      <c r="QVZ133" s="262"/>
      <c r="QWA133" s="262"/>
      <c r="QWB133" s="262"/>
      <c r="QWC133" s="262"/>
      <c r="QWD133" s="262"/>
      <c r="QWE133" s="262"/>
      <c r="QWF133" s="262"/>
      <c r="QWG133" s="262"/>
      <c r="QWH133" s="262"/>
      <c r="QWI133" s="262"/>
      <c r="QWJ133" s="262"/>
      <c r="QWK133" s="262"/>
      <c r="QWL133" s="262"/>
      <c r="QWM133" s="262"/>
      <c r="QWN133" s="262"/>
      <c r="QWO133" s="262"/>
      <c r="QWP133" s="262"/>
      <c r="QWQ133" s="262"/>
      <c r="QWR133" s="262"/>
      <c r="QWS133" s="262"/>
      <c r="QWT133" s="262"/>
      <c r="QWU133" s="262"/>
      <c r="QWV133" s="262"/>
      <c r="QWW133" s="262"/>
      <c r="QWX133" s="262"/>
      <c r="QWY133" s="262"/>
      <c r="QWZ133" s="262"/>
      <c r="QXA133" s="262"/>
      <c r="QXB133" s="262"/>
      <c r="QXC133" s="262"/>
      <c r="QXD133" s="262"/>
      <c r="QXE133" s="262"/>
      <c r="QXF133" s="262"/>
      <c r="QXG133" s="262"/>
      <c r="QXH133" s="262"/>
      <c r="QXI133" s="262"/>
      <c r="QXJ133" s="262"/>
      <c r="QXK133" s="262"/>
      <c r="QXL133" s="262"/>
      <c r="QXM133" s="262"/>
      <c r="QXN133" s="262"/>
      <c r="QXO133" s="262"/>
      <c r="QXP133" s="262"/>
      <c r="QXQ133" s="262"/>
      <c r="QXR133" s="262"/>
      <c r="QXS133" s="262"/>
      <c r="QXT133" s="262"/>
      <c r="QXU133" s="262"/>
      <c r="QXV133" s="262"/>
      <c r="QXW133" s="262"/>
      <c r="QXX133" s="262"/>
      <c r="QXY133" s="262"/>
      <c r="QXZ133" s="262"/>
      <c r="QYA133" s="262"/>
      <c r="QYB133" s="262"/>
      <c r="QYC133" s="262"/>
      <c r="QYD133" s="262"/>
      <c r="QYE133" s="262"/>
      <c r="QYF133" s="262"/>
      <c r="QYG133" s="262"/>
      <c r="QYH133" s="262"/>
      <c r="QYI133" s="262"/>
      <c r="QYJ133" s="262"/>
      <c r="QYK133" s="262"/>
      <c r="QYL133" s="262"/>
      <c r="QYM133" s="262"/>
      <c r="QYN133" s="262"/>
      <c r="QYO133" s="262"/>
      <c r="QYP133" s="262"/>
      <c r="QYQ133" s="262"/>
      <c r="QYR133" s="262"/>
      <c r="QYS133" s="262"/>
      <c r="QYT133" s="262"/>
      <c r="QYU133" s="262"/>
      <c r="QYV133" s="262"/>
      <c r="QYW133" s="262"/>
      <c r="QYX133" s="262"/>
      <c r="QYY133" s="262"/>
      <c r="QYZ133" s="262"/>
      <c r="QZA133" s="262"/>
      <c r="QZB133" s="262"/>
      <c r="QZC133" s="262"/>
      <c r="QZD133" s="262"/>
      <c r="QZE133" s="262"/>
      <c r="QZF133" s="262"/>
      <c r="QZG133" s="262"/>
      <c r="QZH133" s="262"/>
      <c r="QZI133" s="262"/>
      <c r="QZJ133" s="262"/>
      <c r="QZK133" s="262"/>
      <c r="QZL133" s="262"/>
      <c r="QZM133" s="262"/>
      <c r="QZN133" s="262"/>
      <c r="QZO133" s="262"/>
      <c r="QZP133" s="262"/>
      <c r="QZQ133" s="262"/>
      <c r="QZR133" s="262"/>
      <c r="QZS133" s="262"/>
      <c r="QZT133" s="262"/>
      <c r="QZU133" s="262"/>
      <c r="QZV133" s="262"/>
      <c r="QZW133" s="262"/>
      <c r="QZX133" s="262"/>
      <c r="QZY133" s="262"/>
      <c r="QZZ133" s="262"/>
      <c r="RAA133" s="262"/>
      <c r="RAB133" s="262"/>
      <c r="RAC133" s="262"/>
      <c r="RAD133" s="262"/>
      <c r="RAE133" s="262"/>
      <c r="RAF133" s="262"/>
      <c r="RAG133" s="262"/>
      <c r="RAH133" s="262"/>
      <c r="RAI133" s="262"/>
      <c r="RAJ133" s="262"/>
      <c r="RAK133" s="262"/>
      <c r="RAL133" s="262"/>
      <c r="RAM133" s="262"/>
      <c r="RAN133" s="262"/>
      <c r="RAO133" s="262"/>
      <c r="RAP133" s="262"/>
      <c r="RAQ133" s="262"/>
      <c r="RAR133" s="262"/>
      <c r="RAS133" s="262"/>
      <c r="RAT133" s="262"/>
      <c r="RAU133" s="262"/>
      <c r="RAV133" s="262"/>
      <c r="RAW133" s="262"/>
      <c r="RAX133" s="262"/>
      <c r="RAY133" s="262"/>
      <c r="RAZ133" s="262"/>
      <c r="RBA133" s="262"/>
      <c r="RBB133" s="262"/>
      <c r="RBC133" s="262"/>
      <c r="RBD133" s="262"/>
      <c r="RBE133" s="262"/>
      <c r="RBF133" s="262"/>
      <c r="RBG133" s="262"/>
      <c r="RBH133" s="262"/>
      <c r="RBI133" s="262"/>
      <c r="RBJ133" s="262"/>
      <c r="RBK133" s="262"/>
      <c r="RBL133" s="262"/>
      <c r="RBM133" s="262"/>
      <c r="RBN133" s="262"/>
      <c r="RBO133" s="262"/>
      <c r="RBP133" s="262"/>
      <c r="RBQ133" s="262"/>
      <c r="RBR133" s="262"/>
      <c r="RBS133" s="262"/>
      <c r="RBT133" s="262"/>
      <c r="RBU133" s="262"/>
      <c r="RBV133" s="262"/>
      <c r="RBW133" s="262"/>
      <c r="RBX133" s="262"/>
      <c r="RBY133" s="262"/>
      <c r="RBZ133" s="262"/>
      <c r="RCA133" s="262"/>
      <c r="RCB133" s="262"/>
      <c r="RCC133" s="262"/>
      <c r="RCD133" s="262"/>
      <c r="RCE133" s="262"/>
      <c r="RCF133" s="262"/>
      <c r="RCG133" s="262"/>
      <c r="RCH133" s="262"/>
      <c r="RCI133" s="262"/>
      <c r="RCJ133" s="262"/>
      <c r="RCK133" s="262"/>
      <c r="RCL133" s="262"/>
      <c r="RCM133" s="262"/>
      <c r="RCN133" s="262"/>
      <c r="RCO133" s="262"/>
      <c r="RCP133" s="262"/>
      <c r="RCQ133" s="262"/>
      <c r="RCR133" s="262"/>
      <c r="RCS133" s="262"/>
      <c r="RCT133" s="262"/>
      <c r="RCU133" s="262"/>
      <c r="RCV133" s="262"/>
      <c r="RCW133" s="262"/>
      <c r="RCX133" s="262"/>
      <c r="RCY133" s="262"/>
      <c r="RCZ133" s="262"/>
      <c r="RDA133" s="262"/>
      <c r="RDB133" s="262"/>
      <c r="RDC133" s="262"/>
      <c r="RDD133" s="262"/>
      <c r="RDE133" s="262"/>
      <c r="RDF133" s="262"/>
      <c r="RDG133" s="262"/>
      <c r="RDH133" s="262"/>
      <c r="RDI133" s="262"/>
      <c r="RDJ133" s="262"/>
      <c r="RDK133" s="262"/>
      <c r="RDL133" s="262"/>
      <c r="RDM133" s="262"/>
      <c r="RDN133" s="262"/>
      <c r="RDO133" s="262"/>
      <c r="RDP133" s="262"/>
      <c r="RDQ133" s="262"/>
      <c r="RDR133" s="262"/>
      <c r="RDS133" s="262"/>
      <c r="RDT133" s="262"/>
      <c r="RDU133" s="262"/>
      <c r="RDV133" s="262"/>
      <c r="RDW133" s="262"/>
      <c r="RDX133" s="262"/>
      <c r="RDY133" s="262"/>
      <c r="RDZ133" s="262"/>
      <c r="REA133" s="262"/>
      <c r="REB133" s="262"/>
      <c r="REC133" s="262"/>
      <c r="RED133" s="262"/>
      <c r="REE133" s="262"/>
      <c r="REF133" s="262"/>
      <c r="REG133" s="262"/>
      <c r="REH133" s="262"/>
      <c r="REI133" s="262"/>
      <c r="REJ133" s="262"/>
      <c r="REK133" s="262"/>
      <c r="REL133" s="262"/>
      <c r="REM133" s="262"/>
      <c r="REN133" s="262"/>
      <c r="REO133" s="262"/>
      <c r="REP133" s="262"/>
      <c r="REQ133" s="262"/>
      <c r="RER133" s="262"/>
      <c r="RES133" s="262"/>
      <c r="RET133" s="262"/>
      <c r="REU133" s="262"/>
      <c r="REV133" s="262"/>
      <c r="REW133" s="262"/>
      <c r="REX133" s="262"/>
      <c r="REY133" s="262"/>
      <c r="REZ133" s="262"/>
      <c r="RFA133" s="262"/>
      <c r="RFB133" s="262"/>
      <c r="RFC133" s="262"/>
      <c r="RFD133" s="262"/>
      <c r="RFE133" s="262"/>
      <c r="RFF133" s="262"/>
      <c r="RFG133" s="262"/>
      <c r="RFH133" s="262"/>
      <c r="RFI133" s="262"/>
      <c r="RFJ133" s="262"/>
      <c r="RFK133" s="262"/>
      <c r="RFL133" s="262"/>
      <c r="RFM133" s="262"/>
      <c r="RFN133" s="262"/>
      <c r="RFO133" s="262"/>
      <c r="RFP133" s="262"/>
      <c r="RFQ133" s="262"/>
      <c r="RFR133" s="262"/>
      <c r="RFS133" s="262"/>
      <c r="RFT133" s="262"/>
      <c r="RFU133" s="262"/>
      <c r="RFV133" s="262"/>
      <c r="RFW133" s="262"/>
      <c r="RFX133" s="262"/>
      <c r="RFY133" s="262"/>
      <c r="RFZ133" s="262"/>
      <c r="RGA133" s="262"/>
      <c r="RGB133" s="262"/>
      <c r="RGC133" s="262"/>
      <c r="RGD133" s="262"/>
      <c r="RGE133" s="262"/>
      <c r="RGF133" s="262"/>
      <c r="RGG133" s="262"/>
      <c r="RGH133" s="262"/>
      <c r="RGI133" s="262"/>
      <c r="RGJ133" s="262"/>
      <c r="RGK133" s="262"/>
      <c r="RGL133" s="262"/>
      <c r="RGM133" s="262"/>
      <c r="RGN133" s="262"/>
      <c r="RGO133" s="262"/>
      <c r="RGP133" s="262"/>
      <c r="RGQ133" s="262"/>
      <c r="RGR133" s="262"/>
      <c r="RGS133" s="262"/>
      <c r="RGT133" s="262"/>
      <c r="RGU133" s="262"/>
      <c r="RGV133" s="262"/>
      <c r="RGW133" s="262"/>
      <c r="RGX133" s="262"/>
      <c r="RGY133" s="262"/>
      <c r="RGZ133" s="262"/>
      <c r="RHA133" s="262"/>
      <c r="RHB133" s="262"/>
      <c r="RHC133" s="262"/>
      <c r="RHD133" s="262"/>
      <c r="RHE133" s="262"/>
      <c r="RHF133" s="262"/>
      <c r="RHG133" s="262"/>
      <c r="RHH133" s="262"/>
      <c r="RHI133" s="262"/>
      <c r="RHJ133" s="262"/>
      <c r="RHK133" s="262"/>
      <c r="RHL133" s="262"/>
      <c r="RHM133" s="262"/>
      <c r="RHN133" s="262"/>
      <c r="RHO133" s="262"/>
      <c r="RHP133" s="262"/>
      <c r="RHQ133" s="262"/>
      <c r="RHR133" s="262"/>
      <c r="RHS133" s="262"/>
      <c r="RHT133" s="262"/>
      <c r="RHU133" s="262"/>
      <c r="RHV133" s="262"/>
      <c r="RHW133" s="262"/>
      <c r="RHX133" s="262"/>
      <c r="RHY133" s="262"/>
      <c r="RHZ133" s="262"/>
      <c r="RIA133" s="262"/>
      <c r="RIB133" s="262"/>
      <c r="RIC133" s="262"/>
      <c r="RID133" s="262"/>
      <c r="RIE133" s="262"/>
      <c r="RIF133" s="262"/>
      <c r="RIG133" s="262"/>
      <c r="RIH133" s="262"/>
      <c r="RII133" s="262"/>
      <c r="RIJ133" s="262"/>
      <c r="RIK133" s="262"/>
      <c r="RIL133" s="262"/>
      <c r="RIM133" s="262"/>
      <c r="RIN133" s="262"/>
      <c r="RIO133" s="262"/>
      <c r="RIP133" s="262"/>
      <c r="RIQ133" s="262"/>
      <c r="RIR133" s="262"/>
      <c r="RIS133" s="262"/>
      <c r="RIT133" s="262"/>
      <c r="RIU133" s="262"/>
      <c r="RIV133" s="262"/>
      <c r="RIW133" s="262"/>
      <c r="RIX133" s="262"/>
      <c r="RIY133" s="262"/>
      <c r="RIZ133" s="262"/>
      <c r="RJA133" s="262"/>
      <c r="RJB133" s="262"/>
      <c r="RJC133" s="262"/>
      <c r="RJD133" s="262"/>
      <c r="RJE133" s="262"/>
      <c r="RJF133" s="262"/>
      <c r="RJG133" s="262"/>
      <c r="RJH133" s="262"/>
      <c r="RJI133" s="262"/>
      <c r="RJJ133" s="262"/>
      <c r="RJK133" s="262"/>
      <c r="RJL133" s="262"/>
      <c r="RJM133" s="262"/>
      <c r="RJN133" s="262"/>
      <c r="RJO133" s="262"/>
      <c r="RJP133" s="262"/>
      <c r="RJQ133" s="262"/>
      <c r="RJR133" s="262"/>
      <c r="RJS133" s="262"/>
      <c r="RJT133" s="262"/>
      <c r="RJU133" s="262"/>
      <c r="RJV133" s="262"/>
      <c r="RJW133" s="262"/>
      <c r="RJX133" s="262"/>
      <c r="RJY133" s="262"/>
      <c r="RJZ133" s="262"/>
      <c r="RKA133" s="262"/>
      <c r="RKB133" s="262"/>
      <c r="RKC133" s="262"/>
      <c r="RKD133" s="262"/>
      <c r="RKE133" s="262"/>
      <c r="RKF133" s="262"/>
      <c r="RKG133" s="262"/>
      <c r="RKH133" s="262"/>
      <c r="RKI133" s="262"/>
      <c r="RKJ133" s="262"/>
      <c r="RKK133" s="262"/>
      <c r="RKL133" s="262"/>
      <c r="RKM133" s="262"/>
      <c r="RKN133" s="262"/>
      <c r="RKO133" s="262"/>
      <c r="RKP133" s="262"/>
      <c r="RKQ133" s="262"/>
      <c r="RKR133" s="262"/>
      <c r="RKS133" s="262"/>
      <c r="RKT133" s="262"/>
      <c r="RKU133" s="262"/>
      <c r="RKV133" s="262"/>
      <c r="RKW133" s="262"/>
      <c r="RKX133" s="262"/>
      <c r="RKY133" s="262"/>
      <c r="RKZ133" s="262"/>
      <c r="RLA133" s="262"/>
      <c r="RLB133" s="262"/>
      <c r="RLC133" s="262"/>
      <c r="RLD133" s="262"/>
      <c r="RLE133" s="262"/>
      <c r="RLF133" s="262"/>
      <c r="RLG133" s="262"/>
      <c r="RLH133" s="262"/>
      <c r="RLI133" s="262"/>
      <c r="RLJ133" s="262"/>
      <c r="RLK133" s="262"/>
      <c r="RLL133" s="262"/>
      <c r="RLM133" s="262"/>
      <c r="RLN133" s="262"/>
      <c r="RLO133" s="262"/>
      <c r="RLP133" s="262"/>
      <c r="RLQ133" s="262"/>
      <c r="RLR133" s="262"/>
      <c r="RLS133" s="262"/>
      <c r="RLT133" s="262"/>
      <c r="RLU133" s="262"/>
      <c r="RLV133" s="262"/>
      <c r="RLW133" s="262"/>
      <c r="RLX133" s="262"/>
      <c r="RLY133" s="262"/>
      <c r="RLZ133" s="262"/>
      <c r="RMA133" s="262"/>
      <c r="RMB133" s="262"/>
      <c r="RMC133" s="262"/>
      <c r="RMD133" s="262"/>
      <c r="RME133" s="262"/>
      <c r="RMF133" s="262"/>
      <c r="RMG133" s="262"/>
      <c r="RMH133" s="262"/>
      <c r="RMI133" s="262"/>
      <c r="RMJ133" s="262"/>
      <c r="RMK133" s="262"/>
      <c r="RML133" s="262"/>
      <c r="RMM133" s="262"/>
      <c r="RMN133" s="262"/>
      <c r="RMO133" s="262"/>
      <c r="RMP133" s="262"/>
      <c r="RMQ133" s="262"/>
      <c r="RMR133" s="262"/>
      <c r="RMS133" s="262"/>
      <c r="RMT133" s="262"/>
      <c r="RMU133" s="262"/>
      <c r="RMV133" s="262"/>
      <c r="RMW133" s="262"/>
      <c r="RMX133" s="262"/>
      <c r="RMY133" s="262"/>
      <c r="RMZ133" s="262"/>
      <c r="RNA133" s="262"/>
      <c r="RNB133" s="262"/>
      <c r="RNC133" s="262"/>
      <c r="RND133" s="262"/>
      <c r="RNE133" s="262"/>
      <c r="RNF133" s="262"/>
      <c r="RNG133" s="262"/>
      <c r="RNH133" s="262"/>
      <c r="RNI133" s="262"/>
      <c r="RNJ133" s="262"/>
      <c r="RNK133" s="262"/>
      <c r="RNL133" s="262"/>
      <c r="RNM133" s="262"/>
      <c r="RNN133" s="262"/>
      <c r="RNO133" s="262"/>
      <c r="RNP133" s="262"/>
      <c r="RNQ133" s="262"/>
      <c r="RNR133" s="262"/>
      <c r="RNS133" s="262"/>
      <c r="RNT133" s="262"/>
      <c r="RNU133" s="262"/>
      <c r="RNV133" s="262"/>
      <c r="RNW133" s="262"/>
      <c r="RNX133" s="262"/>
      <c r="RNY133" s="262"/>
      <c r="RNZ133" s="262"/>
      <c r="ROA133" s="262"/>
      <c r="ROB133" s="262"/>
      <c r="ROC133" s="262"/>
      <c r="ROD133" s="262"/>
      <c r="ROE133" s="262"/>
      <c r="ROF133" s="262"/>
      <c r="ROG133" s="262"/>
      <c r="ROH133" s="262"/>
      <c r="ROI133" s="262"/>
      <c r="ROJ133" s="262"/>
      <c r="ROK133" s="262"/>
      <c r="ROL133" s="262"/>
      <c r="ROM133" s="262"/>
      <c r="RON133" s="262"/>
      <c r="ROO133" s="262"/>
      <c r="ROP133" s="262"/>
      <c r="ROQ133" s="262"/>
      <c r="ROR133" s="262"/>
      <c r="ROS133" s="262"/>
      <c r="ROT133" s="262"/>
      <c r="ROU133" s="262"/>
      <c r="ROV133" s="262"/>
      <c r="ROW133" s="262"/>
      <c r="ROX133" s="262"/>
      <c r="ROY133" s="262"/>
      <c r="ROZ133" s="262"/>
      <c r="RPA133" s="262"/>
      <c r="RPB133" s="262"/>
      <c r="RPC133" s="262"/>
      <c r="RPD133" s="262"/>
      <c r="RPE133" s="262"/>
      <c r="RPF133" s="262"/>
      <c r="RPG133" s="262"/>
      <c r="RPH133" s="262"/>
      <c r="RPI133" s="262"/>
      <c r="RPJ133" s="262"/>
      <c r="RPK133" s="262"/>
      <c r="RPL133" s="262"/>
      <c r="RPM133" s="262"/>
      <c r="RPN133" s="262"/>
      <c r="RPO133" s="262"/>
      <c r="RPP133" s="262"/>
      <c r="RPQ133" s="262"/>
      <c r="RPR133" s="262"/>
      <c r="RPS133" s="262"/>
      <c r="RPT133" s="262"/>
      <c r="RPU133" s="262"/>
      <c r="RPV133" s="262"/>
      <c r="RPW133" s="262"/>
      <c r="RPX133" s="262"/>
      <c r="RPY133" s="262"/>
      <c r="RPZ133" s="262"/>
      <c r="RQA133" s="262"/>
      <c r="RQB133" s="262"/>
      <c r="RQC133" s="262"/>
      <c r="RQD133" s="262"/>
      <c r="RQE133" s="262"/>
      <c r="RQF133" s="262"/>
      <c r="RQG133" s="262"/>
      <c r="RQH133" s="262"/>
      <c r="RQI133" s="262"/>
      <c r="RQJ133" s="262"/>
      <c r="RQK133" s="262"/>
      <c r="RQL133" s="262"/>
      <c r="RQM133" s="262"/>
      <c r="RQN133" s="262"/>
      <c r="RQO133" s="262"/>
      <c r="RQP133" s="262"/>
      <c r="RQQ133" s="262"/>
      <c r="RQR133" s="262"/>
      <c r="RQS133" s="262"/>
      <c r="RQT133" s="262"/>
      <c r="RQU133" s="262"/>
      <c r="RQV133" s="262"/>
      <c r="RQW133" s="262"/>
      <c r="RQX133" s="262"/>
      <c r="RQY133" s="262"/>
      <c r="RQZ133" s="262"/>
      <c r="RRA133" s="262"/>
      <c r="RRB133" s="262"/>
      <c r="RRC133" s="262"/>
      <c r="RRD133" s="262"/>
      <c r="RRE133" s="262"/>
      <c r="RRF133" s="262"/>
      <c r="RRG133" s="262"/>
      <c r="RRH133" s="262"/>
      <c r="RRI133" s="262"/>
      <c r="RRJ133" s="262"/>
      <c r="RRK133" s="262"/>
      <c r="RRL133" s="262"/>
      <c r="RRM133" s="262"/>
      <c r="RRN133" s="262"/>
      <c r="RRO133" s="262"/>
      <c r="RRP133" s="262"/>
      <c r="RRQ133" s="262"/>
      <c r="RRR133" s="262"/>
      <c r="RRS133" s="262"/>
      <c r="RRT133" s="262"/>
      <c r="RRU133" s="262"/>
      <c r="RRV133" s="262"/>
      <c r="RRW133" s="262"/>
      <c r="RRX133" s="262"/>
      <c r="RRY133" s="262"/>
      <c r="RRZ133" s="262"/>
      <c r="RSA133" s="262"/>
      <c r="RSB133" s="262"/>
      <c r="RSC133" s="262"/>
      <c r="RSD133" s="262"/>
      <c r="RSE133" s="262"/>
      <c r="RSF133" s="262"/>
      <c r="RSG133" s="262"/>
      <c r="RSH133" s="262"/>
      <c r="RSI133" s="262"/>
      <c r="RSJ133" s="262"/>
      <c r="RSK133" s="262"/>
      <c r="RSL133" s="262"/>
      <c r="RSM133" s="262"/>
      <c r="RSN133" s="262"/>
      <c r="RSO133" s="262"/>
      <c r="RSP133" s="262"/>
      <c r="RSQ133" s="262"/>
      <c r="RSR133" s="262"/>
      <c r="RSS133" s="262"/>
      <c r="RST133" s="262"/>
      <c r="RSU133" s="262"/>
      <c r="RSV133" s="262"/>
      <c r="RSW133" s="262"/>
      <c r="RSX133" s="262"/>
      <c r="RSY133" s="262"/>
      <c r="RSZ133" s="262"/>
      <c r="RTA133" s="262"/>
      <c r="RTB133" s="262"/>
      <c r="RTC133" s="262"/>
      <c r="RTD133" s="262"/>
      <c r="RTE133" s="262"/>
      <c r="RTF133" s="262"/>
      <c r="RTG133" s="262"/>
      <c r="RTH133" s="262"/>
      <c r="RTI133" s="262"/>
      <c r="RTJ133" s="262"/>
      <c r="RTK133" s="262"/>
      <c r="RTL133" s="262"/>
      <c r="RTM133" s="262"/>
      <c r="RTN133" s="262"/>
      <c r="RTO133" s="262"/>
      <c r="RTP133" s="262"/>
      <c r="RTQ133" s="262"/>
      <c r="RTR133" s="262"/>
      <c r="RTS133" s="262"/>
      <c r="RTT133" s="262"/>
      <c r="RTU133" s="262"/>
      <c r="RTV133" s="262"/>
      <c r="RTW133" s="262"/>
      <c r="RTX133" s="262"/>
      <c r="RTY133" s="262"/>
      <c r="RTZ133" s="262"/>
      <c r="RUA133" s="262"/>
      <c r="RUB133" s="262"/>
      <c r="RUC133" s="262"/>
      <c r="RUD133" s="262"/>
      <c r="RUE133" s="262"/>
      <c r="RUF133" s="262"/>
      <c r="RUG133" s="262"/>
      <c r="RUH133" s="262"/>
      <c r="RUI133" s="262"/>
      <c r="RUJ133" s="262"/>
      <c r="RUK133" s="262"/>
      <c r="RUL133" s="262"/>
      <c r="RUM133" s="262"/>
      <c r="RUN133" s="262"/>
      <c r="RUO133" s="262"/>
      <c r="RUP133" s="262"/>
      <c r="RUQ133" s="262"/>
      <c r="RUR133" s="262"/>
      <c r="RUS133" s="262"/>
      <c r="RUT133" s="262"/>
      <c r="RUU133" s="262"/>
      <c r="RUV133" s="262"/>
      <c r="RUW133" s="262"/>
      <c r="RUX133" s="262"/>
      <c r="RUY133" s="262"/>
      <c r="RUZ133" s="262"/>
      <c r="RVA133" s="262"/>
      <c r="RVB133" s="262"/>
      <c r="RVC133" s="262"/>
      <c r="RVD133" s="262"/>
      <c r="RVE133" s="262"/>
      <c r="RVF133" s="262"/>
      <c r="RVG133" s="262"/>
      <c r="RVH133" s="262"/>
      <c r="RVI133" s="262"/>
      <c r="RVJ133" s="262"/>
      <c r="RVK133" s="262"/>
      <c r="RVL133" s="262"/>
      <c r="RVM133" s="262"/>
      <c r="RVN133" s="262"/>
      <c r="RVO133" s="262"/>
      <c r="RVP133" s="262"/>
      <c r="RVQ133" s="262"/>
      <c r="RVR133" s="262"/>
      <c r="RVS133" s="262"/>
      <c r="RVT133" s="262"/>
      <c r="RVU133" s="262"/>
      <c r="RVV133" s="262"/>
      <c r="RVW133" s="262"/>
      <c r="RVX133" s="262"/>
      <c r="RVY133" s="262"/>
      <c r="RVZ133" s="262"/>
      <c r="RWA133" s="262"/>
      <c r="RWB133" s="262"/>
      <c r="RWC133" s="262"/>
      <c r="RWD133" s="262"/>
      <c r="RWE133" s="262"/>
      <c r="RWF133" s="262"/>
      <c r="RWG133" s="262"/>
      <c r="RWH133" s="262"/>
      <c r="RWI133" s="262"/>
      <c r="RWJ133" s="262"/>
      <c r="RWK133" s="262"/>
      <c r="RWL133" s="262"/>
      <c r="RWM133" s="262"/>
      <c r="RWN133" s="262"/>
      <c r="RWO133" s="262"/>
      <c r="RWP133" s="262"/>
      <c r="RWQ133" s="262"/>
      <c r="RWR133" s="262"/>
      <c r="RWS133" s="262"/>
      <c r="RWT133" s="262"/>
      <c r="RWU133" s="262"/>
      <c r="RWV133" s="262"/>
      <c r="RWW133" s="262"/>
      <c r="RWX133" s="262"/>
      <c r="RWY133" s="262"/>
      <c r="RWZ133" s="262"/>
      <c r="RXA133" s="262"/>
      <c r="RXB133" s="262"/>
      <c r="RXC133" s="262"/>
      <c r="RXD133" s="262"/>
      <c r="RXE133" s="262"/>
      <c r="RXF133" s="262"/>
      <c r="RXG133" s="262"/>
      <c r="RXH133" s="262"/>
      <c r="RXI133" s="262"/>
      <c r="RXJ133" s="262"/>
      <c r="RXK133" s="262"/>
      <c r="RXL133" s="262"/>
      <c r="RXM133" s="262"/>
      <c r="RXN133" s="262"/>
      <c r="RXO133" s="262"/>
      <c r="RXP133" s="262"/>
      <c r="RXQ133" s="262"/>
      <c r="RXR133" s="262"/>
      <c r="RXS133" s="262"/>
      <c r="RXT133" s="262"/>
      <c r="RXU133" s="262"/>
      <c r="RXV133" s="262"/>
      <c r="RXW133" s="262"/>
      <c r="RXX133" s="262"/>
      <c r="RXY133" s="262"/>
      <c r="RXZ133" s="262"/>
      <c r="RYA133" s="262"/>
      <c r="RYB133" s="262"/>
      <c r="RYC133" s="262"/>
      <c r="RYD133" s="262"/>
      <c r="RYE133" s="262"/>
      <c r="RYF133" s="262"/>
      <c r="RYG133" s="262"/>
      <c r="RYH133" s="262"/>
      <c r="RYI133" s="262"/>
      <c r="RYJ133" s="262"/>
      <c r="RYK133" s="262"/>
      <c r="RYL133" s="262"/>
      <c r="RYM133" s="262"/>
      <c r="RYN133" s="262"/>
      <c r="RYO133" s="262"/>
      <c r="RYP133" s="262"/>
      <c r="RYQ133" s="262"/>
      <c r="RYR133" s="262"/>
      <c r="RYS133" s="262"/>
      <c r="RYT133" s="262"/>
      <c r="RYU133" s="262"/>
      <c r="RYV133" s="262"/>
      <c r="RYW133" s="262"/>
      <c r="RYX133" s="262"/>
      <c r="RYY133" s="262"/>
      <c r="RYZ133" s="262"/>
      <c r="RZA133" s="262"/>
      <c r="RZB133" s="262"/>
      <c r="RZC133" s="262"/>
      <c r="RZD133" s="262"/>
      <c r="RZE133" s="262"/>
      <c r="RZF133" s="262"/>
      <c r="RZG133" s="262"/>
      <c r="RZH133" s="262"/>
      <c r="RZI133" s="262"/>
      <c r="RZJ133" s="262"/>
      <c r="RZK133" s="262"/>
      <c r="RZL133" s="262"/>
      <c r="RZM133" s="262"/>
      <c r="RZN133" s="262"/>
      <c r="RZO133" s="262"/>
      <c r="RZP133" s="262"/>
      <c r="RZQ133" s="262"/>
      <c r="RZR133" s="262"/>
      <c r="RZS133" s="262"/>
      <c r="RZT133" s="262"/>
      <c r="RZU133" s="262"/>
      <c r="RZV133" s="262"/>
      <c r="RZW133" s="262"/>
      <c r="RZX133" s="262"/>
      <c r="RZY133" s="262"/>
      <c r="RZZ133" s="262"/>
      <c r="SAA133" s="262"/>
      <c r="SAB133" s="262"/>
      <c r="SAC133" s="262"/>
      <c r="SAD133" s="262"/>
      <c r="SAE133" s="262"/>
      <c r="SAF133" s="262"/>
      <c r="SAG133" s="262"/>
      <c r="SAH133" s="262"/>
      <c r="SAI133" s="262"/>
      <c r="SAJ133" s="262"/>
      <c r="SAK133" s="262"/>
      <c r="SAL133" s="262"/>
      <c r="SAM133" s="262"/>
      <c r="SAN133" s="262"/>
      <c r="SAO133" s="262"/>
      <c r="SAP133" s="262"/>
      <c r="SAQ133" s="262"/>
      <c r="SAR133" s="262"/>
      <c r="SAS133" s="262"/>
      <c r="SAT133" s="262"/>
      <c r="SAU133" s="262"/>
      <c r="SAV133" s="262"/>
      <c r="SAW133" s="262"/>
      <c r="SAX133" s="262"/>
      <c r="SAY133" s="262"/>
      <c r="SAZ133" s="262"/>
      <c r="SBA133" s="262"/>
      <c r="SBB133" s="262"/>
      <c r="SBC133" s="262"/>
      <c r="SBD133" s="262"/>
      <c r="SBE133" s="262"/>
      <c r="SBF133" s="262"/>
      <c r="SBG133" s="262"/>
      <c r="SBH133" s="262"/>
      <c r="SBI133" s="262"/>
      <c r="SBJ133" s="262"/>
      <c r="SBK133" s="262"/>
      <c r="SBL133" s="262"/>
      <c r="SBM133" s="262"/>
      <c r="SBN133" s="262"/>
      <c r="SBO133" s="262"/>
      <c r="SBP133" s="262"/>
      <c r="SBQ133" s="262"/>
      <c r="SBR133" s="262"/>
      <c r="SBS133" s="262"/>
      <c r="SBT133" s="262"/>
      <c r="SBU133" s="262"/>
      <c r="SBV133" s="262"/>
      <c r="SBW133" s="262"/>
      <c r="SBX133" s="262"/>
      <c r="SBY133" s="262"/>
      <c r="SBZ133" s="262"/>
      <c r="SCA133" s="262"/>
      <c r="SCB133" s="262"/>
      <c r="SCC133" s="262"/>
      <c r="SCD133" s="262"/>
      <c r="SCE133" s="262"/>
      <c r="SCF133" s="262"/>
      <c r="SCG133" s="262"/>
      <c r="SCH133" s="262"/>
      <c r="SCI133" s="262"/>
      <c r="SCJ133" s="262"/>
      <c r="SCK133" s="262"/>
      <c r="SCL133" s="262"/>
      <c r="SCM133" s="262"/>
      <c r="SCN133" s="262"/>
      <c r="SCO133" s="262"/>
      <c r="SCP133" s="262"/>
      <c r="SCQ133" s="262"/>
      <c r="SCR133" s="262"/>
      <c r="SCS133" s="262"/>
      <c r="SCT133" s="262"/>
      <c r="SCU133" s="262"/>
      <c r="SCV133" s="262"/>
      <c r="SCW133" s="262"/>
      <c r="SCX133" s="262"/>
      <c r="SCY133" s="262"/>
      <c r="SCZ133" s="262"/>
      <c r="SDA133" s="262"/>
      <c r="SDB133" s="262"/>
      <c r="SDC133" s="262"/>
      <c r="SDD133" s="262"/>
      <c r="SDE133" s="262"/>
      <c r="SDF133" s="262"/>
      <c r="SDG133" s="262"/>
      <c r="SDH133" s="262"/>
      <c r="SDI133" s="262"/>
      <c r="SDJ133" s="262"/>
      <c r="SDK133" s="262"/>
      <c r="SDL133" s="262"/>
      <c r="SDM133" s="262"/>
      <c r="SDN133" s="262"/>
      <c r="SDO133" s="262"/>
      <c r="SDP133" s="262"/>
      <c r="SDQ133" s="262"/>
      <c r="SDR133" s="262"/>
      <c r="SDS133" s="262"/>
      <c r="SDT133" s="262"/>
      <c r="SDU133" s="262"/>
      <c r="SDV133" s="262"/>
      <c r="SDW133" s="262"/>
      <c r="SDX133" s="262"/>
      <c r="SDY133" s="262"/>
      <c r="SDZ133" s="262"/>
      <c r="SEA133" s="262"/>
      <c r="SEB133" s="262"/>
      <c r="SEC133" s="262"/>
      <c r="SED133" s="262"/>
      <c r="SEE133" s="262"/>
      <c r="SEF133" s="262"/>
      <c r="SEG133" s="262"/>
      <c r="SEH133" s="262"/>
      <c r="SEI133" s="262"/>
      <c r="SEJ133" s="262"/>
      <c r="SEK133" s="262"/>
      <c r="SEL133" s="262"/>
      <c r="SEM133" s="262"/>
      <c r="SEN133" s="262"/>
      <c r="SEO133" s="262"/>
      <c r="SEP133" s="262"/>
      <c r="SEQ133" s="262"/>
      <c r="SER133" s="262"/>
      <c r="SES133" s="262"/>
      <c r="SET133" s="262"/>
      <c r="SEU133" s="262"/>
      <c r="SEV133" s="262"/>
      <c r="SEW133" s="262"/>
      <c r="SEX133" s="262"/>
      <c r="SEY133" s="262"/>
      <c r="SEZ133" s="262"/>
      <c r="SFA133" s="262"/>
      <c r="SFB133" s="262"/>
      <c r="SFC133" s="262"/>
      <c r="SFD133" s="262"/>
      <c r="SFE133" s="262"/>
      <c r="SFF133" s="262"/>
      <c r="SFG133" s="262"/>
      <c r="SFH133" s="262"/>
      <c r="SFI133" s="262"/>
      <c r="SFJ133" s="262"/>
      <c r="SFK133" s="262"/>
      <c r="SFL133" s="262"/>
      <c r="SFM133" s="262"/>
      <c r="SFN133" s="262"/>
      <c r="SFO133" s="262"/>
      <c r="SFP133" s="262"/>
      <c r="SFQ133" s="262"/>
      <c r="SFR133" s="262"/>
      <c r="SFS133" s="262"/>
      <c r="SFT133" s="262"/>
      <c r="SFU133" s="262"/>
      <c r="SFV133" s="262"/>
      <c r="SFW133" s="262"/>
      <c r="SFX133" s="262"/>
      <c r="SFY133" s="262"/>
      <c r="SFZ133" s="262"/>
      <c r="SGA133" s="262"/>
      <c r="SGB133" s="262"/>
      <c r="SGC133" s="262"/>
      <c r="SGD133" s="262"/>
      <c r="SGE133" s="262"/>
      <c r="SGF133" s="262"/>
      <c r="SGG133" s="262"/>
      <c r="SGH133" s="262"/>
      <c r="SGI133" s="262"/>
      <c r="SGJ133" s="262"/>
      <c r="SGK133" s="262"/>
      <c r="SGL133" s="262"/>
      <c r="SGM133" s="262"/>
      <c r="SGN133" s="262"/>
      <c r="SGO133" s="262"/>
      <c r="SGP133" s="262"/>
      <c r="SGQ133" s="262"/>
      <c r="SGR133" s="262"/>
      <c r="SGS133" s="262"/>
      <c r="SGT133" s="262"/>
      <c r="SGU133" s="262"/>
      <c r="SGV133" s="262"/>
      <c r="SGW133" s="262"/>
      <c r="SGX133" s="262"/>
      <c r="SGY133" s="262"/>
      <c r="SGZ133" s="262"/>
      <c r="SHA133" s="262"/>
      <c r="SHB133" s="262"/>
      <c r="SHC133" s="262"/>
      <c r="SHD133" s="262"/>
      <c r="SHE133" s="262"/>
      <c r="SHF133" s="262"/>
      <c r="SHG133" s="262"/>
      <c r="SHH133" s="262"/>
      <c r="SHI133" s="262"/>
      <c r="SHJ133" s="262"/>
      <c r="SHK133" s="262"/>
      <c r="SHL133" s="262"/>
      <c r="SHM133" s="262"/>
      <c r="SHN133" s="262"/>
      <c r="SHO133" s="262"/>
      <c r="SHP133" s="262"/>
      <c r="SHQ133" s="262"/>
      <c r="SHR133" s="262"/>
      <c r="SHS133" s="262"/>
      <c r="SHT133" s="262"/>
      <c r="SHU133" s="262"/>
      <c r="SHV133" s="262"/>
      <c r="SHW133" s="262"/>
      <c r="SHX133" s="262"/>
      <c r="SHY133" s="262"/>
      <c r="SHZ133" s="262"/>
      <c r="SIA133" s="262"/>
      <c r="SIB133" s="262"/>
      <c r="SIC133" s="262"/>
      <c r="SID133" s="262"/>
      <c r="SIE133" s="262"/>
      <c r="SIF133" s="262"/>
      <c r="SIG133" s="262"/>
      <c r="SIH133" s="262"/>
      <c r="SII133" s="262"/>
      <c r="SIJ133" s="262"/>
      <c r="SIK133" s="262"/>
      <c r="SIL133" s="262"/>
      <c r="SIM133" s="262"/>
      <c r="SIN133" s="262"/>
      <c r="SIO133" s="262"/>
      <c r="SIP133" s="262"/>
      <c r="SIQ133" s="262"/>
      <c r="SIR133" s="262"/>
      <c r="SIS133" s="262"/>
      <c r="SIT133" s="262"/>
      <c r="SIU133" s="262"/>
      <c r="SIV133" s="262"/>
      <c r="SIW133" s="262"/>
      <c r="SIX133" s="262"/>
      <c r="SIY133" s="262"/>
      <c r="SIZ133" s="262"/>
      <c r="SJA133" s="262"/>
      <c r="SJB133" s="262"/>
      <c r="SJC133" s="262"/>
      <c r="SJD133" s="262"/>
      <c r="SJE133" s="262"/>
      <c r="SJF133" s="262"/>
      <c r="SJG133" s="262"/>
      <c r="SJH133" s="262"/>
      <c r="SJI133" s="262"/>
      <c r="SJJ133" s="262"/>
      <c r="SJK133" s="262"/>
      <c r="SJL133" s="262"/>
      <c r="SJM133" s="262"/>
      <c r="SJN133" s="262"/>
      <c r="SJO133" s="262"/>
      <c r="SJP133" s="262"/>
      <c r="SJQ133" s="262"/>
      <c r="SJR133" s="262"/>
      <c r="SJS133" s="262"/>
      <c r="SJT133" s="262"/>
      <c r="SJU133" s="262"/>
      <c r="SJV133" s="262"/>
      <c r="SJW133" s="262"/>
      <c r="SJX133" s="262"/>
      <c r="SJY133" s="262"/>
      <c r="SJZ133" s="262"/>
      <c r="SKA133" s="262"/>
      <c r="SKB133" s="262"/>
      <c r="SKC133" s="262"/>
      <c r="SKD133" s="262"/>
      <c r="SKE133" s="262"/>
      <c r="SKF133" s="262"/>
      <c r="SKG133" s="262"/>
      <c r="SKH133" s="262"/>
      <c r="SKI133" s="262"/>
      <c r="SKJ133" s="262"/>
      <c r="SKK133" s="262"/>
      <c r="SKL133" s="262"/>
      <c r="SKM133" s="262"/>
      <c r="SKN133" s="262"/>
      <c r="SKO133" s="262"/>
      <c r="SKP133" s="262"/>
      <c r="SKQ133" s="262"/>
      <c r="SKR133" s="262"/>
      <c r="SKS133" s="262"/>
      <c r="SKT133" s="262"/>
      <c r="SKU133" s="262"/>
      <c r="SKV133" s="262"/>
      <c r="SKW133" s="262"/>
      <c r="SKX133" s="262"/>
      <c r="SKY133" s="262"/>
      <c r="SKZ133" s="262"/>
      <c r="SLA133" s="262"/>
      <c r="SLB133" s="262"/>
      <c r="SLC133" s="262"/>
      <c r="SLD133" s="262"/>
      <c r="SLE133" s="262"/>
      <c r="SLF133" s="262"/>
      <c r="SLG133" s="262"/>
      <c r="SLH133" s="262"/>
      <c r="SLI133" s="262"/>
      <c r="SLJ133" s="262"/>
      <c r="SLK133" s="262"/>
      <c r="SLL133" s="262"/>
      <c r="SLM133" s="262"/>
      <c r="SLN133" s="262"/>
      <c r="SLO133" s="262"/>
      <c r="SLP133" s="262"/>
      <c r="SLQ133" s="262"/>
      <c r="SLR133" s="262"/>
      <c r="SLS133" s="262"/>
      <c r="SLT133" s="262"/>
      <c r="SLU133" s="262"/>
      <c r="SLV133" s="262"/>
      <c r="SLW133" s="262"/>
      <c r="SLX133" s="262"/>
      <c r="SLY133" s="262"/>
      <c r="SLZ133" s="262"/>
      <c r="SMA133" s="262"/>
      <c r="SMB133" s="262"/>
      <c r="SMC133" s="262"/>
      <c r="SMD133" s="262"/>
      <c r="SME133" s="262"/>
      <c r="SMF133" s="262"/>
      <c r="SMG133" s="262"/>
      <c r="SMH133" s="262"/>
      <c r="SMI133" s="262"/>
      <c r="SMJ133" s="262"/>
      <c r="SMK133" s="262"/>
      <c r="SML133" s="262"/>
      <c r="SMM133" s="262"/>
      <c r="SMN133" s="262"/>
      <c r="SMO133" s="262"/>
      <c r="SMP133" s="262"/>
      <c r="SMQ133" s="262"/>
      <c r="SMR133" s="262"/>
      <c r="SMS133" s="262"/>
      <c r="SMT133" s="262"/>
      <c r="SMU133" s="262"/>
      <c r="SMV133" s="262"/>
      <c r="SMW133" s="262"/>
      <c r="SMX133" s="262"/>
      <c r="SMY133" s="262"/>
      <c r="SMZ133" s="262"/>
      <c r="SNA133" s="262"/>
      <c r="SNB133" s="262"/>
      <c r="SNC133" s="262"/>
      <c r="SND133" s="262"/>
      <c r="SNE133" s="262"/>
      <c r="SNF133" s="262"/>
      <c r="SNG133" s="262"/>
      <c r="SNH133" s="262"/>
      <c r="SNI133" s="262"/>
      <c r="SNJ133" s="262"/>
      <c r="SNK133" s="262"/>
      <c r="SNL133" s="262"/>
      <c r="SNM133" s="262"/>
      <c r="SNN133" s="262"/>
      <c r="SNO133" s="262"/>
      <c r="SNP133" s="262"/>
      <c r="SNQ133" s="262"/>
      <c r="SNR133" s="262"/>
      <c r="SNS133" s="262"/>
      <c r="SNT133" s="262"/>
      <c r="SNU133" s="262"/>
      <c r="SNV133" s="262"/>
      <c r="SNW133" s="262"/>
      <c r="SNX133" s="262"/>
      <c r="SNY133" s="262"/>
      <c r="SNZ133" s="262"/>
      <c r="SOA133" s="262"/>
      <c r="SOB133" s="262"/>
      <c r="SOC133" s="262"/>
      <c r="SOD133" s="262"/>
      <c r="SOE133" s="262"/>
      <c r="SOF133" s="262"/>
      <c r="SOG133" s="262"/>
      <c r="SOH133" s="262"/>
      <c r="SOI133" s="262"/>
      <c r="SOJ133" s="262"/>
      <c r="SOK133" s="262"/>
      <c r="SOL133" s="262"/>
      <c r="SOM133" s="262"/>
      <c r="SON133" s="262"/>
      <c r="SOO133" s="262"/>
      <c r="SOP133" s="262"/>
      <c r="SOQ133" s="262"/>
      <c r="SOR133" s="262"/>
      <c r="SOS133" s="262"/>
      <c r="SOT133" s="262"/>
      <c r="SOU133" s="262"/>
      <c r="SOV133" s="262"/>
      <c r="SOW133" s="262"/>
      <c r="SOX133" s="262"/>
      <c r="SOY133" s="262"/>
      <c r="SOZ133" s="262"/>
      <c r="SPA133" s="262"/>
      <c r="SPB133" s="262"/>
      <c r="SPC133" s="262"/>
      <c r="SPD133" s="262"/>
      <c r="SPE133" s="262"/>
      <c r="SPF133" s="262"/>
      <c r="SPG133" s="262"/>
      <c r="SPH133" s="262"/>
      <c r="SPI133" s="262"/>
      <c r="SPJ133" s="262"/>
      <c r="SPK133" s="262"/>
      <c r="SPL133" s="262"/>
      <c r="SPM133" s="262"/>
      <c r="SPN133" s="262"/>
      <c r="SPO133" s="262"/>
      <c r="SPP133" s="262"/>
      <c r="SPQ133" s="262"/>
      <c r="SPR133" s="262"/>
      <c r="SPS133" s="262"/>
      <c r="SPT133" s="262"/>
      <c r="SPU133" s="262"/>
      <c r="SPV133" s="262"/>
      <c r="SPW133" s="262"/>
      <c r="SPX133" s="262"/>
      <c r="SPY133" s="262"/>
      <c r="SPZ133" s="262"/>
      <c r="SQA133" s="262"/>
      <c r="SQB133" s="262"/>
      <c r="SQC133" s="262"/>
      <c r="SQD133" s="262"/>
      <c r="SQE133" s="262"/>
      <c r="SQF133" s="262"/>
      <c r="SQG133" s="262"/>
      <c r="SQH133" s="262"/>
      <c r="SQI133" s="262"/>
      <c r="SQJ133" s="262"/>
      <c r="SQK133" s="262"/>
      <c r="SQL133" s="262"/>
      <c r="SQM133" s="262"/>
      <c r="SQN133" s="262"/>
      <c r="SQO133" s="262"/>
      <c r="SQP133" s="262"/>
      <c r="SQQ133" s="262"/>
      <c r="SQR133" s="262"/>
      <c r="SQS133" s="262"/>
      <c r="SQT133" s="262"/>
      <c r="SQU133" s="262"/>
      <c r="SQV133" s="262"/>
      <c r="SQW133" s="262"/>
      <c r="SQX133" s="262"/>
      <c r="SQY133" s="262"/>
      <c r="SQZ133" s="262"/>
      <c r="SRA133" s="262"/>
      <c r="SRB133" s="262"/>
      <c r="SRC133" s="262"/>
      <c r="SRD133" s="262"/>
      <c r="SRE133" s="262"/>
      <c r="SRF133" s="262"/>
      <c r="SRG133" s="262"/>
      <c r="SRH133" s="262"/>
      <c r="SRI133" s="262"/>
      <c r="SRJ133" s="262"/>
      <c r="SRK133" s="262"/>
      <c r="SRL133" s="262"/>
      <c r="SRM133" s="262"/>
      <c r="SRN133" s="262"/>
      <c r="SRO133" s="262"/>
      <c r="SRP133" s="262"/>
      <c r="SRQ133" s="262"/>
      <c r="SRR133" s="262"/>
      <c r="SRS133" s="262"/>
      <c r="SRT133" s="262"/>
      <c r="SRU133" s="262"/>
      <c r="SRV133" s="262"/>
      <c r="SRW133" s="262"/>
      <c r="SRX133" s="262"/>
      <c r="SRY133" s="262"/>
      <c r="SRZ133" s="262"/>
      <c r="SSA133" s="262"/>
      <c r="SSB133" s="262"/>
      <c r="SSC133" s="262"/>
      <c r="SSD133" s="262"/>
      <c r="SSE133" s="262"/>
      <c r="SSF133" s="262"/>
      <c r="SSG133" s="262"/>
      <c r="SSH133" s="262"/>
      <c r="SSI133" s="262"/>
      <c r="SSJ133" s="262"/>
      <c r="SSK133" s="262"/>
      <c r="SSL133" s="262"/>
      <c r="SSM133" s="262"/>
      <c r="SSN133" s="262"/>
      <c r="SSO133" s="262"/>
      <c r="SSP133" s="262"/>
      <c r="SSQ133" s="262"/>
      <c r="SSR133" s="262"/>
      <c r="SSS133" s="262"/>
      <c r="SST133" s="262"/>
      <c r="SSU133" s="262"/>
      <c r="SSV133" s="262"/>
      <c r="SSW133" s="262"/>
      <c r="SSX133" s="262"/>
      <c r="SSY133" s="262"/>
      <c r="SSZ133" s="262"/>
      <c r="STA133" s="262"/>
      <c r="STB133" s="262"/>
      <c r="STC133" s="262"/>
      <c r="STD133" s="262"/>
      <c r="STE133" s="262"/>
      <c r="STF133" s="262"/>
      <c r="STG133" s="262"/>
      <c r="STH133" s="262"/>
      <c r="STI133" s="262"/>
      <c r="STJ133" s="262"/>
      <c r="STK133" s="262"/>
      <c r="STL133" s="262"/>
      <c r="STM133" s="262"/>
      <c r="STN133" s="262"/>
      <c r="STO133" s="262"/>
      <c r="STP133" s="262"/>
      <c r="STQ133" s="262"/>
      <c r="STR133" s="262"/>
      <c r="STS133" s="262"/>
      <c r="STT133" s="262"/>
      <c r="STU133" s="262"/>
      <c r="STV133" s="262"/>
      <c r="STW133" s="262"/>
      <c r="STX133" s="262"/>
      <c r="STY133" s="262"/>
      <c r="STZ133" s="262"/>
      <c r="SUA133" s="262"/>
      <c r="SUB133" s="262"/>
      <c r="SUC133" s="262"/>
      <c r="SUD133" s="262"/>
      <c r="SUE133" s="262"/>
      <c r="SUF133" s="262"/>
      <c r="SUG133" s="262"/>
      <c r="SUH133" s="262"/>
      <c r="SUI133" s="262"/>
      <c r="SUJ133" s="262"/>
      <c r="SUK133" s="262"/>
      <c r="SUL133" s="262"/>
      <c r="SUM133" s="262"/>
      <c r="SUN133" s="262"/>
      <c r="SUO133" s="262"/>
      <c r="SUP133" s="262"/>
      <c r="SUQ133" s="262"/>
      <c r="SUR133" s="262"/>
      <c r="SUS133" s="262"/>
      <c r="SUT133" s="262"/>
      <c r="SUU133" s="262"/>
      <c r="SUV133" s="262"/>
      <c r="SUW133" s="262"/>
      <c r="SUX133" s="262"/>
      <c r="SUY133" s="262"/>
      <c r="SUZ133" s="262"/>
      <c r="SVA133" s="262"/>
      <c r="SVB133" s="262"/>
      <c r="SVC133" s="262"/>
      <c r="SVD133" s="262"/>
      <c r="SVE133" s="262"/>
      <c r="SVF133" s="262"/>
      <c r="SVG133" s="262"/>
      <c r="SVH133" s="262"/>
      <c r="SVI133" s="262"/>
      <c r="SVJ133" s="262"/>
      <c r="SVK133" s="262"/>
      <c r="SVL133" s="262"/>
      <c r="SVM133" s="262"/>
      <c r="SVN133" s="262"/>
      <c r="SVO133" s="262"/>
      <c r="SVP133" s="262"/>
      <c r="SVQ133" s="262"/>
      <c r="SVR133" s="262"/>
      <c r="SVS133" s="262"/>
      <c r="SVT133" s="262"/>
      <c r="SVU133" s="262"/>
      <c r="SVV133" s="262"/>
      <c r="SVW133" s="262"/>
      <c r="SVX133" s="262"/>
      <c r="SVY133" s="262"/>
      <c r="SVZ133" s="262"/>
      <c r="SWA133" s="262"/>
      <c r="SWB133" s="262"/>
      <c r="SWC133" s="262"/>
      <c r="SWD133" s="262"/>
      <c r="SWE133" s="262"/>
      <c r="SWF133" s="262"/>
      <c r="SWG133" s="262"/>
      <c r="SWH133" s="262"/>
      <c r="SWI133" s="262"/>
      <c r="SWJ133" s="262"/>
      <c r="SWK133" s="262"/>
      <c r="SWL133" s="262"/>
      <c r="SWM133" s="262"/>
      <c r="SWN133" s="262"/>
      <c r="SWO133" s="262"/>
      <c r="SWP133" s="262"/>
      <c r="SWQ133" s="262"/>
      <c r="SWR133" s="262"/>
      <c r="SWS133" s="262"/>
      <c r="SWT133" s="262"/>
      <c r="SWU133" s="262"/>
      <c r="SWV133" s="262"/>
      <c r="SWW133" s="262"/>
      <c r="SWX133" s="262"/>
      <c r="SWY133" s="262"/>
      <c r="SWZ133" s="262"/>
      <c r="SXA133" s="262"/>
      <c r="SXB133" s="262"/>
      <c r="SXC133" s="262"/>
      <c r="SXD133" s="262"/>
      <c r="SXE133" s="262"/>
      <c r="SXF133" s="262"/>
      <c r="SXG133" s="262"/>
      <c r="SXH133" s="262"/>
      <c r="SXI133" s="262"/>
      <c r="SXJ133" s="262"/>
      <c r="SXK133" s="262"/>
      <c r="SXL133" s="262"/>
      <c r="SXM133" s="262"/>
      <c r="SXN133" s="262"/>
      <c r="SXO133" s="262"/>
      <c r="SXP133" s="262"/>
      <c r="SXQ133" s="262"/>
      <c r="SXR133" s="262"/>
      <c r="SXS133" s="262"/>
      <c r="SXT133" s="262"/>
      <c r="SXU133" s="262"/>
      <c r="SXV133" s="262"/>
      <c r="SXW133" s="262"/>
      <c r="SXX133" s="262"/>
      <c r="SXY133" s="262"/>
      <c r="SXZ133" s="262"/>
      <c r="SYA133" s="262"/>
      <c r="SYB133" s="262"/>
      <c r="SYC133" s="262"/>
      <c r="SYD133" s="262"/>
      <c r="SYE133" s="262"/>
      <c r="SYF133" s="262"/>
      <c r="SYG133" s="262"/>
      <c r="SYH133" s="262"/>
      <c r="SYI133" s="262"/>
      <c r="SYJ133" s="262"/>
      <c r="SYK133" s="262"/>
      <c r="SYL133" s="262"/>
      <c r="SYM133" s="262"/>
      <c r="SYN133" s="262"/>
      <c r="SYO133" s="262"/>
      <c r="SYP133" s="262"/>
      <c r="SYQ133" s="262"/>
      <c r="SYR133" s="262"/>
      <c r="SYS133" s="262"/>
      <c r="SYT133" s="262"/>
      <c r="SYU133" s="262"/>
      <c r="SYV133" s="262"/>
      <c r="SYW133" s="262"/>
      <c r="SYX133" s="262"/>
      <c r="SYY133" s="262"/>
      <c r="SYZ133" s="262"/>
      <c r="SZA133" s="262"/>
      <c r="SZB133" s="262"/>
      <c r="SZC133" s="262"/>
      <c r="SZD133" s="262"/>
      <c r="SZE133" s="262"/>
      <c r="SZF133" s="262"/>
      <c r="SZG133" s="262"/>
      <c r="SZH133" s="262"/>
      <c r="SZI133" s="262"/>
      <c r="SZJ133" s="262"/>
      <c r="SZK133" s="262"/>
      <c r="SZL133" s="262"/>
      <c r="SZM133" s="262"/>
      <c r="SZN133" s="262"/>
      <c r="SZO133" s="262"/>
      <c r="SZP133" s="262"/>
      <c r="SZQ133" s="262"/>
      <c r="SZR133" s="262"/>
      <c r="SZS133" s="262"/>
      <c r="SZT133" s="262"/>
      <c r="SZU133" s="262"/>
      <c r="SZV133" s="262"/>
      <c r="SZW133" s="262"/>
      <c r="SZX133" s="262"/>
      <c r="SZY133" s="262"/>
      <c r="SZZ133" s="262"/>
      <c r="TAA133" s="262"/>
      <c r="TAB133" s="262"/>
      <c r="TAC133" s="262"/>
      <c r="TAD133" s="262"/>
      <c r="TAE133" s="262"/>
      <c r="TAF133" s="262"/>
      <c r="TAG133" s="262"/>
      <c r="TAH133" s="262"/>
      <c r="TAI133" s="262"/>
      <c r="TAJ133" s="262"/>
      <c r="TAK133" s="262"/>
      <c r="TAL133" s="262"/>
      <c r="TAM133" s="262"/>
      <c r="TAN133" s="262"/>
      <c r="TAO133" s="262"/>
      <c r="TAP133" s="262"/>
      <c r="TAQ133" s="262"/>
      <c r="TAR133" s="262"/>
      <c r="TAS133" s="262"/>
      <c r="TAT133" s="262"/>
      <c r="TAU133" s="262"/>
      <c r="TAV133" s="262"/>
      <c r="TAW133" s="262"/>
      <c r="TAX133" s="262"/>
      <c r="TAY133" s="262"/>
      <c r="TAZ133" s="262"/>
      <c r="TBA133" s="262"/>
      <c r="TBB133" s="262"/>
      <c r="TBC133" s="262"/>
      <c r="TBD133" s="262"/>
      <c r="TBE133" s="262"/>
      <c r="TBF133" s="262"/>
      <c r="TBG133" s="262"/>
      <c r="TBH133" s="262"/>
      <c r="TBI133" s="262"/>
      <c r="TBJ133" s="262"/>
      <c r="TBK133" s="262"/>
      <c r="TBL133" s="262"/>
      <c r="TBM133" s="262"/>
      <c r="TBN133" s="262"/>
      <c r="TBO133" s="262"/>
      <c r="TBP133" s="262"/>
      <c r="TBQ133" s="262"/>
      <c r="TBR133" s="262"/>
      <c r="TBS133" s="262"/>
      <c r="TBT133" s="262"/>
      <c r="TBU133" s="262"/>
      <c r="TBV133" s="262"/>
      <c r="TBW133" s="262"/>
      <c r="TBX133" s="262"/>
      <c r="TBY133" s="262"/>
      <c r="TBZ133" s="262"/>
      <c r="TCA133" s="262"/>
      <c r="TCB133" s="262"/>
      <c r="TCC133" s="262"/>
      <c r="TCD133" s="262"/>
      <c r="TCE133" s="262"/>
      <c r="TCF133" s="262"/>
      <c r="TCG133" s="262"/>
      <c r="TCH133" s="262"/>
      <c r="TCI133" s="262"/>
      <c r="TCJ133" s="262"/>
      <c r="TCK133" s="262"/>
      <c r="TCL133" s="262"/>
      <c r="TCM133" s="262"/>
      <c r="TCN133" s="262"/>
      <c r="TCO133" s="262"/>
      <c r="TCP133" s="262"/>
      <c r="TCQ133" s="262"/>
      <c r="TCR133" s="262"/>
      <c r="TCS133" s="262"/>
      <c r="TCT133" s="262"/>
      <c r="TCU133" s="262"/>
      <c r="TCV133" s="262"/>
      <c r="TCW133" s="262"/>
      <c r="TCX133" s="262"/>
      <c r="TCY133" s="262"/>
      <c r="TCZ133" s="262"/>
      <c r="TDA133" s="262"/>
      <c r="TDB133" s="262"/>
      <c r="TDC133" s="262"/>
      <c r="TDD133" s="262"/>
      <c r="TDE133" s="262"/>
      <c r="TDF133" s="262"/>
      <c r="TDG133" s="262"/>
      <c r="TDH133" s="262"/>
      <c r="TDI133" s="262"/>
      <c r="TDJ133" s="262"/>
      <c r="TDK133" s="262"/>
      <c r="TDL133" s="262"/>
      <c r="TDM133" s="262"/>
      <c r="TDN133" s="262"/>
      <c r="TDO133" s="262"/>
      <c r="TDP133" s="262"/>
      <c r="TDQ133" s="262"/>
      <c r="TDR133" s="262"/>
      <c r="TDS133" s="262"/>
      <c r="TDT133" s="262"/>
      <c r="TDU133" s="262"/>
      <c r="TDV133" s="262"/>
      <c r="TDW133" s="262"/>
      <c r="TDX133" s="262"/>
      <c r="TDY133" s="262"/>
      <c r="TDZ133" s="262"/>
      <c r="TEA133" s="262"/>
      <c r="TEB133" s="262"/>
      <c r="TEC133" s="262"/>
      <c r="TED133" s="262"/>
      <c r="TEE133" s="262"/>
      <c r="TEF133" s="262"/>
      <c r="TEG133" s="262"/>
      <c r="TEH133" s="262"/>
      <c r="TEI133" s="262"/>
      <c r="TEJ133" s="262"/>
      <c r="TEK133" s="262"/>
      <c r="TEL133" s="262"/>
      <c r="TEM133" s="262"/>
      <c r="TEN133" s="262"/>
      <c r="TEO133" s="262"/>
      <c r="TEP133" s="262"/>
      <c r="TEQ133" s="262"/>
      <c r="TER133" s="262"/>
      <c r="TES133" s="262"/>
      <c r="TET133" s="262"/>
      <c r="TEU133" s="262"/>
      <c r="TEV133" s="262"/>
      <c r="TEW133" s="262"/>
      <c r="TEX133" s="262"/>
      <c r="TEY133" s="262"/>
      <c r="TEZ133" s="262"/>
      <c r="TFA133" s="262"/>
      <c r="TFB133" s="262"/>
      <c r="TFC133" s="262"/>
      <c r="TFD133" s="262"/>
      <c r="TFE133" s="262"/>
      <c r="TFF133" s="262"/>
      <c r="TFG133" s="262"/>
      <c r="TFH133" s="262"/>
      <c r="TFI133" s="262"/>
      <c r="TFJ133" s="262"/>
      <c r="TFK133" s="262"/>
      <c r="TFL133" s="262"/>
      <c r="TFM133" s="262"/>
      <c r="TFN133" s="262"/>
      <c r="TFO133" s="262"/>
      <c r="TFP133" s="262"/>
      <c r="TFQ133" s="262"/>
      <c r="TFR133" s="262"/>
      <c r="TFS133" s="262"/>
      <c r="TFT133" s="262"/>
      <c r="TFU133" s="262"/>
      <c r="TFV133" s="262"/>
      <c r="TFW133" s="262"/>
      <c r="TFX133" s="262"/>
      <c r="TFY133" s="262"/>
      <c r="TFZ133" s="262"/>
      <c r="TGA133" s="262"/>
      <c r="TGB133" s="262"/>
      <c r="TGC133" s="262"/>
      <c r="TGD133" s="262"/>
      <c r="TGE133" s="262"/>
      <c r="TGF133" s="262"/>
      <c r="TGG133" s="262"/>
      <c r="TGH133" s="262"/>
      <c r="TGI133" s="262"/>
      <c r="TGJ133" s="262"/>
      <c r="TGK133" s="262"/>
      <c r="TGL133" s="262"/>
      <c r="TGM133" s="262"/>
      <c r="TGN133" s="262"/>
      <c r="TGO133" s="262"/>
      <c r="TGP133" s="262"/>
      <c r="TGQ133" s="262"/>
      <c r="TGR133" s="262"/>
      <c r="TGS133" s="262"/>
      <c r="TGT133" s="262"/>
      <c r="TGU133" s="262"/>
      <c r="TGV133" s="262"/>
      <c r="TGW133" s="262"/>
      <c r="TGX133" s="262"/>
      <c r="TGY133" s="262"/>
      <c r="TGZ133" s="262"/>
      <c r="THA133" s="262"/>
      <c r="THB133" s="262"/>
      <c r="THC133" s="262"/>
      <c r="THD133" s="262"/>
      <c r="THE133" s="262"/>
      <c r="THF133" s="262"/>
      <c r="THG133" s="262"/>
      <c r="THH133" s="262"/>
      <c r="THI133" s="262"/>
      <c r="THJ133" s="262"/>
      <c r="THK133" s="262"/>
      <c r="THL133" s="262"/>
      <c r="THM133" s="262"/>
      <c r="THN133" s="262"/>
      <c r="THO133" s="262"/>
      <c r="THP133" s="262"/>
      <c r="THQ133" s="262"/>
      <c r="THR133" s="262"/>
      <c r="THS133" s="262"/>
      <c r="THT133" s="262"/>
      <c r="THU133" s="262"/>
      <c r="THV133" s="262"/>
      <c r="THW133" s="262"/>
      <c r="THX133" s="262"/>
      <c r="THY133" s="262"/>
      <c r="THZ133" s="262"/>
      <c r="TIA133" s="262"/>
      <c r="TIB133" s="262"/>
      <c r="TIC133" s="262"/>
      <c r="TID133" s="262"/>
      <c r="TIE133" s="262"/>
      <c r="TIF133" s="262"/>
      <c r="TIG133" s="262"/>
      <c r="TIH133" s="262"/>
      <c r="TII133" s="262"/>
      <c r="TIJ133" s="262"/>
      <c r="TIK133" s="262"/>
      <c r="TIL133" s="262"/>
      <c r="TIM133" s="262"/>
      <c r="TIN133" s="262"/>
      <c r="TIO133" s="262"/>
      <c r="TIP133" s="262"/>
      <c r="TIQ133" s="262"/>
      <c r="TIR133" s="262"/>
      <c r="TIS133" s="262"/>
      <c r="TIT133" s="262"/>
      <c r="TIU133" s="262"/>
      <c r="TIV133" s="262"/>
      <c r="TIW133" s="262"/>
      <c r="TIX133" s="262"/>
      <c r="TIY133" s="262"/>
      <c r="TIZ133" s="262"/>
      <c r="TJA133" s="262"/>
      <c r="TJB133" s="262"/>
      <c r="TJC133" s="262"/>
      <c r="TJD133" s="262"/>
      <c r="TJE133" s="262"/>
      <c r="TJF133" s="262"/>
      <c r="TJG133" s="262"/>
      <c r="TJH133" s="262"/>
      <c r="TJI133" s="262"/>
      <c r="TJJ133" s="262"/>
      <c r="TJK133" s="262"/>
      <c r="TJL133" s="262"/>
      <c r="TJM133" s="262"/>
      <c r="TJN133" s="262"/>
      <c r="TJO133" s="262"/>
      <c r="TJP133" s="262"/>
      <c r="TJQ133" s="262"/>
      <c r="TJR133" s="262"/>
      <c r="TJS133" s="262"/>
      <c r="TJT133" s="262"/>
      <c r="TJU133" s="262"/>
      <c r="TJV133" s="262"/>
      <c r="TJW133" s="262"/>
      <c r="TJX133" s="262"/>
      <c r="TJY133" s="262"/>
      <c r="TJZ133" s="262"/>
      <c r="TKA133" s="262"/>
      <c r="TKB133" s="262"/>
      <c r="TKC133" s="262"/>
      <c r="TKD133" s="262"/>
      <c r="TKE133" s="262"/>
      <c r="TKF133" s="262"/>
      <c r="TKG133" s="262"/>
      <c r="TKH133" s="262"/>
      <c r="TKI133" s="262"/>
      <c r="TKJ133" s="262"/>
      <c r="TKK133" s="262"/>
      <c r="TKL133" s="262"/>
      <c r="TKM133" s="262"/>
      <c r="TKN133" s="262"/>
      <c r="TKO133" s="262"/>
      <c r="TKP133" s="262"/>
      <c r="TKQ133" s="262"/>
      <c r="TKR133" s="262"/>
      <c r="TKS133" s="262"/>
      <c r="TKT133" s="262"/>
      <c r="TKU133" s="262"/>
      <c r="TKV133" s="262"/>
      <c r="TKW133" s="262"/>
      <c r="TKX133" s="262"/>
      <c r="TKY133" s="262"/>
      <c r="TKZ133" s="262"/>
      <c r="TLA133" s="262"/>
      <c r="TLB133" s="262"/>
      <c r="TLC133" s="262"/>
      <c r="TLD133" s="262"/>
      <c r="TLE133" s="262"/>
      <c r="TLF133" s="262"/>
      <c r="TLG133" s="262"/>
      <c r="TLH133" s="262"/>
      <c r="TLI133" s="262"/>
      <c r="TLJ133" s="262"/>
      <c r="TLK133" s="262"/>
      <c r="TLL133" s="262"/>
      <c r="TLM133" s="262"/>
      <c r="TLN133" s="262"/>
      <c r="TLO133" s="262"/>
      <c r="TLP133" s="262"/>
      <c r="TLQ133" s="262"/>
      <c r="TLR133" s="262"/>
      <c r="TLS133" s="262"/>
      <c r="TLT133" s="262"/>
      <c r="TLU133" s="262"/>
      <c r="TLV133" s="262"/>
      <c r="TLW133" s="262"/>
      <c r="TLX133" s="262"/>
      <c r="TLY133" s="262"/>
      <c r="TLZ133" s="262"/>
      <c r="TMA133" s="262"/>
      <c r="TMB133" s="262"/>
      <c r="TMC133" s="262"/>
      <c r="TMD133" s="262"/>
      <c r="TME133" s="262"/>
      <c r="TMF133" s="262"/>
      <c r="TMG133" s="262"/>
      <c r="TMH133" s="262"/>
      <c r="TMI133" s="262"/>
      <c r="TMJ133" s="262"/>
      <c r="TMK133" s="262"/>
      <c r="TML133" s="262"/>
      <c r="TMM133" s="262"/>
      <c r="TMN133" s="262"/>
      <c r="TMO133" s="262"/>
      <c r="TMP133" s="262"/>
      <c r="TMQ133" s="262"/>
      <c r="TMR133" s="262"/>
      <c r="TMS133" s="262"/>
      <c r="TMT133" s="262"/>
      <c r="TMU133" s="262"/>
      <c r="TMV133" s="262"/>
      <c r="TMW133" s="262"/>
      <c r="TMX133" s="262"/>
      <c r="TMY133" s="262"/>
      <c r="TMZ133" s="262"/>
      <c r="TNA133" s="262"/>
      <c r="TNB133" s="262"/>
      <c r="TNC133" s="262"/>
      <c r="TND133" s="262"/>
      <c r="TNE133" s="262"/>
      <c r="TNF133" s="262"/>
      <c r="TNG133" s="262"/>
      <c r="TNH133" s="262"/>
      <c r="TNI133" s="262"/>
      <c r="TNJ133" s="262"/>
      <c r="TNK133" s="262"/>
      <c r="TNL133" s="262"/>
      <c r="TNM133" s="262"/>
      <c r="TNN133" s="262"/>
      <c r="TNO133" s="262"/>
      <c r="TNP133" s="262"/>
      <c r="TNQ133" s="262"/>
      <c r="TNR133" s="262"/>
      <c r="TNS133" s="262"/>
      <c r="TNT133" s="262"/>
      <c r="TNU133" s="262"/>
      <c r="TNV133" s="262"/>
      <c r="TNW133" s="262"/>
      <c r="TNX133" s="262"/>
      <c r="TNY133" s="262"/>
      <c r="TNZ133" s="262"/>
      <c r="TOA133" s="262"/>
      <c r="TOB133" s="262"/>
      <c r="TOC133" s="262"/>
      <c r="TOD133" s="262"/>
      <c r="TOE133" s="262"/>
      <c r="TOF133" s="262"/>
      <c r="TOG133" s="262"/>
      <c r="TOH133" s="262"/>
      <c r="TOI133" s="262"/>
      <c r="TOJ133" s="262"/>
      <c r="TOK133" s="262"/>
      <c r="TOL133" s="262"/>
      <c r="TOM133" s="262"/>
      <c r="TON133" s="262"/>
      <c r="TOO133" s="262"/>
      <c r="TOP133" s="262"/>
      <c r="TOQ133" s="262"/>
      <c r="TOR133" s="262"/>
      <c r="TOS133" s="262"/>
      <c r="TOT133" s="262"/>
      <c r="TOU133" s="262"/>
      <c r="TOV133" s="262"/>
      <c r="TOW133" s="262"/>
      <c r="TOX133" s="262"/>
      <c r="TOY133" s="262"/>
      <c r="TOZ133" s="262"/>
      <c r="TPA133" s="262"/>
      <c r="TPB133" s="262"/>
      <c r="TPC133" s="262"/>
      <c r="TPD133" s="262"/>
      <c r="TPE133" s="262"/>
      <c r="TPF133" s="262"/>
      <c r="TPG133" s="262"/>
      <c r="TPH133" s="262"/>
      <c r="TPI133" s="262"/>
      <c r="TPJ133" s="262"/>
      <c r="TPK133" s="262"/>
      <c r="TPL133" s="262"/>
      <c r="TPM133" s="262"/>
      <c r="TPN133" s="262"/>
      <c r="TPO133" s="262"/>
      <c r="TPP133" s="262"/>
      <c r="TPQ133" s="262"/>
      <c r="TPR133" s="262"/>
      <c r="TPS133" s="262"/>
      <c r="TPT133" s="262"/>
      <c r="TPU133" s="262"/>
      <c r="TPV133" s="262"/>
      <c r="TPW133" s="262"/>
      <c r="TPX133" s="262"/>
      <c r="TPY133" s="262"/>
      <c r="TPZ133" s="262"/>
      <c r="TQA133" s="262"/>
      <c r="TQB133" s="262"/>
      <c r="TQC133" s="262"/>
      <c r="TQD133" s="262"/>
      <c r="TQE133" s="262"/>
      <c r="TQF133" s="262"/>
      <c r="TQG133" s="262"/>
      <c r="TQH133" s="262"/>
      <c r="TQI133" s="262"/>
      <c r="TQJ133" s="262"/>
      <c r="TQK133" s="262"/>
      <c r="TQL133" s="262"/>
      <c r="TQM133" s="262"/>
      <c r="TQN133" s="262"/>
      <c r="TQO133" s="262"/>
      <c r="TQP133" s="262"/>
      <c r="TQQ133" s="262"/>
      <c r="TQR133" s="262"/>
      <c r="TQS133" s="262"/>
      <c r="TQT133" s="262"/>
      <c r="TQU133" s="262"/>
      <c r="TQV133" s="262"/>
      <c r="TQW133" s="262"/>
      <c r="TQX133" s="262"/>
      <c r="TQY133" s="262"/>
      <c r="TQZ133" s="262"/>
      <c r="TRA133" s="262"/>
      <c r="TRB133" s="262"/>
      <c r="TRC133" s="262"/>
      <c r="TRD133" s="262"/>
      <c r="TRE133" s="262"/>
      <c r="TRF133" s="262"/>
      <c r="TRG133" s="262"/>
      <c r="TRH133" s="262"/>
      <c r="TRI133" s="262"/>
      <c r="TRJ133" s="262"/>
      <c r="TRK133" s="262"/>
      <c r="TRL133" s="262"/>
      <c r="TRM133" s="262"/>
      <c r="TRN133" s="262"/>
      <c r="TRO133" s="262"/>
      <c r="TRP133" s="262"/>
      <c r="TRQ133" s="262"/>
      <c r="TRR133" s="262"/>
      <c r="TRS133" s="262"/>
      <c r="TRT133" s="262"/>
      <c r="TRU133" s="262"/>
      <c r="TRV133" s="262"/>
      <c r="TRW133" s="262"/>
      <c r="TRX133" s="262"/>
      <c r="TRY133" s="262"/>
      <c r="TRZ133" s="262"/>
      <c r="TSA133" s="262"/>
      <c r="TSB133" s="262"/>
      <c r="TSC133" s="262"/>
      <c r="TSD133" s="262"/>
      <c r="TSE133" s="262"/>
      <c r="TSF133" s="262"/>
      <c r="TSG133" s="262"/>
      <c r="TSH133" s="262"/>
      <c r="TSI133" s="262"/>
      <c r="TSJ133" s="262"/>
      <c r="TSK133" s="262"/>
      <c r="TSL133" s="262"/>
      <c r="TSM133" s="262"/>
      <c r="TSN133" s="262"/>
      <c r="TSO133" s="262"/>
      <c r="TSP133" s="262"/>
      <c r="TSQ133" s="262"/>
      <c r="TSR133" s="262"/>
      <c r="TSS133" s="262"/>
      <c r="TST133" s="262"/>
      <c r="TSU133" s="262"/>
      <c r="TSV133" s="262"/>
      <c r="TSW133" s="262"/>
      <c r="TSX133" s="262"/>
      <c r="TSY133" s="262"/>
      <c r="TSZ133" s="262"/>
      <c r="TTA133" s="262"/>
      <c r="TTB133" s="262"/>
      <c r="TTC133" s="262"/>
      <c r="TTD133" s="262"/>
      <c r="TTE133" s="262"/>
      <c r="TTF133" s="262"/>
      <c r="TTG133" s="262"/>
      <c r="TTH133" s="262"/>
      <c r="TTI133" s="262"/>
      <c r="TTJ133" s="262"/>
      <c r="TTK133" s="262"/>
      <c r="TTL133" s="262"/>
      <c r="TTM133" s="262"/>
      <c r="TTN133" s="262"/>
      <c r="TTO133" s="262"/>
      <c r="TTP133" s="262"/>
      <c r="TTQ133" s="262"/>
      <c r="TTR133" s="262"/>
      <c r="TTS133" s="262"/>
      <c r="TTT133" s="262"/>
      <c r="TTU133" s="262"/>
      <c r="TTV133" s="262"/>
      <c r="TTW133" s="262"/>
      <c r="TTX133" s="262"/>
      <c r="TTY133" s="262"/>
      <c r="TTZ133" s="262"/>
      <c r="TUA133" s="262"/>
      <c r="TUB133" s="262"/>
      <c r="TUC133" s="262"/>
      <c r="TUD133" s="262"/>
      <c r="TUE133" s="262"/>
      <c r="TUF133" s="262"/>
      <c r="TUG133" s="262"/>
      <c r="TUH133" s="262"/>
      <c r="TUI133" s="262"/>
      <c r="TUJ133" s="262"/>
      <c r="TUK133" s="262"/>
      <c r="TUL133" s="262"/>
      <c r="TUM133" s="262"/>
      <c r="TUN133" s="262"/>
      <c r="TUO133" s="262"/>
      <c r="TUP133" s="262"/>
      <c r="TUQ133" s="262"/>
      <c r="TUR133" s="262"/>
      <c r="TUS133" s="262"/>
      <c r="TUT133" s="262"/>
      <c r="TUU133" s="262"/>
      <c r="TUV133" s="262"/>
      <c r="TUW133" s="262"/>
      <c r="TUX133" s="262"/>
      <c r="TUY133" s="262"/>
      <c r="TUZ133" s="262"/>
      <c r="TVA133" s="262"/>
      <c r="TVB133" s="262"/>
      <c r="TVC133" s="262"/>
      <c r="TVD133" s="262"/>
      <c r="TVE133" s="262"/>
      <c r="TVF133" s="262"/>
      <c r="TVG133" s="262"/>
      <c r="TVH133" s="262"/>
      <c r="TVI133" s="262"/>
      <c r="TVJ133" s="262"/>
      <c r="TVK133" s="262"/>
      <c r="TVL133" s="262"/>
      <c r="TVM133" s="262"/>
      <c r="TVN133" s="262"/>
      <c r="TVO133" s="262"/>
      <c r="TVP133" s="262"/>
      <c r="TVQ133" s="262"/>
      <c r="TVR133" s="262"/>
      <c r="TVS133" s="262"/>
      <c r="TVT133" s="262"/>
      <c r="TVU133" s="262"/>
      <c r="TVV133" s="262"/>
      <c r="TVW133" s="262"/>
      <c r="TVX133" s="262"/>
      <c r="TVY133" s="262"/>
      <c r="TVZ133" s="262"/>
      <c r="TWA133" s="262"/>
      <c r="TWB133" s="262"/>
      <c r="TWC133" s="262"/>
      <c r="TWD133" s="262"/>
      <c r="TWE133" s="262"/>
      <c r="TWF133" s="262"/>
      <c r="TWG133" s="262"/>
      <c r="TWH133" s="262"/>
      <c r="TWI133" s="262"/>
      <c r="TWJ133" s="262"/>
      <c r="TWK133" s="262"/>
      <c r="TWL133" s="262"/>
      <c r="TWM133" s="262"/>
      <c r="TWN133" s="262"/>
      <c r="TWO133" s="262"/>
      <c r="TWP133" s="262"/>
      <c r="TWQ133" s="262"/>
      <c r="TWR133" s="262"/>
      <c r="TWS133" s="262"/>
      <c r="TWT133" s="262"/>
      <c r="TWU133" s="262"/>
      <c r="TWV133" s="262"/>
      <c r="TWW133" s="262"/>
      <c r="TWX133" s="262"/>
      <c r="TWY133" s="262"/>
      <c r="TWZ133" s="262"/>
      <c r="TXA133" s="262"/>
      <c r="TXB133" s="262"/>
      <c r="TXC133" s="262"/>
      <c r="TXD133" s="262"/>
      <c r="TXE133" s="262"/>
      <c r="TXF133" s="262"/>
      <c r="TXG133" s="262"/>
      <c r="TXH133" s="262"/>
      <c r="TXI133" s="262"/>
      <c r="TXJ133" s="262"/>
      <c r="TXK133" s="262"/>
      <c r="TXL133" s="262"/>
      <c r="TXM133" s="262"/>
      <c r="TXN133" s="262"/>
      <c r="TXO133" s="262"/>
      <c r="TXP133" s="262"/>
      <c r="TXQ133" s="262"/>
      <c r="TXR133" s="262"/>
      <c r="TXS133" s="262"/>
      <c r="TXT133" s="262"/>
      <c r="TXU133" s="262"/>
      <c r="TXV133" s="262"/>
      <c r="TXW133" s="262"/>
      <c r="TXX133" s="262"/>
      <c r="TXY133" s="262"/>
      <c r="TXZ133" s="262"/>
      <c r="TYA133" s="262"/>
      <c r="TYB133" s="262"/>
      <c r="TYC133" s="262"/>
      <c r="TYD133" s="262"/>
      <c r="TYE133" s="262"/>
      <c r="TYF133" s="262"/>
      <c r="TYG133" s="262"/>
      <c r="TYH133" s="262"/>
      <c r="TYI133" s="262"/>
      <c r="TYJ133" s="262"/>
      <c r="TYK133" s="262"/>
      <c r="TYL133" s="262"/>
      <c r="TYM133" s="262"/>
      <c r="TYN133" s="262"/>
      <c r="TYO133" s="262"/>
      <c r="TYP133" s="262"/>
      <c r="TYQ133" s="262"/>
      <c r="TYR133" s="262"/>
      <c r="TYS133" s="262"/>
      <c r="TYT133" s="262"/>
      <c r="TYU133" s="262"/>
      <c r="TYV133" s="262"/>
      <c r="TYW133" s="262"/>
      <c r="TYX133" s="262"/>
      <c r="TYY133" s="262"/>
      <c r="TYZ133" s="262"/>
      <c r="TZA133" s="262"/>
      <c r="TZB133" s="262"/>
      <c r="TZC133" s="262"/>
      <c r="TZD133" s="262"/>
      <c r="TZE133" s="262"/>
      <c r="TZF133" s="262"/>
      <c r="TZG133" s="262"/>
      <c r="TZH133" s="262"/>
      <c r="TZI133" s="262"/>
      <c r="TZJ133" s="262"/>
      <c r="TZK133" s="262"/>
      <c r="TZL133" s="262"/>
      <c r="TZM133" s="262"/>
      <c r="TZN133" s="262"/>
      <c r="TZO133" s="262"/>
      <c r="TZP133" s="262"/>
      <c r="TZQ133" s="262"/>
      <c r="TZR133" s="262"/>
      <c r="TZS133" s="262"/>
      <c r="TZT133" s="262"/>
      <c r="TZU133" s="262"/>
      <c r="TZV133" s="262"/>
      <c r="TZW133" s="262"/>
      <c r="TZX133" s="262"/>
      <c r="TZY133" s="262"/>
      <c r="TZZ133" s="262"/>
      <c r="UAA133" s="262"/>
      <c r="UAB133" s="262"/>
      <c r="UAC133" s="262"/>
      <c r="UAD133" s="262"/>
      <c r="UAE133" s="262"/>
      <c r="UAF133" s="262"/>
      <c r="UAG133" s="262"/>
      <c r="UAH133" s="262"/>
      <c r="UAI133" s="262"/>
      <c r="UAJ133" s="262"/>
      <c r="UAK133" s="262"/>
      <c r="UAL133" s="262"/>
      <c r="UAM133" s="262"/>
      <c r="UAN133" s="262"/>
      <c r="UAO133" s="262"/>
      <c r="UAP133" s="262"/>
      <c r="UAQ133" s="262"/>
      <c r="UAR133" s="262"/>
      <c r="UAS133" s="262"/>
      <c r="UAT133" s="262"/>
      <c r="UAU133" s="262"/>
      <c r="UAV133" s="262"/>
      <c r="UAW133" s="262"/>
      <c r="UAX133" s="262"/>
      <c r="UAY133" s="262"/>
      <c r="UAZ133" s="262"/>
      <c r="UBA133" s="262"/>
      <c r="UBB133" s="262"/>
      <c r="UBC133" s="262"/>
      <c r="UBD133" s="262"/>
      <c r="UBE133" s="262"/>
      <c r="UBF133" s="262"/>
      <c r="UBG133" s="262"/>
      <c r="UBH133" s="262"/>
      <c r="UBI133" s="262"/>
      <c r="UBJ133" s="262"/>
      <c r="UBK133" s="262"/>
      <c r="UBL133" s="262"/>
      <c r="UBM133" s="262"/>
      <c r="UBN133" s="262"/>
      <c r="UBO133" s="262"/>
      <c r="UBP133" s="262"/>
      <c r="UBQ133" s="262"/>
      <c r="UBR133" s="262"/>
      <c r="UBS133" s="262"/>
      <c r="UBT133" s="262"/>
      <c r="UBU133" s="262"/>
      <c r="UBV133" s="262"/>
      <c r="UBW133" s="262"/>
      <c r="UBX133" s="262"/>
      <c r="UBY133" s="262"/>
      <c r="UBZ133" s="262"/>
      <c r="UCA133" s="262"/>
      <c r="UCB133" s="262"/>
      <c r="UCC133" s="262"/>
      <c r="UCD133" s="262"/>
      <c r="UCE133" s="262"/>
      <c r="UCF133" s="262"/>
      <c r="UCG133" s="262"/>
      <c r="UCH133" s="262"/>
      <c r="UCI133" s="262"/>
      <c r="UCJ133" s="262"/>
      <c r="UCK133" s="262"/>
      <c r="UCL133" s="262"/>
      <c r="UCM133" s="262"/>
      <c r="UCN133" s="262"/>
      <c r="UCO133" s="262"/>
      <c r="UCP133" s="262"/>
      <c r="UCQ133" s="262"/>
      <c r="UCR133" s="262"/>
      <c r="UCS133" s="262"/>
      <c r="UCT133" s="262"/>
      <c r="UCU133" s="262"/>
      <c r="UCV133" s="262"/>
      <c r="UCW133" s="262"/>
      <c r="UCX133" s="262"/>
      <c r="UCY133" s="262"/>
      <c r="UCZ133" s="262"/>
      <c r="UDA133" s="262"/>
      <c r="UDB133" s="262"/>
      <c r="UDC133" s="262"/>
      <c r="UDD133" s="262"/>
      <c r="UDE133" s="262"/>
      <c r="UDF133" s="262"/>
      <c r="UDG133" s="262"/>
      <c r="UDH133" s="262"/>
      <c r="UDI133" s="262"/>
      <c r="UDJ133" s="262"/>
      <c r="UDK133" s="262"/>
      <c r="UDL133" s="262"/>
      <c r="UDM133" s="262"/>
      <c r="UDN133" s="262"/>
      <c r="UDO133" s="262"/>
      <c r="UDP133" s="262"/>
      <c r="UDQ133" s="262"/>
      <c r="UDR133" s="262"/>
      <c r="UDS133" s="262"/>
      <c r="UDT133" s="262"/>
      <c r="UDU133" s="262"/>
      <c r="UDV133" s="262"/>
      <c r="UDW133" s="262"/>
      <c r="UDX133" s="262"/>
      <c r="UDY133" s="262"/>
      <c r="UDZ133" s="262"/>
      <c r="UEA133" s="262"/>
      <c r="UEB133" s="262"/>
      <c r="UEC133" s="262"/>
      <c r="UED133" s="262"/>
      <c r="UEE133" s="262"/>
      <c r="UEF133" s="262"/>
      <c r="UEG133" s="262"/>
      <c r="UEH133" s="262"/>
      <c r="UEI133" s="262"/>
      <c r="UEJ133" s="262"/>
      <c r="UEK133" s="262"/>
      <c r="UEL133" s="262"/>
      <c r="UEM133" s="262"/>
      <c r="UEN133" s="262"/>
      <c r="UEO133" s="262"/>
      <c r="UEP133" s="262"/>
      <c r="UEQ133" s="262"/>
      <c r="UER133" s="262"/>
      <c r="UES133" s="262"/>
      <c r="UET133" s="262"/>
      <c r="UEU133" s="262"/>
      <c r="UEV133" s="262"/>
      <c r="UEW133" s="262"/>
      <c r="UEX133" s="262"/>
      <c r="UEY133" s="262"/>
      <c r="UEZ133" s="262"/>
      <c r="UFA133" s="262"/>
      <c r="UFB133" s="262"/>
      <c r="UFC133" s="262"/>
      <c r="UFD133" s="262"/>
      <c r="UFE133" s="262"/>
      <c r="UFF133" s="262"/>
      <c r="UFG133" s="262"/>
      <c r="UFH133" s="262"/>
      <c r="UFI133" s="262"/>
      <c r="UFJ133" s="262"/>
      <c r="UFK133" s="262"/>
      <c r="UFL133" s="262"/>
      <c r="UFM133" s="262"/>
      <c r="UFN133" s="262"/>
      <c r="UFO133" s="262"/>
      <c r="UFP133" s="262"/>
      <c r="UFQ133" s="262"/>
      <c r="UFR133" s="262"/>
      <c r="UFS133" s="262"/>
      <c r="UFT133" s="262"/>
      <c r="UFU133" s="262"/>
      <c r="UFV133" s="262"/>
      <c r="UFW133" s="262"/>
      <c r="UFX133" s="262"/>
      <c r="UFY133" s="262"/>
      <c r="UFZ133" s="262"/>
      <c r="UGA133" s="262"/>
      <c r="UGB133" s="262"/>
      <c r="UGC133" s="262"/>
      <c r="UGD133" s="262"/>
      <c r="UGE133" s="262"/>
      <c r="UGF133" s="262"/>
      <c r="UGG133" s="262"/>
      <c r="UGH133" s="262"/>
      <c r="UGI133" s="262"/>
      <c r="UGJ133" s="262"/>
      <c r="UGK133" s="262"/>
      <c r="UGL133" s="262"/>
      <c r="UGM133" s="262"/>
      <c r="UGN133" s="262"/>
      <c r="UGO133" s="262"/>
      <c r="UGP133" s="262"/>
      <c r="UGQ133" s="262"/>
      <c r="UGR133" s="262"/>
      <c r="UGS133" s="262"/>
      <c r="UGT133" s="262"/>
      <c r="UGU133" s="262"/>
      <c r="UGV133" s="262"/>
      <c r="UGW133" s="262"/>
      <c r="UGX133" s="262"/>
      <c r="UGY133" s="262"/>
      <c r="UGZ133" s="262"/>
      <c r="UHA133" s="262"/>
      <c r="UHB133" s="262"/>
      <c r="UHC133" s="262"/>
      <c r="UHD133" s="262"/>
      <c r="UHE133" s="262"/>
      <c r="UHF133" s="262"/>
      <c r="UHG133" s="262"/>
      <c r="UHH133" s="262"/>
      <c r="UHI133" s="262"/>
      <c r="UHJ133" s="262"/>
      <c r="UHK133" s="262"/>
      <c r="UHL133" s="262"/>
      <c r="UHM133" s="262"/>
      <c r="UHN133" s="262"/>
      <c r="UHO133" s="262"/>
      <c r="UHP133" s="262"/>
      <c r="UHQ133" s="262"/>
      <c r="UHR133" s="262"/>
      <c r="UHS133" s="262"/>
      <c r="UHT133" s="262"/>
      <c r="UHU133" s="262"/>
      <c r="UHV133" s="262"/>
      <c r="UHW133" s="262"/>
      <c r="UHX133" s="262"/>
      <c r="UHY133" s="262"/>
      <c r="UHZ133" s="262"/>
      <c r="UIA133" s="262"/>
      <c r="UIB133" s="262"/>
      <c r="UIC133" s="262"/>
      <c r="UID133" s="262"/>
      <c r="UIE133" s="262"/>
      <c r="UIF133" s="262"/>
      <c r="UIG133" s="262"/>
      <c r="UIH133" s="262"/>
      <c r="UII133" s="262"/>
      <c r="UIJ133" s="262"/>
      <c r="UIK133" s="262"/>
      <c r="UIL133" s="262"/>
      <c r="UIM133" s="262"/>
      <c r="UIN133" s="262"/>
      <c r="UIO133" s="262"/>
      <c r="UIP133" s="262"/>
      <c r="UIQ133" s="262"/>
      <c r="UIR133" s="262"/>
      <c r="UIS133" s="262"/>
      <c r="UIT133" s="262"/>
      <c r="UIU133" s="262"/>
      <c r="UIV133" s="262"/>
      <c r="UIW133" s="262"/>
      <c r="UIX133" s="262"/>
      <c r="UIY133" s="262"/>
      <c r="UIZ133" s="262"/>
      <c r="UJA133" s="262"/>
      <c r="UJB133" s="262"/>
      <c r="UJC133" s="262"/>
      <c r="UJD133" s="262"/>
      <c r="UJE133" s="262"/>
      <c r="UJF133" s="262"/>
      <c r="UJG133" s="262"/>
      <c r="UJH133" s="262"/>
      <c r="UJI133" s="262"/>
      <c r="UJJ133" s="262"/>
      <c r="UJK133" s="262"/>
      <c r="UJL133" s="262"/>
      <c r="UJM133" s="262"/>
      <c r="UJN133" s="262"/>
      <c r="UJO133" s="262"/>
      <c r="UJP133" s="262"/>
      <c r="UJQ133" s="262"/>
      <c r="UJR133" s="262"/>
      <c r="UJS133" s="262"/>
      <c r="UJT133" s="262"/>
      <c r="UJU133" s="262"/>
      <c r="UJV133" s="262"/>
      <c r="UJW133" s="262"/>
      <c r="UJX133" s="262"/>
      <c r="UJY133" s="262"/>
      <c r="UJZ133" s="262"/>
      <c r="UKA133" s="262"/>
      <c r="UKB133" s="262"/>
      <c r="UKC133" s="262"/>
      <c r="UKD133" s="262"/>
      <c r="UKE133" s="262"/>
      <c r="UKF133" s="262"/>
      <c r="UKG133" s="262"/>
      <c r="UKH133" s="262"/>
      <c r="UKI133" s="262"/>
      <c r="UKJ133" s="262"/>
      <c r="UKK133" s="262"/>
      <c r="UKL133" s="262"/>
      <c r="UKM133" s="262"/>
      <c r="UKN133" s="262"/>
      <c r="UKO133" s="262"/>
      <c r="UKP133" s="262"/>
      <c r="UKQ133" s="262"/>
      <c r="UKR133" s="262"/>
      <c r="UKS133" s="262"/>
      <c r="UKT133" s="262"/>
      <c r="UKU133" s="262"/>
      <c r="UKV133" s="262"/>
      <c r="UKW133" s="262"/>
      <c r="UKX133" s="262"/>
      <c r="UKY133" s="262"/>
      <c r="UKZ133" s="262"/>
      <c r="ULA133" s="262"/>
      <c r="ULB133" s="262"/>
      <c r="ULC133" s="262"/>
      <c r="ULD133" s="262"/>
      <c r="ULE133" s="262"/>
      <c r="ULF133" s="262"/>
      <c r="ULG133" s="262"/>
      <c r="ULH133" s="262"/>
      <c r="ULI133" s="262"/>
      <c r="ULJ133" s="262"/>
      <c r="ULK133" s="262"/>
      <c r="ULL133" s="262"/>
      <c r="ULM133" s="262"/>
      <c r="ULN133" s="262"/>
      <c r="ULO133" s="262"/>
      <c r="ULP133" s="262"/>
      <c r="ULQ133" s="262"/>
      <c r="ULR133" s="262"/>
      <c r="ULS133" s="262"/>
      <c r="ULT133" s="262"/>
      <c r="ULU133" s="262"/>
      <c r="ULV133" s="262"/>
      <c r="ULW133" s="262"/>
      <c r="ULX133" s="262"/>
      <c r="ULY133" s="262"/>
      <c r="ULZ133" s="262"/>
      <c r="UMA133" s="262"/>
      <c r="UMB133" s="262"/>
      <c r="UMC133" s="262"/>
      <c r="UMD133" s="262"/>
      <c r="UME133" s="262"/>
      <c r="UMF133" s="262"/>
      <c r="UMG133" s="262"/>
      <c r="UMH133" s="262"/>
      <c r="UMI133" s="262"/>
      <c r="UMJ133" s="262"/>
      <c r="UMK133" s="262"/>
      <c r="UML133" s="262"/>
      <c r="UMM133" s="262"/>
      <c r="UMN133" s="262"/>
      <c r="UMO133" s="262"/>
      <c r="UMP133" s="262"/>
      <c r="UMQ133" s="262"/>
      <c r="UMR133" s="262"/>
      <c r="UMS133" s="262"/>
      <c r="UMT133" s="262"/>
      <c r="UMU133" s="262"/>
      <c r="UMV133" s="262"/>
      <c r="UMW133" s="262"/>
      <c r="UMX133" s="262"/>
      <c r="UMY133" s="262"/>
      <c r="UMZ133" s="262"/>
      <c r="UNA133" s="262"/>
      <c r="UNB133" s="262"/>
      <c r="UNC133" s="262"/>
      <c r="UND133" s="262"/>
      <c r="UNE133" s="262"/>
      <c r="UNF133" s="262"/>
      <c r="UNG133" s="262"/>
      <c r="UNH133" s="262"/>
      <c r="UNI133" s="262"/>
      <c r="UNJ133" s="262"/>
      <c r="UNK133" s="262"/>
      <c r="UNL133" s="262"/>
      <c r="UNM133" s="262"/>
      <c r="UNN133" s="262"/>
      <c r="UNO133" s="262"/>
      <c r="UNP133" s="262"/>
      <c r="UNQ133" s="262"/>
      <c r="UNR133" s="262"/>
      <c r="UNS133" s="262"/>
      <c r="UNT133" s="262"/>
      <c r="UNU133" s="262"/>
      <c r="UNV133" s="262"/>
      <c r="UNW133" s="262"/>
      <c r="UNX133" s="262"/>
      <c r="UNY133" s="262"/>
      <c r="UNZ133" s="262"/>
      <c r="UOA133" s="262"/>
      <c r="UOB133" s="262"/>
      <c r="UOC133" s="262"/>
      <c r="UOD133" s="262"/>
      <c r="UOE133" s="262"/>
      <c r="UOF133" s="262"/>
      <c r="UOG133" s="262"/>
      <c r="UOH133" s="262"/>
      <c r="UOI133" s="262"/>
      <c r="UOJ133" s="262"/>
      <c r="UOK133" s="262"/>
      <c r="UOL133" s="262"/>
      <c r="UOM133" s="262"/>
      <c r="UON133" s="262"/>
      <c r="UOO133" s="262"/>
      <c r="UOP133" s="262"/>
      <c r="UOQ133" s="262"/>
      <c r="UOR133" s="262"/>
      <c r="UOS133" s="262"/>
      <c r="UOT133" s="262"/>
      <c r="UOU133" s="262"/>
      <c r="UOV133" s="262"/>
      <c r="UOW133" s="262"/>
      <c r="UOX133" s="262"/>
      <c r="UOY133" s="262"/>
      <c r="UOZ133" s="262"/>
      <c r="UPA133" s="262"/>
      <c r="UPB133" s="262"/>
      <c r="UPC133" s="262"/>
      <c r="UPD133" s="262"/>
      <c r="UPE133" s="262"/>
      <c r="UPF133" s="262"/>
      <c r="UPG133" s="262"/>
      <c r="UPH133" s="262"/>
      <c r="UPI133" s="262"/>
      <c r="UPJ133" s="262"/>
      <c r="UPK133" s="262"/>
      <c r="UPL133" s="262"/>
      <c r="UPM133" s="262"/>
      <c r="UPN133" s="262"/>
      <c r="UPO133" s="262"/>
      <c r="UPP133" s="262"/>
      <c r="UPQ133" s="262"/>
      <c r="UPR133" s="262"/>
      <c r="UPS133" s="262"/>
      <c r="UPT133" s="262"/>
      <c r="UPU133" s="262"/>
      <c r="UPV133" s="262"/>
      <c r="UPW133" s="262"/>
      <c r="UPX133" s="262"/>
      <c r="UPY133" s="262"/>
      <c r="UPZ133" s="262"/>
      <c r="UQA133" s="262"/>
      <c r="UQB133" s="262"/>
      <c r="UQC133" s="262"/>
      <c r="UQD133" s="262"/>
      <c r="UQE133" s="262"/>
      <c r="UQF133" s="262"/>
      <c r="UQG133" s="262"/>
      <c r="UQH133" s="262"/>
      <c r="UQI133" s="262"/>
      <c r="UQJ133" s="262"/>
      <c r="UQK133" s="262"/>
      <c r="UQL133" s="262"/>
      <c r="UQM133" s="262"/>
      <c r="UQN133" s="262"/>
      <c r="UQO133" s="262"/>
      <c r="UQP133" s="262"/>
      <c r="UQQ133" s="262"/>
      <c r="UQR133" s="262"/>
      <c r="UQS133" s="262"/>
      <c r="UQT133" s="262"/>
      <c r="UQU133" s="262"/>
      <c r="UQV133" s="262"/>
      <c r="UQW133" s="262"/>
      <c r="UQX133" s="262"/>
      <c r="UQY133" s="262"/>
      <c r="UQZ133" s="262"/>
      <c r="URA133" s="262"/>
      <c r="URB133" s="262"/>
      <c r="URC133" s="262"/>
      <c r="URD133" s="262"/>
      <c r="URE133" s="262"/>
      <c r="URF133" s="262"/>
      <c r="URG133" s="262"/>
      <c r="URH133" s="262"/>
      <c r="URI133" s="262"/>
      <c r="URJ133" s="262"/>
      <c r="URK133" s="262"/>
      <c r="URL133" s="262"/>
      <c r="URM133" s="262"/>
      <c r="URN133" s="262"/>
      <c r="URO133" s="262"/>
      <c r="URP133" s="262"/>
      <c r="URQ133" s="262"/>
      <c r="URR133" s="262"/>
      <c r="URS133" s="262"/>
      <c r="URT133" s="262"/>
      <c r="URU133" s="262"/>
      <c r="URV133" s="262"/>
      <c r="URW133" s="262"/>
      <c r="URX133" s="262"/>
      <c r="URY133" s="262"/>
      <c r="URZ133" s="262"/>
      <c r="USA133" s="262"/>
      <c r="USB133" s="262"/>
      <c r="USC133" s="262"/>
      <c r="USD133" s="262"/>
      <c r="USE133" s="262"/>
      <c r="USF133" s="262"/>
      <c r="USG133" s="262"/>
      <c r="USH133" s="262"/>
      <c r="USI133" s="262"/>
      <c r="USJ133" s="262"/>
      <c r="USK133" s="262"/>
      <c r="USL133" s="262"/>
      <c r="USM133" s="262"/>
      <c r="USN133" s="262"/>
      <c r="USO133" s="262"/>
      <c r="USP133" s="262"/>
      <c r="USQ133" s="262"/>
      <c r="USR133" s="262"/>
      <c r="USS133" s="262"/>
      <c r="UST133" s="262"/>
      <c r="USU133" s="262"/>
      <c r="USV133" s="262"/>
      <c r="USW133" s="262"/>
      <c r="USX133" s="262"/>
      <c r="USY133" s="262"/>
      <c r="USZ133" s="262"/>
      <c r="UTA133" s="262"/>
      <c r="UTB133" s="262"/>
      <c r="UTC133" s="262"/>
      <c r="UTD133" s="262"/>
      <c r="UTE133" s="262"/>
      <c r="UTF133" s="262"/>
      <c r="UTG133" s="262"/>
      <c r="UTH133" s="262"/>
      <c r="UTI133" s="262"/>
      <c r="UTJ133" s="262"/>
      <c r="UTK133" s="262"/>
      <c r="UTL133" s="262"/>
      <c r="UTM133" s="262"/>
      <c r="UTN133" s="262"/>
      <c r="UTO133" s="262"/>
      <c r="UTP133" s="262"/>
      <c r="UTQ133" s="262"/>
      <c r="UTR133" s="262"/>
      <c r="UTS133" s="262"/>
      <c r="UTT133" s="262"/>
      <c r="UTU133" s="262"/>
      <c r="UTV133" s="262"/>
      <c r="UTW133" s="262"/>
      <c r="UTX133" s="262"/>
      <c r="UTY133" s="262"/>
      <c r="UTZ133" s="262"/>
      <c r="UUA133" s="262"/>
      <c r="UUB133" s="262"/>
      <c r="UUC133" s="262"/>
      <c r="UUD133" s="262"/>
      <c r="UUE133" s="262"/>
      <c r="UUF133" s="262"/>
      <c r="UUG133" s="262"/>
      <c r="UUH133" s="262"/>
      <c r="UUI133" s="262"/>
      <c r="UUJ133" s="262"/>
      <c r="UUK133" s="262"/>
      <c r="UUL133" s="262"/>
      <c r="UUM133" s="262"/>
      <c r="UUN133" s="262"/>
      <c r="UUO133" s="262"/>
      <c r="UUP133" s="262"/>
      <c r="UUQ133" s="262"/>
      <c r="UUR133" s="262"/>
      <c r="UUS133" s="262"/>
      <c r="UUT133" s="262"/>
      <c r="UUU133" s="262"/>
      <c r="UUV133" s="262"/>
      <c r="UUW133" s="262"/>
      <c r="UUX133" s="262"/>
      <c r="UUY133" s="262"/>
      <c r="UUZ133" s="262"/>
      <c r="UVA133" s="262"/>
      <c r="UVB133" s="262"/>
      <c r="UVC133" s="262"/>
      <c r="UVD133" s="262"/>
      <c r="UVE133" s="262"/>
      <c r="UVF133" s="262"/>
      <c r="UVG133" s="262"/>
      <c r="UVH133" s="262"/>
      <c r="UVI133" s="262"/>
      <c r="UVJ133" s="262"/>
      <c r="UVK133" s="262"/>
      <c r="UVL133" s="262"/>
      <c r="UVM133" s="262"/>
      <c r="UVN133" s="262"/>
      <c r="UVO133" s="262"/>
      <c r="UVP133" s="262"/>
      <c r="UVQ133" s="262"/>
      <c r="UVR133" s="262"/>
      <c r="UVS133" s="262"/>
      <c r="UVT133" s="262"/>
      <c r="UVU133" s="262"/>
      <c r="UVV133" s="262"/>
      <c r="UVW133" s="262"/>
      <c r="UVX133" s="262"/>
      <c r="UVY133" s="262"/>
      <c r="UVZ133" s="262"/>
      <c r="UWA133" s="262"/>
      <c r="UWB133" s="262"/>
      <c r="UWC133" s="262"/>
      <c r="UWD133" s="262"/>
      <c r="UWE133" s="262"/>
      <c r="UWF133" s="262"/>
      <c r="UWG133" s="262"/>
      <c r="UWH133" s="262"/>
      <c r="UWI133" s="262"/>
      <c r="UWJ133" s="262"/>
      <c r="UWK133" s="262"/>
      <c r="UWL133" s="262"/>
      <c r="UWM133" s="262"/>
      <c r="UWN133" s="262"/>
      <c r="UWO133" s="262"/>
      <c r="UWP133" s="262"/>
      <c r="UWQ133" s="262"/>
      <c r="UWR133" s="262"/>
      <c r="UWS133" s="262"/>
      <c r="UWT133" s="262"/>
      <c r="UWU133" s="262"/>
      <c r="UWV133" s="262"/>
      <c r="UWW133" s="262"/>
      <c r="UWX133" s="262"/>
      <c r="UWY133" s="262"/>
      <c r="UWZ133" s="262"/>
      <c r="UXA133" s="262"/>
      <c r="UXB133" s="262"/>
      <c r="UXC133" s="262"/>
      <c r="UXD133" s="262"/>
      <c r="UXE133" s="262"/>
      <c r="UXF133" s="262"/>
      <c r="UXG133" s="262"/>
      <c r="UXH133" s="262"/>
      <c r="UXI133" s="262"/>
      <c r="UXJ133" s="262"/>
      <c r="UXK133" s="262"/>
      <c r="UXL133" s="262"/>
      <c r="UXM133" s="262"/>
      <c r="UXN133" s="262"/>
      <c r="UXO133" s="262"/>
      <c r="UXP133" s="262"/>
      <c r="UXQ133" s="262"/>
      <c r="UXR133" s="262"/>
      <c r="UXS133" s="262"/>
      <c r="UXT133" s="262"/>
      <c r="UXU133" s="262"/>
      <c r="UXV133" s="262"/>
      <c r="UXW133" s="262"/>
      <c r="UXX133" s="262"/>
      <c r="UXY133" s="262"/>
      <c r="UXZ133" s="262"/>
      <c r="UYA133" s="262"/>
      <c r="UYB133" s="262"/>
      <c r="UYC133" s="262"/>
      <c r="UYD133" s="262"/>
      <c r="UYE133" s="262"/>
      <c r="UYF133" s="262"/>
      <c r="UYG133" s="262"/>
      <c r="UYH133" s="262"/>
      <c r="UYI133" s="262"/>
      <c r="UYJ133" s="262"/>
      <c r="UYK133" s="262"/>
      <c r="UYL133" s="262"/>
      <c r="UYM133" s="262"/>
      <c r="UYN133" s="262"/>
      <c r="UYO133" s="262"/>
      <c r="UYP133" s="262"/>
      <c r="UYQ133" s="262"/>
      <c r="UYR133" s="262"/>
      <c r="UYS133" s="262"/>
      <c r="UYT133" s="262"/>
      <c r="UYU133" s="262"/>
      <c r="UYV133" s="262"/>
      <c r="UYW133" s="262"/>
      <c r="UYX133" s="262"/>
      <c r="UYY133" s="262"/>
      <c r="UYZ133" s="262"/>
      <c r="UZA133" s="262"/>
      <c r="UZB133" s="262"/>
      <c r="UZC133" s="262"/>
      <c r="UZD133" s="262"/>
      <c r="UZE133" s="262"/>
      <c r="UZF133" s="262"/>
      <c r="UZG133" s="262"/>
      <c r="UZH133" s="262"/>
      <c r="UZI133" s="262"/>
      <c r="UZJ133" s="262"/>
      <c r="UZK133" s="262"/>
      <c r="UZL133" s="262"/>
      <c r="UZM133" s="262"/>
      <c r="UZN133" s="262"/>
      <c r="UZO133" s="262"/>
      <c r="UZP133" s="262"/>
      <c r="UZQ133" s="262"/>
      <c r="UZR133" s="262"/>
      <c r="UZS133" s="262"/>
      <c r="UZT133" s="262"/>
      <c r="UZU133" s="262"/>
      <c r="UZV133" s="262"/>
      <c r="UZW133" s="262"/>
      <c r="UZX133" s="262"/>
      <c r="UZY133" s="262"/>
      <c r="UZZ133" s="262"/>
      <c r="VAA133" s="262"/>
      <c r="VAB133" s="262"/>
      <c r="VAC133" s="262"/>
      <c r="VAD133" s="262"/>
      <c r="VAE133" s="262"/>
      <c r="VAF133" s="262"/>
      <c r="VAG133" s="262"/>
      <c r="VAH133" s="262"/>
      <c r="VAI133" s="262"/>
      <c r="VAJ133" s="262"/>
      <c r="VAK133" s="262"/>
      <c r="VAL133" s="262"/>
      <c r="VAM133" s="262"/>
      <c r="VAN133" s="262"/>
      <c r="VAO133" s="262"/>
      <c r="VAP133" s="262"/>
      <c r="VAQ133" s="262"/>
      <c r="VAR133" s="262"/>
      <c r="VAS133" s="262"/>
      <c r="VAT133" s="262"/>
      <c r="VAU133" s="262"/>
      <c r="VAV133" s="262"/>
      <c r="VAW133" s="262"/>
      <c r="VAX133" s="262"/>
      <c r="VAY133" s="262"/>
      <c r="VAZ133" s="262"/>
      <c r="VBA133" s="262"/>
      <c r="VBB133" s="262"/>
      <c r="VBC133" s="262"/>
      <c r="VBD133" s="262"/>
      <c r="VBE133" s="262"/>
      <c r="VBF133" s="262"/>
      <c r="VBG133" s="262"/>
      <c r="VBH133" s="262"/>
      <c r="VBI133" s="262"/>
      <c r="VBJ133" s="262"/>
      <c r="VBK133" s="262"/>
      <c r="VBL133" s="262"/>
      <c r="VBM133" s="262"/>
      <c r="VBN133" s="262"/>
      <c r="VBO133" s="262"/>
      <c r="VBP133" s="262"/>
      <c r="VBQ133" s="262"/>
      <c r="VBR133" s="262"/>
      <c r="VBS133" s="262"/>
      <c r="VBT133" s="262"/>
      <c r="VBU133" s="262"/>
      <c r="VBV133" s="262"/>
      <c r="VBW133" s="262"/>
      <c r="VBX133" s="262"/>
      <c r="VBY133" s="262"/>
      <c r="VBZ133" s="262"/>
      <c r="VCA133" s="262"/>
      <c r="VCB133" s="262"/>
      <c r="VCC133" s="262"/>
      <c r="VCD133" s="262"/>
      <c r="VCE133" s="262"/>
      <c r="VCF133" s="262"/>
      <c r="VCG133" s="262"/>
      <c r="VCH133" s="262"/>
      <c r="VCI133" s="262"/>
      <c r="VCJ133" s="262"/>
      <c r="VCK133" s="262"/>
      <c r="VCL133" s="262"/>
      <c r="VCM133" s="262"/>
      <c r="VCN133" s="262"/>
      <c r="VCO133" s="262"/>
      <c r="VCP133" s="262"/>
      <c r="VCQ133" s="262"/>
      <c r="VCR133" s="262"/>
      <c r="VCS133" s="262"/>
      <c r="VCT133" s="262"/>
      <c r="VCU133" s="262"/>
      <c r="VCV133" s="262"/>
      <c r="VCW133" s="262"/>
      <c r="VCX133" s="262"/>
      <c r="VCY133" s="262"/>
      <c r="VCZ133" s="262"/>
      <c r="VDA133" s="262"/>
      <c r="VDB133" s="262"/>
      <c r="VDC133" s="262"/>
      <c r="VDD133" s="262"/>
      <c r="VDE133" s="262"/>
      <c r="VDF133" s="262"/>
      <c r="VDG133" s="262"/>
      <c r="VDH133" s="262"/>
      <c r="VDI133" s="262"/>
      <c r="VDJ133" s="262"/>
      <c r="VDK133" s="262"/>
      <c r="VDL133" s="262"/>
      <c r="VDM133" s="262"/>
      <c r="VDN133" s="262"/>
      <c r="VDO133" s="262"/>
      <c r="VDP133" s="262"/>
      <c r="VDQ133" s="262"/>
      <c r="VDR133" s="262"/>
      <c r="VDS133" s="262"/>
      <c r="VDT133" s="262"/>
      <c r="VDU133" s="262"/>
      <c r="VDV133" s="262"/>
      <c r="VDW133" s="262"/>
      <c r="VDX133" s="262"/>
      <c r="VDY133" s="262"/>
      <c r="VDZ133" s="262"/>
      <c r="VEA133" s="262"/>
      <c r="VEB133" s="262"/>
      <c r="VEC133" s="262"/>
      <c r="VED133" s="262"/>
      <c r="VEE133" s="262"/>
      <c r="VEF133" s="262"/>
      <c r="VEG133" s="262"/>
      <c r="VEH133" s="262"/>
      <c r="VEI133" s="262"/>
      <c r="VEJ133" s="262"/>
      <c r="VEK133" s="262"/>
      <c r="VEL133" s="262"/>
      <c r="VEM133" s="262"/>
      <c r="VEN133" s="262"/>
      <c r="VEO133" s="262"/>
      <c r="VEP133" s="262"/>
      <c r="VEQ133" s="262"/>
      <c r="VER133" s="262"/>
      <c r="VES133" s="262"/>
      <c r="VET133" s="262"/>
      <c r="VEU133" s="262"/>
      <c r="VEV133" s="262"/>
      <c r="VEW133" s="262"/>
      <c r="VEX133" s="262"/>
      <c r="VEY133" s="262"/>
      <c r="VEZ133" s="262"/>
      <c r="VFA133" s="262"/>
      <c r="VFB133" s="262"/>
      <c r="VFC133" s="262"/>
      <c r="VFD133" s="262"/>
      <c r="VFE133" s="262"/>
      <c r="VFF133" s="262"/>
      <c r="VFG133" s="262"/>
      <c r="VFH133" s="262"/>
      <c r="VFI133" s="262"/>
      <c r="VFJ133" s="262"/>
      <c r="VFK133" s="262"/>
      <c r="VFL133" s="262"/>
      <c r="VFM133" s="262"/>
      <c r="VFN133" s="262"/>
      <c r="VFO133" s="262"/>
      <c r="VFP133" s="262"/>
      <c r="VFQ133" s="262"/>
      <c r="VFR133" s="262"/>
      <c r="VFS133" s="262"/>
      <c r="VFT133" s="262"/>
      <c r="VFU133" s="262"/>
      <c r="VFV133" s="262"/>
      <c r="VFW133" s="262"/>
      <c r="VFX133" s="262"/>
      <c r="VFY133" s="262"/>
      <c r="VFZ133" s="262"/>
      <c r="VGA133" s="262"/>
      <c r="VGB133" s="262"/>
      <c r="VGC133" s="262"/>
      <c r="VGD133" s="262"/>
      <c r="VGE133" s="262"/>
      <c r="VGF133" s="262"/>
      <c r="VGG133" s="262"/>
      <c r="VGH133" s="262"/>
      <c r="VGI133" s="262"/>
      <c r="VGJ133" s="262"/>
      <c r="VGK133" s="262"/>
      <c r="VGL133" s="262"/>
      <c r="VGM133" s="262"/>
      <c r="VGN133" s="262"/>
      <c r="VGO133" s="262"/>
      <c r="VGP133" s="262"/>
      <c r="VGQ133" s="262"/>
      <c r="VGR133" s="262"/>
      <c r="VGS133" s="262"/>
      <c r="VGT133" s="262"/>
      <c r="VGU133" s="262"/>
      <c r="VGV133" s="262"/>
      <c r="VGW133" s="262"/>
      <c r="VGX133" s="262"/>
      <c r="VGY133" s="262"/>
      <c r="VGZ133" s="262"/>
      <c r="VHA133" s="262"/>
      <c r="VHB133" s="262"/>
      <c r="VHC133" s="262"/>
      <c r="VHD133" s="262"/>
      <c r="VHE133" s="262"/>
      <c r="VHF133" s="262"/>
      <c r="VHG133" s="262"/>
      <c r="VHH133" s="262"/>
      <c r="VHI133" s="262"/>
      <c r="VHJ133" s="262"/>
      <c r="VHK133" s="262"/>
      <c r="VHL133" s="262"/>
      <c r="VHM133" s="262"/>
      <c r="VHN133" s="262"/>
      <c r="VHO133" s="262"/>
      <c r="VHP133" s="262"/>
      <c r="VHQ133" s="262"/>
      <c r="VHR133" s="262"/>
      <c r="VHS133" s="262"/>
      <c r="VHT133" s="262"/>
      <c r="VHU133" s="262"/>
      <c r="VHV133" s="262"/>
      <c r="VHW133" s="262"/>
      <c r="VHX133" s="262"/>
      <c r="VHY133" s="262"/>
      <c r="VHZ133" s="262"/>
      <c r="VIA133" s="262"/>
      <c r="VIB133" s="262"/>
      <c r="VIC133" s="262"/>
      <c r="VID133" s="262"/>
      <c r="VIE133" s="262"/>
      <c r="VIF133" s="262"/>
      <c r="VIG133" s="262"/>
      <c r="VIH133" s="262"/>
      <c r="VII133" s="262"/>
      <c r="VIJ133" s="262"/>
      <c r="VIK133" s="262"/>
      <c r="VIL133" s="262"/>
      <c r="VIM133" s="262"/>
      <c r="VIN133" s="262"/>
      <c r="VIO133" s="262"/>
      <c r="VIP133" s="262"/>
      <c r="VIQ133" s="262"/>
      <c r="VIR133" s="262"/>
      <c r="VIS133" s="262"/>
      <c r="VIT133" s="262"/>
      <c r="VIU133" s="262"/>
      <c r="VIV133" s="262"/>
      <c r="VIW133" s="262"/>
      <c r="VIX133" s="262"/>
      <c r="VIY133" s="262"/>
      <c r="VIZ133" s="262"/>
      <c r="VJA133" s="262"/>
      <c r="VJB133" s="262"/>
      <c r="VJC133" s="262"/>
      <c r="VJD133" s="262"/>
      <c r="VJE133" s="262"/>
      <c r="VJF133" s="262"/>
      <c r="VJG133" s="262"/>
      <c r="VJH133" s="262"/>
      <c r="VJI133" s="262"/>
      <c r="VJJ133" s="262"/>
      <c r="VJK133" s="262"/>
      <c r="VJL133" s="262"/>
      <c r="VJM133" s="262"/>
      <c r="VJN133" s="262"/>
      <c r="VJO133" s="262"/>
      <c r="VJP133" s="262"/>
      <c r="VJQ133" s="262"/>
      <c r="VJR133" s="262"/>
      <c r="VJS133" s="262"/>
      <c r="VJT133" s="262"/>
      <c r="VJU133" s="262"/>
      <c r="VJV133" s="262"/>
      <c r="VJW133" s="262"/>
      <c r="VJX133" s="262"/>
      <c r="VJY133" s="262"/>
      <c r="VJZ133" s="262"/>
      <c r="VKA133" s="262"/>
      <c r="VKB133" s="262"/>
      <c r="VKC133" s="262"/>
      <c r="VKD133" s="262"/>
      <c r="VKE133" s="262"/>
      <c r="VKF133" s="262"/>
      <c r="VKG133" s="262"/>
      <c r="VKH133" s="262"/>
      <c r="VKI133" s="262"/>
      <c r="VKJ133" s="262"/>
      <c r="VKK133" s="262"/>
      <c r="VKL133" s="262"/>
      <c r="VKM133" s="262"/>
      <c r="VKN133" s="262"/>
      <c r="VKO133" s="262"/>
      <c r="VKP133" s="262"/>
      <c r="VKQ133" s="262"/>
      <c r="VKR133" s="262"/>
      <c r="VKS133" s="262"/>
      <c r="VKT133" s="262"/>
      <c r="VKU133" s="262"/>
      <c r="VKV133" s="262"/>
      <c r="VKW133" s="262"/>
      <c r="VKX133" s="262"/>
      <c r="VKY133" s="262"/>
      <c r="VKZ133" s="262"/>
      <c r="VLA133" s="262"/>
      <c r="VLB133" s="262"/>
      <c r="VLC133" s="262"/>
      <c r="VLD133" s="262"/>
      <c r="VLE133" s="262"/>
      <c r="VLF133" s="262"/>
      <c r="VLG133" s="262"/>
      <c r="VLH133" s="262"/>
      <c r="VLI133" s="262"/>
      <c r="VLJ133" s="262"/>
      <c r="VLK133" s="262"/>
      <c r="VLL133" s="262"/>
      <c r="VLM133" s="262"/>
      <c r="VLN133" s="262"/>
      <c r="VLO133" s="262"/>
      <c r="VLP133" s="262"/>
      <c r="VLQ133" s="262"/>
      <c r="VLR133" s="262"/>
      <c r="VLS133" s="262"/>
      <c r="VLT133" s="262"/>
      <c r="VLU133" s="262"/>
      <c r="VLV133" s="262"/>
      <c r="VLW133" s="262"/>
      <c r="VLX133" s="262"/>
      <c r="VLY133" s="262"/>
      <c r="VLZ133" s="262"/>
      <c r="VMA133" s="262"/>
      <c r="VMB133" s="262"/>
      <c r="VMC133" s="262"/>
      <c r="VMD133" s="262"/>
      <c r="VME133" s="262"/>
      <c r="VMF133" s="262"/>
      <c r="VMG133" s="262"/>
      <c r="VMH133" s="262"/>
      <c r="VMI133" s="262"/>
      <c r="VMJ133" s="262"/>
      <c r="VMK133" s="262"/>
      <c r="VML133" s="262"/>
      <c r="VMM133" s="262"/>
      <c r="VMN133" s="262"/>
      <c r="VMO133" s="262"/>
      <c r="VMP133" s="262"/>
      <c r="VMQ133" s="262"/>
      <c r="VMR133" s="262"/>
      <c r="VMS133" s="262"/>
      <c r="VMT133" s="262"/>
      <c r="VMU133" s="262"/>
      <c r="VMV133" s="262"/>
      <c r="VMW133" s="262"/>
      <c r="VMX133" s="262"/>
      <c r="VMY133" s="262"/>
      <c r="VMZ133" s="262"/>
      <c r="VNA133" s="262"/>
      <c r="VNB133" s="262"/>
      <c r="VNC133" s="262"/>
      <c r="VND133" s="262"/>
      <c r="VNE133" s="262"/>
      <c r="VNF133" s="262"/>
      <c r="VNG133" s="262"/>
      <c r="VNH133" s="262"/>
      <c r="VNI133" s="262"/>
      <c r="VNJ133" s="262"/>
      <c r="VNK133" s="262"/>
      <c r="VNL133" s="262"/>
      <c r="VNM133" s="262"/>
      <c r="VNN133" s="262"/>
      <c r="VNO133" s="262"/>
      <c r="VNP133" s="262"/>
      <c r="VNQ133" s="262"/>
      <c r="VNR133" s="262"/>
      <c r="VNS133" s="262"/>
      <c r="VNT133" s="262"/>
      <c r="VNU133" s="262"/>
      <c r="VNV133" s="262"/>
      <c r="VNW133" s="262"/>
      <c r="VNX133" s="262"/>
      <c r="VNY133" s="262"/>
      <c r="VNZ133" s="262"/>
      <c r="VOA133" s="262"/>
      <c r="VOB133" s="262"/>
      <c r="VOC133" s="262"/>
      <c r="VOD133" s="262"/>
      <c r="VOE133" s="262"/>
      <c r="VOF133" s="262"/>
      <c r="VOG133" s="262"/>
      <c r="VOH133" s="262"/>
      <c r="VOI133" s="262"/>
      <c r="VOJ133" s="262"/>
      <c r="VOK133" s="262"/>
      <c r="VOL133" s="262"/>
      <c r="VOM133" s="262"/>
      <c r="VON133" s="262"/>
      <c r="VOO133" s="262"/>
      <c r="VOP133" s="262"/>
      <c r="VOQ133" s="262"/>
      <c r="VOR133" s="262"/>
      <c r="VOS133" s="262"/>
      <c r="VOT133" s="262"/>
      <c r="VOU133" s="262"/>
      <c r="VOV133" s="262"/>
      <c r="VOW133" s="262"/>
      <c r="VOX133" s="262"/>
      <c r="VOY133" s="262"/>
      <c r="VOZ133" s="262"/>
      <c r="VPA133" s="262"/>
      <c r="VPB133" s="262"/>
      <c r="VPC133" s="262"/>
      <c r="VPD133" s="262"/>
      <c r="VPE133" s="262"/>
      <c r="VPF133" s="262"/>
      <c r="VPG133" s="262"/>
      <c r="VPH133" s="262"/>
      <c r="VPI133" s="262"/>
      <c r="VPJ133" s="262"/>
      <c r="VPK133" s="262"/>
      <c r="VPL133" s="262"/>
      <c r="VPM133" s="262"/>
      <c r="VPN133" s="262"/>
      <c r="VPO133" s="262"/>
      <c r="VPP133" s="262"/>
      <c r="VPQ133" s="262"/>
      <c r="VPR133" s="262"/>
      <c r="VPS133" s="262"/>
      <c r="VPT133" s="262"/>
      <c r="VPU133" s="262"/>
      <c r="VPV133" s="262"/>
      <c r="VPW133" s="262"/>
      <c r="VPX133" s="262"/>
      <c r="VPY133" s="262"/>
      <c r="VPZ133" s="262"/>
      <c r="VQA133" s="262"/>
      <c r="VQB133" s="262"/>
      <c r="VQC133" s="262"/>
      <c r="VQD133" s="262"/>
      <c r="VQE133" s="262"/>
      <c r="VQF133" s="262"/>
      <c r="VQG133" s="262"/>
      <c r="VQH133" s="262"/>
      <c r="VQI133" s="262"/>
      <c r="VQJ133" s="262"/>
      <c r="VQK133" s="262"/>
      <c r="VQL133" s="262"/>
      <c r="VQM133" s="262"/>
      <c r="VQN133" s="262"/>
      <c r="VQO133" s="262"/>
      <c r="VQP133" s="262"/>
      <c r="VQQ133" s="262"/>
      <c r="VQR133" s="262"/>
      <c r="VQS133" s="262"/>
      <c r="VQT133" s="262"/>
      <c r="VQU133" s="262"/>
      <c r="VQV133" s="262"/>
      <c r="VQW133" s="262"/>
      <c r="VQX133" s="262"/>
      <c r="VQY133" s="262"/>
      <c r="VQZ133" s="262"/>
      <c r="VRA133" s="262"/>
      <c r="VRB133" s="262"/>
      <c r="VRC133" s="262"/>
      <c r="VRD133" s="262"/>
      <c r="VRE133" s="262"/>
      <c r="VRF133" s="262"/>
      <c r="VRG133" s="262"/>
      <c r="VRH133" s="262"/>
      <c r="VRI133" s="262"/>
      <c r="VRJ133" s="262"/>
      <c r="VRK133" s="262"/>
      <c r="VRL133" s="262"/>
      <c r="VRM133" s="262"/>
      <c r="VRN133" s="262"/>
      <c r="VRO133" s="262"/>
      <c r="VRP133" s="262"/>
      <c r="VRQ133" s="262"/>
      <c r="VRR133" s="262"/>
      <c r="VRS133" s="262"/>
      <c r="VRT133" s="262"/>
      <c r="VRU133" s="262"/>
      <c r="VRV133" s="262"/>
      <c r="VRW133" s="262"/>
      <c r="VRX133" s="262"/>
      <c r="VRY133" s="262"/>
      <c r="VRZ133" s="262"/>
      <c r="VSA133" s="262"/>
      <c r="VSB133" s="262"/>
      <c r="VSC133" s="262"/>
      <c r="VSD133" s="262"/>
      <c r="VSE133" s="262"/>
      <c r="VSF133" s="262"/>
      <c r="VSG133" s="262"/>
      <c r="VSH133" s="262"/>
      <c r="VSI133" s="262"/>
      <c r="VSJ133" s="262"/>
      <c r="VSK133" s="262"/>
      <c r="VSL133" s="262"/>
      <c r="VSM133" s="262"/>
      <c r="VSN133" s="262"/>
      <c r="VSO133" s="262"/>
      <c r="VSP133" s="262"/>
      <c r="VSQ133" s="262"/>
      <c r="VSR133" s="262"/>
      <c r="VSS133" s="262"/>
      <c r="VST133" s="262"/>
      <c r="VSU133" s="262"/>
      <c r="VSV133" s="262"/>
      <c r="VSW133" s="262"/>
      <c r="VSX133" s="262"/>
      <c r="VSY133" s="262"/>
      <c r="VSZ133" s="262"/>
      <c r="VTA133" s="262"/>
      <c r="VTB133" s="262"/>
      <c r="VTC133" s="262"/>
      <c r="VTD133" s="262"/>
      <c r="VTE133" s="262"/>
      <c r="VTF133" s="262"/>
      <c r="VTG133" s="262"/>
      <c r="VTH133" s="262"/>
      <c r="VTI133" s="262"/>
      <c r="VTJ133" s="262"/>
      <c r="VTK133" s="262"/>
      <c r="VTL133" s="262"/>
      <c r="VTM133" s="262"/>
      <c r="VTN133" s="262"/>
      <c r="VTO133" s="262"/>
      <c r="VTP133" s="262"/>
      <c r="VTQ133" s="262"/>
      <c r="VTR133" s="262"/>
      <c r="VTS133" s="262"/>
      <c r="VTT133" s="262"/>
      <c r="VTU133" s="262"/>
      <c r="VTV133" s="262"/>
      <c r="VTW133" s="262"/>
      <c r="VTX133" s="262"/>
      <c r="VTY133" s="262"/>
      <c r="VTZ133" s="262"/>
      <c r="VUA133" s="262"/>
      <c r="VUB133" s="262"/>
      <c r="VUC133" s="262"/>
      <c r="VUD133" s="262"/>
      <c r="VUE133" s="262"/>
      <c r="VUF133" s="262"/>
      <c r="VUG133" s="262"/>
      <c r="VUH133" s="262"/>
      <c r="VUI133" s="262"/>
      <c r="VUJ133" s="262"/>
      <c r="VUK133" s="262"/>
      <c r="VUL133" s="262"/>
      <c r="VUM133" s="262"/>
      <c r="VUN133" s="262"/>
      <c r="VUO133" s="262"/>
      <c r="VUP133" s="262"/>
      <c r="VUQ133" s="262"/>
      <c r="VUR133" s="262"/>
      <c r="VUS133" s="262"/>
      <c r="VUT133" s="262"/>
      <c r="VUU133" s="262"/>
      <c r="VUV133" s="262"/>
      <c r="VUW133" s="262"/>
      <c r="VUX133" s="262"/>
      <c r="VUY133" s="262"/>
      <c r="VUZ133" s="262"/>
      <c r="VVA133" s="262"/>
      <c r="VVB133" s="262"/>
      <c r="VVC133" s="262"/>
      <c r="VVD133" s="262"/>
      <c r="VVE133" s="262"/>
      <c r="VVF133" s="262"/>
      <c r="VVG133" s="262"/>
      <c r="VVH133" s="262"/>
      <c r="VVI133" s="262"/>
      <c r="VVJ133" s="262"/>
      <c r="VVK133" s="262"/>
      <c r="VVL133" s="262"/>
      <c r="VVM133" s="262"/>
      <c r="VVN133" s="262"/>
      <c r="VVO133" s="262"/>
      <c r="VVP133" s="262"/>
      <c r="VVQ133" s="262"/>
      <c r="VVR133" s="262"/>
      <c r="VVS133" s="262"/>
      <c r="VVT133" s="262"/>
      <c r="VVU133" s="262"/>
      <c r="VVV133" s="262"/>
      <c r="VVW133" s="262"/>
      <c r="VVX133" s="262"/>
      <c r="VVY133" s="262"/>
      <c r="VVZ133" s="262"/>
      <c r="VWA133" s="262"/>
      <c r="VWB133" s="262"/>
      <c r="VWC133" s="262"/>
      <c r="VWD133" s="262"/>
      <c r="VWE133" s="262"/>
      <c r="VWF133" s="262"/>
      <c r="VWG133" s="262"/>
      <c r="VWH133" s="262"/>
      <c r="VWI133" s="262"/>
      <c r="VWJ133" s="262"/>
      <c r="VWK133" s="262"/>
      <c r="VWL133" s="262"/>
      <c r="VWM133" s="262"/>
      <c r="VWN133" s="262"/>
      <c r="VWO133" s="262"/>
      <c r="VWP133" s="262"/>
      <c r="VWQ133" s="262"/>
      <c r="VWR133" s="262"/>
      <c r="VWS133" s="262"/>
      <c r="VWT133" s="262"/>
      <c r="VWU133" s="262"/>
      <c r="VWV133" s="262"/>
      <c r="VWW133" s="262"/>
      <c r="VWX133" s="262"/>
      <c r="VWY133" s="262"/>
      <c r="VWZ133" s="262"/>
      <c r="VXA133" s="262"/>
      <c r="VXB133" s="262"/>
      <c r="VXC133" s="262"/>
      <c r="VXD133" s="262"/>
      <c r="VXE133" s="262"/>
      <c r="VXF133" s="262"/>
      <c r="VXG133" s="262"/>
      <c r="VXH133" s="262"/>
      <c r="VXI133" s="262"/>
      <c r="VXJ133" s="262"/>
      <c r="VXK133" s="262"/>
      <c r="VXL133" s="262"/>
      <c r="VXM133" s="262"/>
      <c r="VXN133" s="262"/>
      <c r="VXO133" s="262"/>
      <c r="VXP133" s="262"/>
      <c r="VXQ133" s="262"/>
      <c r="VXR133" s="262"/>
      <c r="VXS133" s="262"/>
      <c r="VXT133" s="262"/>
      <c r="VXU133" s="262"/>
      <c r="VXV133" s="262"/>
      <c r="VXW133" s="262"/>
      <c r="VXX133" s="262"/>
      <c r="VXY133" s="262"/>
      <c r="VXZ133" s="262"/>
      <c r="VYA133" s="262"/>
      <c r="VYB133" s="262"/>
      <c r="VYC133" s="262"/>
      <c r="VYD133" s="262"/>
      <c r="VYE133" s="262"/>
      <c r="VYF133" s="262"/>
      <c r="VYG133" s="262"/>
      <c r="VYH133" s="262"/>
      <c r="VYI133" s="262"/>
      <c r="VYJ133" s="262"/>
      <c r="VYK133" s="262"/>
      <c r="VYL133" s="262"/>
      <c r="VYM133" s="262"/>
      <c r="VYN133" s="262"/>
      <c r="VYO133" s="262"/>
      <c r="VYP133" s="262"/>
      <c r="VYQ133" s="262"/>
      <c r="VYR133" s="262"/>
      <c r="VYS133" s="262"/>
      <c r="VYT133" s="262"/>
      <c r="VYU133" s="262"/>
      <c r="VYV133" s="262"/>
      <c r="VYW133" s="262"/>
      <c r="VYX133" s="262"/>
      <c r="VYY133" s="262"/>
      <c r="VYZ133" s="262"/>
      <c r="VZA133" s="262"/>
      <c r="VZB133" s="262"/>
      <c r="VZC133" s="262"/>
      <c r="VZD133" s="262"/>
      <c r="VZE133" s="262"/>
      <c r="VZF133" s="262"/>
      <c r="VZG133" s="262"/>
      <c r="VZH133" s="262"/>
      <c r="VZI133" s="262"/>
      <c r="VZJ133" s="262"/>
      <c r="VZK133" s="262"/>
      <c r="VZL133" s="262"/>
      <c r="VZM133" s="262"/>
      <c r="VZN133" s="262"/>
      <c r="VZO133" s="262"/>
      <c r="VZP133" s="262"/>
      <c r="VZQ133" s="262"/>
      <c r="VZR133" s="262"/>
      <c r="VZS133" s="262"/>
      <c r="VZT133" s="262"/>
      <c r="VZU133" s="262"/>
      <c r="VZV133" s="262"/>
      <c r="VZW133" s="262"/>
      <c r="VZX133" s="262"/>
      <c r="VZY133" s="262"/>
      <c r="VZZ133" s="262"/>
      <c r="WAA133" s="262"/>
      <c r="WAB133" s="262"/>
      <c r="WAC133" s="262"/>
      <c r="WAD133" s="262"/>
      <c r="WAE133" s="262"/>
      <c r="WAF133" s="262"/>
      <c r="WAG133" s="262"/>
      <c r="WAH133" s="262"/>
      <c r="WAI133" s="262"/>
      <c r="WAJ133" s="262"/>
      <c r="WAK133" s="262"/>
      <c r="WAL133" s="262"/>
      <c r="WAM133" s="262"/>
      <c r="WAN133" s="262"/>
      <c r="WAO133" s="262"/>
      <c r="WAP133" s="262"/>
      <c r="WAQ133" s="262"/>
      <c r="WAR133" s="262"/>
      <c r="WAS133" s="262"/>
      <c r="WAT133" s="262"/>
      <c r="WAU133" s="262"/>
      <c r="WAV133" s="262"/>
      <c r="WAW133" s="262"/>
      <c r="WAX133" s="262"/>
      <c r="WAY133" s="262"/>
      <c r="WAZ133" s="262"/>
      <c r="WBA133" s="262"/>
      <c r="WBB133" s="262"/>
      <c r="WBC133" s="262"/>
      <c r="WBD133" s="262"/>
      <c r="WBE133" s="262"/>
      <c r="WBF133" s="262"/>
      <c r="WBG133" s="262"/>
      <c r="WBH133" s="262"/>
      <c r="WBI133" s="262"/>
      <c r="WBJ133" s="262"/>
      <c r="WBK133" s="262"/>
      <c r="WBL133" s="262"/>
      <c r="WBM133" s="262"/>
      <c r="WBN133" s="262"/>
      <c r="WBO133" s="262"/>
      <c r="WBP133" s="262"/>
      <c r="WBQ133" s="262"/>
      <c r="WBR133" s="262"/>
      <c r="WBS133" s="262"/>
      <c r="WBT133" s="262"/>
      <c r="WBU133" s="262"/>
      <c r="WBV133" s="262"/>
      <c r="WBW133" s="262"/>
      <c r="WBX133" s="262"/>
      <c r="WBY133" s="262"/>
      <c r="WBZ133" s="262"/>
      <c r="WCA133" s="262"/>
      <c r="WCB133" s="262"/>
      <c r="WCC133" s="262"/>
      <c r="WCD133" s="262"/>
      <c r="WCE133" s="262"/>
      <c r="WCF133" s="262"/>
      <c r="WCG133" s="262"/>
      <c r="WCH133" s="262"/>
      <c r="WCI133" s="262"/>
      <c r="WCJ133" s="262"/>
      <c r="WCK133" s="262"/>
      <c r="WCL133" s="262"/>
      <c r="WCM133" s="262"/>
      <c r="WCN133" s="262"/>
      <c r="WCO133" s="262"/>
      <c r="WCP133" s="262"/>
      <c r="WCQ133" s="262"/>
      <c r="WCR133" s="262"/>
      <c r="WCS133" s="262"/>
      <c r="WCT133" s="262"/>
      <c r="WCU133" s="262"/>
      <c r="WCV133" s="262"/>
      <c r="WCW133" s="262"/>
      <c r="WCX133" s="262"/>
      <c r="WCY133" s="262"/>
      <c r="WCZ133" s="262"/>
      <c r="WDA133" s="262"/>
      <c r="WDB133" s="262"/>
      <c r="WDC133" s="262"/>
      <c r="WDD133" s="262"/>
      <c r="WDE133" s="262"/>
      <c r="WDF133" s="262"/>
      <c r="WDG133" s="262"/>
      <c r="WDH133" s="262"/>
      <c r="WDI133" s="262"/>
      <c r="WDJ133" s="262"/>
      <c r="WDK133" s="262"/>
      <c r="WDL133" s="262"/>
      <c r="WDM133" s="262"/>
      <c r="WDN133" s="262"/>
      <c r="WDO133" s="262"/>
      <c r="WDP133" s="262"/>
      <c r="WDQ133" s="262"/>
      <c r="WDR133" s="262"/>
      <c r="WDS133" s="262"/>
      <c r="WDT133" s="262"/>
      <c r="WDU133" s="262"/>
      <c r="WDV133" s="262"/>
      <c r="WDW133" s="262"/>
      <c r="WDX133" s="262"/>
      <c r="WDY133" s="262"/>
      <c r="WDZ133" s="262"/>
      <c r="WEA133" s="262"/>
      <c r="WEB133" s="262"/>
      <c r="WEC133" s="262"/>
      <c r="WED133" s="262"/>
      <c r="WEE133" s="262"/>
      <c r="WEF133" s="262"/>
      <c r="WEG133" s="262"/>
      <c r="WEH133" s="262"/>
      <c r="WEI133" s="262"/>
      <c r="WEJ133" s="262"/>
      <c r="WEK133" s="262"/>
      <c r="WEL133" s="262"/>
      <c r="WEM133" s="262"/>
      <c r="WEN133" s="262"/>
      <c r="WEO133" s="262"/>
      <c r="WEP133" s="262"/>
      <c r="WEQ133" s="262"/>
      <c r="WER133" s="262"/>
      <c r="WES133" s="262"/>
      <c r="WET133" s="262"/>
      <c r="WEU133" s="262"/>
      <c r="WEV133" s="262"/>
      <c r="WEW133" s="262"/>
      <c r="WEX133" s="262"/>
      <c r="WEY133" s="262"/>
      <c r="WEZ133" s="262"/>
      <c r="WFA133" s="262"/>
      <c r="WFB133" s="262"/>
      <c r="WFC133" s="262"/>
      <c r="WFD133" s="262"/>
      <c r="WFE133" s="262"/>
      <c r="WFF133" s="262"/>
      <c r="WFG133" s="262"/>
      <c r="WFH133" s="262"/>
      <c r="WFI133" s="262"/>
      <c r="WFJ133" s="262"/>
      <c r="WFK133" s="262"/>
      <c r="WFL133" s="262"/>
      <c r="WFM133" s="262"/>
      <c r="WFN133" s="262"/>
      <c r="WFO133" s="262"/>
      <c r="WFP133" s="262"/>
      <c r="WFQ133" s="262"/>
      <c r="WFR133" s="262"/>
      <c r="WFS133" s="262"/>
      <c r="WFT133" s="262"/>
      <c r="WFU133" s="262"/>
      <c r="WFV133" s="262"/>
      <c r="WFW133" s="262"/>
      <c r="WFX133" s="262"/>
      <c r="WFY133" s="262"/>
      <c r="WFZ133" s="262"/>
      <c r="WGA133" s="262"/>
      <c r="WGB133" s="262"/>
      <c r="WGC133" s="262"/>
      <c r="WGD133" s="262"/>
      <c r="WGE133" s="262"/>
      <c r="WGF133" s="262"/>
      <c r="WGG133" s="262"/>
      <c r="WGH133" s="262"/>
      <c r="WGI133" s="262"/>
      <c r="WGJ133" s="262"/>
      <c r="WGK133" s="262"/>
      <c r="WGL133" s="262"/>
      <c r="WGM133" s="262"/>
      <c r="WGN133" s="262"/>
      <c r="WGO133" s="262"/>
      <c r="WGP133" s="262"/>
      <c r="WGQ133" s="262"/>
      <c r="WGR133" s="262"/>
      <c r="WGS133" s="262"/>
      <c r="WGT133" s="262"/>
      <c r="WGU133" s="262"/>
      <c r="WGV133" s="262"/>
      <c r="WGW133" s="262"/>
      <c r="WGX133" s="262"/>
      <c r="WGY133" s="262"/>
      <c r="WGZ133" s="262"/>
      <c r="WHA133" s="262"/>
      <c r="WHB133" s="262"/>
      <c r="WHC133" s="262"/>
      <c r="WHD133" s="262"/>
      <c r="WHE133" s="262"/>
      <c r="WHF133" s="262"/>
      <c r="WHG133" s="262"/>
      <c r="WHH133" s="262"/>
      <c r="WHI133" s="262"/>
      <c r="WHJ133" s="262"/>
      <c r="WHK133" s="262"/>
      <c r="WHL133" s="262"/>
      <c r="WHM133" s="262"/>
      <c r="WHN133" s="262"/>
      <c r="WHO133" s="262"/>
      <c r="WHP133" s="262"/>
      <c r="WHQ133" s="262"/>
      <c r="WHR133" s="262"/>
      <c r="WHS133" s="262"/>
      <c r="WHT133" s="262"/>
      <c r="WHU133" s="262"/>
      <c r="WHV133" s="262"/>
      <c r="WHW133" s="262"/>
      <c r="WHX133" s="262"/>
      <c r="WHY133" s="262"/>
      <c r="WHZ133" s="262"/>
      <c r="WIA133" s="262"/>
      <c r="WIB133" s="262"/>
      <c r="WIC133" s="262"/>
      <c r="WID133" s="262"/>
      <c r="WIE133" s="262"/>
      <c r="WIF133" s="262"/>
      <c r="WIG133" s="262"/>
      <c r="WIH133" s="262"/>
      <c r="WII133" s="262"/>
      <c r="WIJ133" s="262"/>
      <c r="WIK133" s="262"/>
      <c r="WIL133" s="262"/>
      <c r="WIM133" s="262"/>
      <c r="WIN133" s="262"/>
      <c r="WIO133" s="262"/>
      <c r="WIP133" s="262"/>
      <c r="WIQ133" s="262"/>
      <c r="WIR133" s="262"/>
      <c r="WIS133" s="262"/>
      <c r="WIT133" s="262"/>
      <c r="WIU133" s="262"/>
      <c r="WIV133" s="262"/>
      <c r="WIW133" s="262"/>
      <c r="WIX133" s="262"/>
      <c r="WIY133" s="262"/>
      <c r="WIZ133" s="262"/>
      <c r="WJA133" s="262"/>
      <c r="WJB133" s="262"/>
      <c r="WJC133" s="262"/>
      <c r="WJD133" s="262"/>
      <c r="WJE133" s="262"/>
      <c r="WJF133" s="262"/>
      <c r="WJG133" s="262"/>
      <c r="WJH133" s="262"/>
      <c r="WJI133" s="262"/>
      <c r="WJJ133" s="262"/>
      <c r="WJK133" s="262"/>
      <c r="WJL133" s="262"/>
      <c r="WJM133" s="262"/>
      <c r="WJN133" s="262"/>
      <c r="WJO133" s="262"/>
      <c r="WJP133" s="262"/>
      <c r="WJQ133" s="262"/>
      <c r="WJR133" s="262"/>
      <c r="WJS133" s="262"/>
      <c r="WJT133" s="262"/>
      <c r="WJU133" s="262"/>
      <c r="WJV133" s="262"/>
      <c r="WJW133" s="262"/>
      <c r="WJX133" s="262"/>
      <c r="WJY133" s="262"/>
      <c r="WJZ133" s="262"/>
      <c r="WKA133" s="262"/>
      <c r="WKB133" s="262"/>
      <c r="WKC133" s="262"/>
      <c r="WKD133" s="262"/>
      <c r="WKE133" s="262"/>
      <c r="WKF133" s="262"/>
      <c r="WKG133" s="262"/>
      <c r="WKH133" s="262"/>
      <c r="WKI133" s="262"/>
      <c r="WKJ133" s="262"/>
      <c r="WKK133" s="262"/>
      <c r="WKL133" s="262"/>
      <c r="WKM133" s="262"/>
      <c r="WKN133" s="262"/>
      <c r="WKO133" s="262"/>
      <c r="WKP133" s="262"/>
      <c r="WKQ133" s="262"/>
      <c r="WKR133" s="262"/>
      <c r="WKS133" s="262"/>
      <c r="WKT133" s="262"/>
      <c r="WKU133" s="262"/>
      <c r="WKV133" s="262"/>
      <c r="WKW133" s="262"/>
      <c r="WKX133" s="262"/>
      <c r="WKY133" s="262"/>
      <c r="WKZ133" s="262"/>
      <c r="WLA133" s="262"/>
      <c r="WLB133" s="262"/>
      <c r="WLC133" s="262"/>
      <c r="WLD133" s="262"/>
      <c r="WLE133" s="262"/>
      <c r="WLF133" s="262"/>
      <c r="WLG133" s="262"/>
      <c r="WLH133" s="262"/>
      <c r="WLI133" s="262"/>
      <c r="WLJ133" s="262"/>
      <c r="WLK133" s="262"/>
      <c r="WLL133" s="262"/>
      <c r="WLM133" s="262"/>
      <c r="WLN133" s="262"/>
      <c r="WLO133" s="262"/>
      <c r="WLP133" s="262"/>
      <c r="WLQ133" s="262"/>
      <c r="WLR133" s="262"/>
      <c r="WLS133" s="262"/>
      <c r="WLT133" s="262"/>
      <c r="WLU133" s="262"/>
      <c r="WLV133" s="262"/>
      <c r="WLW133" s="262"/>
      <c r="WLX133" s="262"/>
      <c r="WLY133" s="262"/>
      <c r="WLZ133" s="262"/>
      <c r="WMA133" s="262"/>
      <c r="WMB133" s="262"/>
      <c r="WMC133" s="262"/>
      <c r="WMD133" s="262"/>
      <c r="WME133" s="262"/>
      <c r="WMF133" s="262"/>
      <c r="WMG133" s="262"/>
      <c r="WMH133" s="262"/>
      <c r="WMI133" s="262"/>
      <c r="WMJ133" s="262"/>
      <c r="WMK133" s="262"/>
      <c r="WML133" s="262"/>
      <c r="WMM133" s="262"/>
      <c r="WMN133" s="262"/>
      <c r="WMO133" s="262"/>
      <c r="WMP133" s="262"/>
      <c r="WMQ133" s="262"/>
      <c r="WMR133" s="262"/>
      <c r="WMS133" s="262"/>
      <c r="WMT133" s="262"/>
      <c r="WMU133" s="262"/>
      <c r="WMV133" s="262"/>
      <c r="WMW133" s="262"/>
      <c r="WMX133" s="262"/>
      <c r="WMY133" s="262"/>
      <c r="WMZ133" s="262"/>
      <c r="WNA133" s="262"/>
      <c r="WNB133" s="262"/>
      <c r="WNC133" s="262"/>
      <c r="WND133" s="262"/>
      <c r="WNE133" s="262"/>
      <c r="WNF133" s="262"/>
      <c r="WNG133" s="262"/>
      <c r="WNH133" s="262"/>
      <c r="WNI133" s="262"/>
      <c r="WNJ133" s="262"/>
      <c r="WNK133" s="262"/>
      <c r="WNL133" s="262"/>
      <c r="WNM133" s="262"/>
      <c r="WNN133" s="262"/>
      <c r="WNO133" s="262"/>
      <c r="WNP133" s="262"/>
      <c r="WNQ133" s="262"/>
      <c r="WNR133" s="262"/>
      <c r="WNS133" s="262"/>
      <c r="WNT133" s="262"/>
      <c r="WNU133" s="262"/>
      <c r="WNV133" s="262"/>
      <c r="WNW133" s="262"/>
      <c r="WNX133" s="262"/>
      <c r="WNY133" s="262"/>
      <c r="WNZ133" s="262"/>
      <c r="WOA133" s="262"/>
      <c r="WOB133" s="262"/>
      <c r="WOC133" s="262"/>
      <c r="WOD133" s="262"/>
      <c r="WOE133" s="262"/>
      <c r="WOF133" s="262"/>
      <c r="WOG133" s="262"/>
      <c r="WOH133" s="262"/>
      <c r="WOI133" s="262"/>
      <c r="WOJ133" s="262"/>
      <c r="WOK133" s="262"/>
      <c r="WOL133" s="262"/>
      <c r="WOM133" s="262"/>
      <c r="WON133" s="262"/>
      <c r="WOO133" s="262"/>
      <c r="WOP133" s="262"/>
      <c r="WOQ133" s="262"/>
      <c r="WOR133" s="262"/>
      <c r="WOS133" s="262"/>
      <c r="WOT133" s="262"/>
      <c r="WOU133" s="262"/>
      <c r="WOV133" s="262"/>
      <c r="WOW133" s="262"/>
      <c r="WOX133" s="262"/>
      <c r="WOY133" s="262"/>
      <c r="WOZ133" s="262"/>
      <c r="WPA133" s="262"/>
      <c r="WPB133" s="262"/>
      <c r="WPC133" s="262"/>
      <c r="WPD133" s="262"/>
      <c r="WPE133" s="262"/>
      <c r="WPF133" s="262"/>
      <c r="WPG133" s="262"/>
      <c r="WPH133" s="262"/>
      <c r="WPI133" s="262"/>
      <c r="WPJ133" s="262"/>
      <c r="WPK133" s="262"/>
      <c r="WPL133" s="262"/>
      <c r="WPM133" s="262"/>
      <c r="WPN133" s="262"/>
      <c r="WPO133" s="262"/>
      <c r="WPP133" s="262"/>
      <c r="WPQ133" s="262"/>
      <c r="WPR133" s="262"/>
      <c r="WPS133" s="262"/>
      <c r="WPT133" s="262"/>
      <c r="WPU133" s="262"/>
      <c r="WPV133" s="262"/>
      <c r="WPW133" s="262"/>
      <c r="WPX133" s="262"/>
      <c r="WPY133" s="262"/>
      <c r="WPZ133" s="262"/>
      <c r="WQA133" s="262"/>
      <c r="WQB133" s="262"/>
      <c r="WQC133" s="262"/>
      <c r="WQD133" s="262"/>
      <c r="WQE133" s="262"/>
      <c r="WQF133" s="262"/>
      <c r="WQG133" s="262"/>
      <c r="WQH133" s="262"/>
      <c r="WQI133" s="262"/>
      <c r="WQJ133" s="262"/>
      <c r="WQK133" s="262"/>
      <c r="WQL133" s="262"/>
      <c r="WQM133" s="262"/>
      <c r="WQN133" s="262"/>
      <c r="WQO133" s="262"/>
      <c r="WQP133" s="262"/>
      <c r="WQQ133" s="262"/>
      <c r="WQR133" s="262"/>
      <c r="WQS133" s="262"/>
      <c r="WQT133" s="262"/>
      <c r="WQU133" s="262"/>
      <c r="WQV133" s="262"/>
      <c r="WQW133" s="262"/>
      <c r="WQX133" s="262"/>
      <c r="WQY133" s="262"/>
      <c r="WQZ133" s="262"/>
      <c r="WRA133" s="262"/>
      <c r="WRB133" s="262"/>
      <c r="WRC133" s="262"/>
      <c r="WRD133" s="262"/>
      <c r="WRE133" s="262"/>
      <c r="WRF133" s="262"/>
      <c r="WRG133" s="262"/>
      <c r="WRH133" s="262"/>
      <c r="WRI133" s="262"/>
      <c r="WRJ133" s="262"/>
      <c r="WRK133" s="262"/>
      <c r="WRL133" s="262"/>
      <c r="WRM133" s="262"/>
      <c r="WRN133" s="262"/>
      <c r="WRO133" s="262"/>
      <c r="WRP133" s="262"/>
      <c r="WRQ133" s="262"/>
      <c r="WRR133" s="262"/>
      <c r="WRS133" s="262"/>
      <c r="WRT133" s="262"/>
      <c r="WRU133" s="262"/>
      <c r="WRV133" s="262"/>
      <c r="WRW133" s="262"/>
      <c r="WRX133" s="262"/>
      <c r="WRY133" s="262"/>
      <c r="WRZ133" s="262"/>
      <c r="WSA133" s="262"/>
      <c r="WSB133" s="262"/>
      <c r="WSC133" s="262"/>
      <c r="WSD133" s="262"/>
      <c r="WSE133" s="262"/>
      <c r="WSF133" s="262"/>
      <c r="WSG133" s="262"/>
      <c r="WSH133" s="262"/>
      <c r="WSI133" s="262"/>
      <c r="WSJ133" s="262"/>
      <c r="WSK133" s="262"/>
      <c r="WSL133" s="262"/>
      <c r="WSM133" s="262"/>
      <c r="WSN133" s="262"/>
      <c r="WSO133" s="262"/>
      <c r="WSP133" s="262"/>
      <c r="WSQ133" s="262"/>
      <c r="WSR133" s="262"/>
      <c r="WSS133" s="262"/>
      <c r="WST133" s="262"/>
      <c r="WSU133" s="262"/>
      <c r="WSV133" s="262"/>
      <c r="WSW133" s="262"/>
      <c r="WSX133" s="262"/>
      <c r="WSY133" s="262"/>
      <c r="WSZ133" s="262"/>
      <c r="WTA133" s="262"/>
      <c r="WTB133" s="262"/>
      <c r="WTC133" s="262"/>
      <c r="WTD133" s="262"/>
      <c r="WTE133" s="262"/>
      <c r="WTF133" s="262"/>
      <c r="WTG133" s="262"/>
      <c r="WTH133" s="262"/>
      <c r="WTI133" s="262"/>
      <c r="WTJ133" s="262"/>
      <c r="WTK133" s="262"/>
      <c r="WTL133" s="262"/>
      <c r="WTM133" s="262"/>
      <c r="WTN133" s="262"/>
      <c r="WTO133" s="262"/>
      <c r="WTP133" s="262"/>
      <c r="WTQ133" s="262"/>
      <c r="WTR133" s="262"/>
      <c r="WTS133" s="262"/>
      <c r="WTT133" s="262"/>
      <c r="WTU133" s="262"/>
      <c r="WTV133" s="262"/>
      <c r="WTW133" s="262"/>
      <c r="WTX133" s="262"/>
      <c r="WTY133" s="262"/>
      <c r="WTZ133" s="262"/>
      <c r="WUA133" s="262"/>
      <c r="WUB133" s="262"/>
      <c r="WUC133" s="262"/>
      <c r="WUD133" s="262"/>
      <c r="WUE133" s="262"/>
      <c r="WUF133" s="262"/>
      <c r="WUG133" s="262"/>
      <c r="WUH133" s="262"/>
      <c r="WUI133" s="262"/>
      <c r="WUJ133" s="262"/>
      <c r="WUK133" s="262"/>
      <c r="WUL133" s="262"/>
      <c r="WUM133" s="262"/>
      <c r="WUN133" s="262"/>
      <c r="WUO133" s="262"/>
      <c r="WUP133" s="262"/>
      <c r="WUQ133" s="262"/>
      <c r="WUR133" s="262"/>
      <c r="WUS133" s="262"/>
      <c r="WUT133" s="262"/>
      <c r="WUU133" s="262"/>
      <c r="WUV133" s="262"/>
      <c r="WUW133" s="262"/>
      <c r="WUX133" s="262"/>
      <c r="WUY133" s="262"/>
      <c r="WUZ133" s="262"/>
      <c r="WVA133" s="262"/>
      <c r="WVB133" s="262"/>
      <c r="WVC133" s="262"/>
      <c r="WVD133" s="262"/>
      <c r="WVE133" s="262"/>
      <c r="WVF133" s="262"/>
      <c r="WVG133" s="262"/>
      <c r="WVH133" s="262"/>
      <c r="WVI133" s="262"/>
      <c r="WVJ133" s="262"/>
      <c r="WVK133" s="262"/>
      <c r="WVL133" s="262"/>
      <c r="WVM133" s="262"/>
      <c r="WVN133" s="262"/>
      <c r="WVO133" s="262"/>
      <c r="WVP133" s="262"/>
      <c r="WVQ133" s="262"/>
      <c r="WVR133" s="262"/>
      <c r="WVS133" s="262"/>
      <c r="WVT133" s="262"/>
      <c r="WVU133" s="262"/>
      <c r="WVV133" s="262"/>
      <c r="WVW133" s="262"/>
      <c r="WVX133" s="262"/>
      <c r="WVY133" s="262"/>
      <c r="WVZ133" s="262"/>
      <c r="WWA133" s="262"/>
      <c r="WWB133" s="262"/>
      <c r="WWC133" s="262"/>
      <c r="WWD133" s="262"/>
      <c r="WWE133" s="262"/>
      <c r="WWF133" s="262"/>
      <c r="WWG133" s="262"/>
      <c r="WWH133" s="262"/>
      <c r="WWI133" s="262"/>
      <c r="WWJ133" s="262"/>
      <c r="WWK133" s="262"/>
      <c r="WWL133" s="262"/>
      <c r="WWM133" s="262"/>
      <c r="WWN133" s="262"/>
      <c r="WWO133" s="262"/>
      <c r="WWP133" s="262"/>
      <c r="WWQ133" s="262"/>
      <c r="WWR133" s="262"/>
      <c r="WWS133" s="262"/>
      <c r="WWT133" s="262"/>
      <c r="WWU133" s="262"/>
      <c r="WWV133" s="262"/>
      <c r="WWW133" s="262"/>
      <c r="WWX133" s="262"/>
      <c r="WWY133" s="262"/>
      <c r="WWZ133" s="262"/>
      <c r="WXA133" s="262"/>
      <c r="WXB133" s="262"/>
      <c r="WXC133" s="262"/>
      <c r="WXD133" s="262"/>
      <c r="WXE133" s="262"/>
      <c r="WXF133" s="262"/>
      <c r="WXG133" s="262"/>
      <c r="WXH133" s="262"/>
      <c r="WXI133" s="262"/>
      <c r="WXJ133" s="262"/>
      <c r="WXK133" s="262"/>
      <c r="WXL133" s="262"/>
      <c r="WXM133" s="262"/>
      <c r="WXN133" s="262"/>
      <c r="WXO133" s="262"/>
      <c r="WXP133" s="262"/>
      <c r="WXQ133" s="262"/>
      <c r="WXR133" s="262"/>
      <c r="WXS133" s="262"/>
      <c r="WXT133" s="262"/>
      <c r="WXU133" s="262"/>
      <c r="WXV133" s="262"/>
      <c r="WXW133" s="262"/>
      <c r="WXX133" s="262"/>
      <c r="WXY133" s="262"/>
      <c r="WXZ133" s="262"/>
      <c r="WYA133" s="262"/>
      <c r="WYB133" s="262"/>
      <c r="WYC133" s="262"/>
      <c r="WYD133" s="262"/>
      <c r="WYE133" s="262"/>
      <c r="WYF133" s="262"/>
      <c r="WYG133" s="262"/>
      <c r="WYH133" s="262"/>
      <c r="WYI133" s="262"/>
      <c r="WYJ133" s="262"/>
      <c r="WYK133" s="262"/>
      <c r="WYL133" s="262"/>
      <c r="WYM133" s="262"/>
      <c r="WYN133" s="262"/>
      <c r="WYO133" s="262"/>
      <c r="WYP133" s="262"/>
      <c r="WYQ133" s="262"/>
      <c r="WYR133" s="262"/>
      <c r="WYS133" s="262"/>
      <c r="WYT133" s="262"/>
      <c r="WYU133" s="262"/>
      <c r="WYV133" s="262"/>
      <c r="WYW133" s="262"/>
      <c r="WYX133" s="262"/>
      <c r="WYY133" s="262"/>
      <c r="WYZ133" s="262"/>
      <c r="WZA133" s="262"/>
      <c r="WZB133" s="262"/>
      <c r="WZC133" s="262"/>
      <c r="WZD133" s="262"/>
      <c r="WZE133" s="262"/>
      <c r="WZF133" s="262"/>
      <c r="WZG133" s="262"/>
      <c r="WZH133" s="262"/>
      <c r="WZI133" s="262"/>
      <c r="WZJ133" s="262"/>
      <c r="WZK133" s="262"/>
      <c r="WZL133" s="262"/>
      <c r="WZM133" s="262"/>
      <c r="WZN133" s="262"/>
      <c r="WZO133" s="262"/>
      <c r="WZP133" s="262"/>
      <c r="WZQ133" s="262"/>
      <c r="WZR133" s="262"/>
      <c r="WZS133" s="262"/>
      <c r="WZT133" s="262"/>
      <c r="WZU133" s="262"/>
      <c r="WZV133" s="262"/>
      <c r="WZW133" s="262"/>
      <c r="WZX133" s="262"/>
      <c r="WZY133" s="262"/>
      <c r="WZZ133" s="262"/>
      <c r="XAA133" s="262"/>
      <c r="XAB133" s="262"/>
      <c r="XAC133" s="262"/>
      <c r="XAD133" s="262"/>
      <c r="XAE133" s="262"/>
      <c r="XAF133" s="262"/>
      <c r="XAG133" s="262"/>
      <c r="XAH133" s="262"/>
      <c r="XAI133" s="262"/>
      <c r="XAJ133" s="262"/>
      <c r="XAK133" s="262"/>
      <c r="XAL133" s="262"/>
      <c r="XAM133" s="262"/>
      <c r="XAN133" s="262"/>
      <c r="XAO133" s="262"/>
      <c r="XAP133" s="262"/>
      <c r="XAQ133" s="262"/>
      <c r="XAR133" s="262"/>
      <c r="XAS133" s="262"/>
      <c r="XAT133" s="262"/>
      <c r="XAU133" s="262"/>
      <c r="XAV133" s="262"/>
      <c r="XAW133" s="262"/>
      <c r="XAX133" s="262"/>
      <c r="XAY133" s="262"/>
      <c r="XAZ133" s="262"/>
      <c r="XBA133" s="262"/>
      <c r="XBB133" s="262"/>
      <c r="XBC133" s="262"/>
      <c r="XBD133" s="262"/>
      <c r="XBE133" s="262"/>
      <c r="XBF133" s="262"/>
      <c r="XBG133" s="262"/>
      <c r="XBH133" s="262"/>
      <c r="XBI133" s="262"/>
      <c r="XBJ133" s="262"/>
      <c r="XBK133" s="262"/>
      <c r="XBL133" s="262"/>
      <c r="XBM133" s="262"/>
      <c r="XBN133" s="262"/>
      <c r="XBO133" s="262"/>
      <c r="XBP133" s="262"/>
      <c r="XBQ133" s="262"/>
      <c r="XBR133" s="262"/>
      <c r="XBS133" s="262"/>
      <c r="XBT133" s="262"/>
      <c r="XBU133" s="262"/>
      <c r="XBV133" s="262"/>
      <c r="XBW133" s="262"/>
      <c r="XBX133" s="262"/>
      <c r="XBY133" s="262"/>
      <c r="XBZ133" s="262"/>
      <c r="XCA133" s="262"/>
      <c r="XCB133" s="262"/>
      <c r="XCC133" s="262"/>
      <c r="XCD133" s="262"/>
      <c r="XCE133" s="262"/>
      <c r="XCF133" s="262"/>
      <c r="XCG133" s="262"/>
      <c r="XCH133" s="262"/>
      <c r="XCI133" s="262"/>
      <c r="XCJ133" s="262"/>
      <c r="XCK133" s="262"/>
      <c r="XCL133" s="262"/>
      <c r="XCM133" s="262"/>
      <c r="XCN133" s="262"/>
      <c r="XCO133" s="262"/>
      <c r="XCP133" s="262"/>
      <c r="XCQ133" s="262"/>
      <c r="XCR133" s="262"/>
      <c r="XCS133" s="262"/>
      <c r="XCT133" s="262"/>
      <c r="XCU133" s="262"/>
      <c r="XCV133" s="262"/>
      <c r="XCW133" s="262"/>
      <c r="XCX133" s="262"/>
      <c r="XCY133" s="262"/>
      <c r="XCZ133" s="262"/>
      <c r="XDA133" s="262"/>
      <c r="XDB133" s="262"/>
      <c r="XDC133" s="262"/>
      <c r="XDD133" s="262"/>
      <c r="XDE133" s="262"/>
      <c r="XDF133" s="262"/>
      <c r="XDG133" s="262"/>
      <c r="XDH133" s="262"/>
      <c r="XDI133" s="262"/>
      <c r="XDJ133" s="262"/>
      <c r="XDK133" s="262"/>
      <c r="XDL133" s="262"/>
      <c r="XDM133" s="262"/>
      <c r="XDN133" s="262"/>
      <c r="XDO133" s="262"/>
      <c r="XDP133" s="262"/>
      <c r="XDQ133" s="262"/>
      <c r="XDR133" s="262"/>
      <c r="XDS133" s="262"/>
      <c r="XDT133" s="262"/>
      <c r="XDU133" s="262"/>
      <c r="XDV133" s="262"/>
      <c r="XDW133" s="262"/>
      <c r="XDX133" s="262"/>
      <c r="XDY133" s="262"/>
      <c r="XDZ133" s="262"/>
      <c r="XEA133" s="262"/>
      <c r="XEB133" s="262"/>
      <c r="XEC133" s="262"/>
      <c r="XED133" s="262"/>
      <c r="XEE133" s="262"/>
      <c r="XEF133" s="262"/>
      <c r="XEG133" s="262"/>
      <c r="XEH133" s="262"/>
      <c r="XEI133" s="262"/>
      <c r="XEJ133" s="262"/>
      <c r="XEK133" s="262"/>
      <c r="XEL133" s="262"/>
      <c r="XEM133" s="262"/>
      <c r="XEN133" s="262"/>
      <c r="XEO133" s="262"/>
      <c r="XEP133" s="262"/>
      <c r="XEQ133" s="262"/>
      <c r="XER133" s="262"/>
      <c r="XES133" s="262"/>
      <c r="XET133" s="262"/>
      <c r="XEU133" s="262"/>
      <c r="XEV133" s="262"/>
      <c r="XEW133" s="262"/>
      <c r="XEX133" s="262"/>
      <c r="XEY133" s="262"/>
      <c r="XEZ133" s="262"/>
      <c r="XFA133" s="262"/>
      <c r="XFB133" s="262"/>
      <c r="XFC133" s="262"/>
      <c r="XFD133" s="262"/>
    </row>
    <row r="134" spans="1:16384" s="198" customFormat="1" ht="12" customHeight="1">
      <c r="A134" s="224" t="s">
        <v>370</v>
      </c>
      <c r="B134" s="224" t="s">
        <v>371</v>
      </c>
      <c r="C134" s="225">
        <v>18.47</v>
      </c>
      <c r="D134" s="225"/>
      <c r="E134" s="225">
        <v>18.86</v>
      </c>
      <c r="F134" s="225"/>
      <c r="G134" s="201">
        <v>240.10999999999999</v>
      </c>
      <c r="H134" s="225"/>
      <c r="I134" s="201">
        <v>245.17999999999995</v>
      </c>
      <c r="J134" s="225"/>
      <c r="K134" s="201">
        <v>485.28999999999996</v>
      </c>
      <c r="L134" s="225"/>
      <c r="M134" s="246">
        <v>1.857142857142857</v>
      </c>
      <c r="N134" s="225"/>
      <c r="O134" s="226">
        <v>2.5999999999999992</v>
      </c>
      <c r="P134" s="225"/>
      <c r="Q134" s="226">
        <v>2.2285714285714282</v>
      </c>
      <c r="R134" s="225"/>
      <c r="S134" s="227">
        <v>1.3582312638788461</v>
      </c>
      <c r="T134" s="227"/>
      <c r="U134" s="227"/>
      <c r="V134" s="228"/>
      <c r="W134" s="229">
        <v>36.322984656874276</v>
      </c>
      <c r="X134" s="228"/>
      <c r="Y134" s="226">
        <v>20.218231263878845</v>
      </c>
      <c r="Z134" s="231">
        <v>521.61298465687423</v>
      </c>
      <c r="AB134" s="232">
        <v>35.02571428571428</v>
      </c>
      <c r="AC134" s="233">
        <v>245.17999999999995</v>
      </c>
    </row>
    <row r="135" spans="1:16384" s="198" customFormat="1" ht="12" customHeight="1">
      <c r="A135" s="224" t="s">
        <v>372</v>
      </c>
      <c r="B135" s="224" t="s">
        <v>373</v>
      </c>
      <c r="C135" s="225">
        <v>22.77</v>
      </c>
      <c r="D135" s="225"/>
      <c r="E135" s="225">
        <v>23.25</v>
      </c>
      <c r="F135" s="225"/>
      <c r="G135" s="201">
        <v>45.54</v>
      </c>
      <c r="H135" s="225"/>
      <c r="I135" s="201">
        <v>69.75</v>
      </c>
      <c r="J135" s="225"/>
      <c r="K135" s="201">
        <v>115.28999999999999</v>
      </c>
      <c r="L135" s="225"/>
      <c r="M135" s="246">
        <v>0.2857142857142857</v>
      </c>
      <c r="N135" s="225"/>
      <c r="O135" s="226">
        <v>0.6</v>
      </c>
      <c r="P135" s="225"/>
      <c r="Q135" s="226">
        <v>0.44285714285714284</v>
      </c>
      <c r="R135" s="225"/>
      <c r="S135" s="227">
        <v>1.67438371607546</v>
      </c>
      <c r="T135" s="227"/>
      <c r="U135" s="227"/>
      <c r="V135" s="228"/>
      <c r="W135" s="229">
        <v>8.8981534625724432</v>
      </c>
      <c r="X135" s="228"/>
      <c r="Y135" s="226">
        <v>24.924383716075461</v>
      </c>
      <c r="Z135" s="231">
        <v>124.18815346257243</v>
      </c>
      <c r="AB135" s="232">
        <v>6.6428571428571423</v>
      </c>
      <c r="AC135" s="233">
        <v>46.5</v>
      </c>
    </row>
    <row r="136" spans="1:16384" s="198" customFormat="1" ht="12" customHeight="1">
      <c r="A136" s="224" t="s">
        <v>374</v>
      </c>
      <c r="B136" s="224" t="s">
        <v>375</v>
      </c>
      <c r="C136" s="225">
        <v>22.77</v>
      </c>
      <c r="D136" s="225"/>
      <c r="E136" s="225">
        <v>23.25</v>
      </c>
      <c r="F136" s="225"/>
      <c r="G136" s="201">
        <v>22.77</v>
      </c>
      <c r="H136" s="225"/>
      <c r="I136" s="201">
        <v>46.5</v>
      </c>
      <c r="J136" s="225"/>
      <c r="K136" s="201">
        <v>69.27</v>
      </c>
      <c r="L136" s="225"/>
      <c r="M136" s="246">
        <v>0.14285714285714285</v>
      </c>
      <c r="N136" s="225"/>
      <c r="O136" s="226">
        <v>0.4</v>
      </c>
      <c r="P136" s="225"/>
      <c r="Q136" s="226">
        <v>0.27142857142857146</v>
      </c>
      <c r="R136" s="225"/>
      <c r="S136" s="227">
        <v>1.67438371607546</v>
      </c>
      <c r="T136" s="227"/>
      <c r="U136" s="227"/>
      <c r="V136" s="228"/>
      <c r="W136" s="229">
        <v>5.4537069609314983</v>
      </c>
      <c r="X136" s="228"/>
      <c r="Y136" s="226">
        <v>24.924383716075461</v>
      </c>
      <c r="Z136" s="231">
        <v>74.723706960931494</v>
      </c>
      <c r="AB136" s="232">
        <v>3.3214285714285712</v>
      </c>
      <c r="AC136" s="233">
        <v>23.25</v>
      </c>
    </row>
    <row r="137" spans="1:16384" s="198" customFormat="1" ht="12" customHeight="1">
      <c r="A137" s="224" t="s">
        <v>376</v>
      </c>
      <c r="B137" s="224" t="s">
        <v>377</v>
      </c>
      <c r="C137" s="225">
        <v>18.47</v>
      </c>
      <c r="D137" s="225"/>
      <c r="E137" s="225">
        <v>18.86</v>
      </c>
      <c r="F137" s="225"/>
      <c r="G137" s="201">
        <v>111.82</v>
      </c>
      <c r="H137" s="225"/>
      <c r="I137" s="201">
        <v>56.28</v>
      </c>
      <c r="J137" s="225"/>
      <c r="K137" s="201">
        <v>168.1</v>
      </c>
      <c r="L137" s="225"/>
      <c r="M137" s="246">
        <v>0.86487740737876095</v>
      </c>
      <c r="N137" s="225"/>
      <c r="O137" s="226">
        <v>0.59681866383881232</v>
      </c>
      <c r="P137" s="225"/>
      <c r="Q137" s="226">
        <v>0.73084803560878664</v>
      </c>
      <c r="R137" s="225"/>
      <c r="S137" s="227">
        <v>1.3582312638788461</v>
      </c>
      <c r="T137" s="227"/>
      <c r="U137" s="227"/>
      <c r="V137" s="228"/>
      <c r="W137" s="229">
        <v>11.911927813299529</v>
      </c>
      <c r="X137" s="228"/>
      <c r="Y137" s="226">
        <v>20.218231263878845</v>
      </c>
      <c r="Z137" s="231">
        <v>180.01192781329954</v>
      </c>
      <c r="AB137" s="232">
        <v>16.311587903163431</v>
      </c>
      <c r="AC137" s="233">
        <v>114.18111532214402</v>
      </c>
    </row>
    <row r="138" spans="1:16384" s="198" customFormat="1" ht="12" customHeight="1">
      <c r="A138" s="224" t="s">
        <v>577</v>
      </c>
      <c r="B138" s="224" t="s">
        <v>578</v>
      </c>
      <c r="C138" s="225">
        <v>45</v>
      </c>
      <c r="D138" s="225"/>
      <c r="E138" s="225">
        <v>45</v>
      </c>
      <c r="F138" s="258"/>
      <c r="G138" s="201">
        <v>1260</v>
      </c>
      <c r="H138" s="258"/>
      <c r="I138" s="201">
        <v>765</v>
      </c>
      <c r="J138" s="258"/>
      <c r="K138" s="201">
        <v>2025</v>
      </c>
      <c r="L138" s="258"/>
      <c r="M138" s="246">
        <v>4</v>
      </c>
      <c r="N138" s="225"/>
      <c r="O138" s="226">
        <v>3.4</v>
      </c>
      <c r="P138" s="225"/>
      <c r="Q138" s="226">
        <v>3.7</v>
      </c>
      <c r="R138" s="258"/>
      <c r="S138" s="227">
        <v>3.2407426762750839</v>
      </c>
      <c r="T138" s="259"/>
      <c r="U138" s="259"/>
      <c r="V138" s="260"/>
      <c r="W138" s="229">
        <v>143.88897482661372</v>
      </c>
      <c r="X138" s="261"/>
      <c r="Y138" s="226">
        <v>48.240742676275083</v>
      </c>
      <c r="Z138" s="231">
        <v>2168.8889748266138</v>
      </c>
      <c r="AA138" s="262"/>
      <c r="AB138" s="232">
        <v>180</v>
      </c>
      <c r="AC138" s="233">
        <v>1260</v>
      </c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  <c r="BJ138" s="262"/>
      <c r="BK138" s="262"/>
      <c r="BL138" s="262"/>
      <c r="BM138" s="262"/>
      <c r="BN138" s="262"/>
      <c r="BO138" s="262"/>
      <c r="BP138" s="262"/>
      <c r="BQ138" s="262"/>
      <c r="BR138" s="262"/>
      <c r="BS138" s="262"/>
      <c r="BT138" s="262"/>
      <c r="BU138" s="262"/>
      <c r="BV138" s="262"/>
      <c r="BW138" s="262"/>
      <c r="BX138" s="262"/>
      <c r="BY138" s="262"/>
      <c r="BZ138" s="262"/>
      <c r="CA138" s="262"/>
      <c r="CB138" s="262"/>
      <c r="CC138" s="262"/>
      <c r="CD138" s="262"/>
      <c r="CE138" s="262"/>
      <c r="CF138" s="262"/>
      <c r="CG138" s="262"/>
      <c r="CH138" s="262"/>
      <c r="CI138" s="262"/>
      <c r="CJ138" s="262"/>
      <c r="CK138" s="262"/>
      <c r="CL138" s="262"/>
      <c r="CM138" s="262"/>
      <c r="CN138" s="262"/>
      <c r="CO138" s="262"/>
      <c r="CP138" s="262"/>
      <c r="CQ138" s="262"/>
      <c r="CR138" s="262"/>
      <c r="CS138" s="262"/>
      <c r="CT138" s="262"/>
      <c r="CU138" s="262"/>
      <c r="CV138" s="262"/>
      <c r="CW138" s="262"/>
      <c r="CX138" s="262"/>
      <c r="CY138" s="262"/>
      <c r="CZ138" s="262"/>
      <c r="DA138" s="262"/>
      <c r="DB138" s="262"/>
      <c r="DC138" s="262"/>
      <c r="DD138" s="262"/>
      <c r="DE138" s="262"/>
      <c r="DF138" s="262"/>
      <c r="DG138" s="262"/>
      <c r="DH138" s="262"/>
      <c r="DI138" s="262"/>
      <c r="DJ138" s="262"/>
      <c r="DK138" s="262"/>
      <c r="DL138" s="262"/>
      <c r="DM138" s="262"/>
      <c r="DN138" s="262"/>
      <c r="DO138" s="262"/>
      <c r="DP138" s="262"/>
      <c r="DQ138" s="262"/>
      <c r="DR138" s="262"/>
      <c r="DS138" s="262"/>
      <c r="DT138" s="262"/>
      <c r="DU138" s="262"/>
      <c r="DV138" s="262"/>
      <c r="DW138" s="262"/>
      <c r="DX138" s="262"/>
      <c r="DY138" s="262"/>
      <c r="DZ138" s="262"/>
      <c r="EA138" s="262"/>
      <c r="EB138" s="262"/>
      <c r="EC138" s="262"/>
      <c r="ED138" s="262"/>
      <c r="EE138" s="262"/>
      <c r="EF138" s="262"/>
      <c r="EG138" s="262"/>
      <c r="EH138" s="262"/>
      <c r="EI138" s="262"/>
      <c r="EJ138" s="262"/>
      <c r="EK138" s="262"/>
      <c r="EL138" s="262"/>
      <c r="EM138" s="262"/>
      <c r="EN138" s="262"/>
      <c r="EO138" s="262"/>
      <c r="EP138" s="262"/>
      <c r="EQ138" s="262"/>
      <c r="ER138" s="262"/>
      <c r="ES138" s="262"/>
      <c r="ET138" s="262"/>
      <c r="EU138" s="262"/>
      <c r="EV138" s="262"/>
      <c r="EW138" s="262"/>
      <c r="EX138" s="262"/>
      <c r="EY138" s="262"/>
      <c r="EZ138" s="262"/>
      <c r="FA138" s="262"/>
      <c r="FB138" s="262"/>
      <c r="FC138" s="262"/>
      <c r="FD138" s="262"/>
      <c r="FE138" s="262"/>
      <c r="FF138" s="262"/>
      <c r="FG138" s="262"/>
      <c r="FH138" s="262"/>
      <c r="FI138" s="262"/>
      <c r="FJ138" s="262"/>
      <c r="FK138" s="262"/>
      <c r="FL138" s="262"/>
      <c r="FM138" s="262"/>
      <c r="FN138" s="262"/>
      <c r="FO138" s="262"/>
      <c r="FP138" s="262"/>
      <c r="FQ138" s="262"/>
      <c r="FR138" s="262"/>
      <c r="FS138" s="262"/>
      <c r="FT138" s="262"/>
      <c r="FU138" s="262"/>
      <c r="FV138" s="262"/>
      <c r="FW138" s="262"/>
      <c r="FX138" s="262"/>
      <c r="FY138" s="262"/>
      <c r="FZ138" s="262"/>
      <c r="GA138" s="262"/>
      <c r="GB138" s="262"/>
      <c r="GC138" s="262"/>
      <c r="GD138" s="262"/>
      <c r="GE138" s="262"/>
      <c r="GF138" s="262"/>
      <c r="GG138" s="262"/>
      <c r="GH138" s="262"/>
      <c r="GI138" s="262"/>
      <c r="GJ138" s="262"/>
      <c r="GK138" s="262"/>
      <c r="GL138" s="262"/>
      <c r="GM138" s="262"/>
      <c r="GN138" s="262"/>
      <c r="GO138" s="262"/>
      <c r="GP138" s="262"/>
      <c r="GQ138" s="262"/>
      <c r="GR138" s="262"/>
      <c r="GS138" s="262"/>
      <c r="GT138" s="262"/>
      <c r="GU138" s="262"/>
      <c r="GV138" s="262"/>
      <c r="GW138" s="262"/>
      <c r="GX138" s="262"/>
      <c r="GY138" s="262"/>
      <c r="GZ138" s="262"/>
      <c r="HA138" s="262"/>
      <c r="HB138" s="262"/>
      <c r="HC138" s="262"/>
      <c r="HD138" s="262"/>
      <c r="HE138" s="262"/>
      <c r="HF138" s="262"/>
      <c r="HG138" s="262"/>
      <c r="HH138" s="262"/>
      <c r="HI138" s="262"/>
      <c r="HJ138" s="262"/>
      <c r="HK138" s="262"/>
      <c r="HL138" s="262"/>
      <c r="HM138" s="262"/>
      <c r="HN138" s="262"/>
      <c r="HO138" s="262"/>
      <c r="HP138" s="262"/>
      <c r="HQ138" s="262"/>
      <c r="HR138" s="262"/>
      <c r="HS138" s="262"/>
      <c r="HT138" s="262"/>
      <c r="HU138" s="262"/>
      <c r="HV138" s="262"/>
      <c r="HW138" s="262"/>
      <c r="HX138" s="262"/>
      <c r="HY138" s="262"/>
      <c r="HZ138" s="262"/>
      <c r="IA138" s="262"/>
      <c r="IB138" s="262"/>
      <c r="IC138" s="262"/>
      <c r="ID138" s="262"/>
      <c r="IE138" s="262"/>
      <c r="IF138" s="262"/>
      <c r="IG138" s="262"/>
      <c r="IH138" s="262"/>
      <c r="II138" s="262"/>
      <c r="IJ138" s="262"/>
      <c r="IK138" s="262"/>
      <c r="IL138" s="262"/>
      <c r="IM138" s="262"/>
      <c r="IN138" s="262"/>
      <c r="IO138" s="262"/>
      <c r="IP138" s="262"/>
      <c r="IQ138" s="262"/>
      <c r="IR138" s="262"/>
      <c r="IS138" s="262"/>
      <c r="IT138" s="262"/>
      <c r="IU138" s="262"/>
      <c r="IV138" s="262"/>
      <c r="IW138" s="262"/>
      <c r="IX138" s="262"/>
      <c r="IY138" s="262"/>
      <c r="IZ138" s="262"/>
      <c r="JA138" s="262"/>
      <c r="JB138" s="262"/>
      <c r="JC138" s="262"/>
      <c r="JD138" s="262"/>
      <c r="JE138" s="262"/>
      <c r="JF138" s="262"/>
      <c r="JG138" s="262"/>
      <c r="JH138" s="262"/>
      <c r="JI138" s="262"/>
      <c r="JJ138" s="262"/>
      <c r="JK138" s="262"/>
      <c r="JL138" s="262"/>
      <c r="JM138" s="262"/>
      <c r="JN138" s="262"/>
      <c r="JO138" s="262"/>
      <c r="JP138" s="262"/>
      <c r="JQ138" s="262"/>
      <c r="JR138" s="262"/>
      <c r="JS138" s="262"/>
      <c r="JT138" s="262"/>
      <c r="JU138" s="262"/>
      <c r="JV138" s="262"/>
      <c r="JW138" s="262"/>
      <c r="JX138" s="262"/>
      <c r="JY138" s="262"/>
      <c r="JZ138" s="262"/>
      <c r="KA138" s="262"/>
      <c r="KB138" s="262"/>
      <c r="KC138" s="262"/>
      <c r="KD138" s="262"/>
      <c r="KE138" s="262"/>
      <c r="KF138" s="262"/>
      <c r="KG138" s="262"/>
      <c r="KH138" s="262"/>
      <c r="KI138" s="262"/>
      <c r="KJ138" s="262"/>
      <c r="KK138" s="262"/>
      <c r="KL138" s="262"/>
      <c r="KM138" s="262"/>
      <c r="KN138" s="262"/>
      <c r="KO138" s="262"/>
      <c r="KP138" s="262"/>
      <c r="KQ138" s="262"/>
      <c r="KR138" s="262"/>
      <c r="KS138" s="262"/>
      <c r="KT138" s="262"/>
      <c r="KU138" s="262"/>
      <c r="KV138" s="262"/>
      <c r="KW138" s="262"/>
      <c r="KX138" s="262"/>
      <c r="KY138" s="262"/>
      <c r="KZ138" s="262"/>
      <c r="LA138" s="262"/>
      <c r="LB138" s="262"/>
      <c r="LC138" s="262"/>
      <c r="LD138" s="262"/>
      <c r="LE138" s="262"/>
      <c r="LF138" s="262"/>
      <c r="LG138" s="262"/>
      <c r="LH138" s="262"/>
      <c r="LI138" s="262"/>
      <c r="LJ138" s="262"/>
      <c r="LK138" s="262"/>
      <c r="LL138" s="262"/>
      <c r="LM138" s="262"/>
      <c r="LN138" s="262"/>
      <c r="LO138" s="262"/>
      <c r="LP138" s="262"/>
      <c r="LQ138" s="262"/>
      <c r="LR138" s="262"/>
      <c r="LS138" s="262"/>
      <c r="LT138" s="262"/>
      <c r="LU138" s="262"/>
      <c r="LV138" s="262"/>
      <c r="LW138" s="262"/>
      <c r="LX138" s="262"/>
      <c r="LY138" s="262"/>
      <c r="LZ138" s="262"/>
      <c r="MA138" s="262"/>
      <c r="MB138" s="262"/>
      <c r="MC138" s="262"/>
      <c r="MD138" s="262"/>
      <c r="ME138" s="262"/>
      <c r="MF138" s="262"/>
      <c r="MG138" s="262"/>
      <c r="MH138" s="262"/>
      <c r="MI138" s="262"/>
      <c r="MJ138" s="262"/>
      <c r="MK138" s="262"/>
      <c r="ML138" s="262"/>
      <c r="MM138" s="262"/>
      <c r="MN138" s="262"/>
      <c r="MO138" s="262"/>
      <c r="MP138" s="262"/>
      <c r="MQ138" s="262"/>
      <c r="MR138" s="262"/>
      <c r="MS138" s="262"/>
      <c r="MT138" s="262"/>
      <c r="MU138" s="262"/>
      <c r="MV138" s="262"/>
      <c r="MW138" s="262"/>
      <c r="MX138" s="262"/>
      <c r="MY138" s="262"/>
      <c r="MZ138" s="262"/>
      <c r="NA138" s="262"/>
      <c r="NB138" s="262"/>
      <c r="NC138" s="262"/>
      <c r="ND138" s="262"/>
      <c r="NE138" s="262"/>
      <c r="NF138" s="262"/>
      <c r="NG138" s="262"/>
      <c r="NH138" s="262"/>
      <c r="NI138" s="262"/>
      <c r="NJ138" s="262"/>
      <c r="NK138" s="262"/>
      <c r="NL138" s="262"/>
      <c r="NM138" s="262"/>
      <c r="NN138" s="262"/>
      <c r="NO138" s="262"/>
      <c r="NP138" s="262"/>
      <c r="NQ138" s="262"/>
      <c r="NR138" s="262"/>
      <c r="NS138" s="262"/>
      <c r="NT138" s="262"/>
      <c r="NU138" s="262"/>
      <c r="NV138" s="262"/>
      <c r="NW138" s="262"/>
      <c r="NX138" s="262"/>
      <c r="NY138" s="262"/>
      <c r="NZ138" s="262"/>
      <c r="OA138" s="262"/>
      <c r="OB138" s="262"/>
      <c r="OC138" s="262"/>
      <c r="OD138" s="262"/>
      <c r="OE138" s="262"/>
      <c r="OF138" s="262"/>
      <c r="OG138" s="262"/>
      <c r="OH138" s="262"/>
      <c r="OI138" s="262"/>
      <c r="OJ138" s="262"/>
      <c r="OK138" s="262"/>
      <c r="OL138" s="262"/>
      <c r="OM138" s="262"/>
      <c r="ON138" s="262"/>
      <c r="OO138" s="262"/>
      <c r="OP138" s="262"/>
      <c r="OQ138" s="262"/>
      <c r="OR138" s="262"/>
      <c r="OS138" s="262"/>
      <c r="OT138" s="262"/>
      <c r="OU138" s="262"/>
      <c r="OV138" s="262"/>
      <c r="OW138" s="262"/>
      <c r="OX138" s="262"/>
      <c r="OY138" s="262"/>
      <c r="OZ138" s="262"/>
      <c r="PA138" s="262"/>
      <c r="PB138" s="262"/>
      <c r="PC138" s="262"/>
      <c r="PD138" s="262"/>
      <c r="PE138" s="262"/>
      <c r="PF138" s="262"/>
      <c r="PG138" s="262"/>
      <c r="PH138" s="262"/>
      <c r="PI138" s="262"/>
      <c r="PJ138" s="262"/>
      <c r="PK138" s="262"/>
      <c r="PL138" s="262"/>
      <c r="PM138" s="262"/>
      <c r="PN138" s="262"/>
      <c r="PO138" s="262"/>
      <c r="PP138" s="262"/>
      <c r="PQ138" s="262"/>
      <c r="PR138" s="262"/>
      <c r="PS138" s="262"/>
      <c r="PT138" s="262"/>
      <c r="PU138" s="262"/>
      <c r="PV138" s="262"/>
      <c r="PW138" s="262"/>
      <c r="PX138" s="262"/>
      <c r="PY138" s="262"/>
      <c r="PZ138" s="262"/>
      <c r="QA138" s="262"/>
      <c r="QB138" s="262"/>
      <c r="QC138" s="262"/>
      <c r="QD138" s="262"/>
      <c r="QE138" s="262"/>
      <c r="QF138" s="262"/>
      <c r="QG138" s="262"/>
      <c r="QH138" s="262"/>
      <c r="QI138" s="262"/>
      <c r="QJ138" s="262"/>
      <c r="QK138" s="262"/>
      <c r="QL138" s="262"/>
      <c r="QM138" s="262"/>
      <c r="QN138" s="262"/>
      <c r="QO138" s="262"/>
      <c r="QP138" s="262"/>
      <c r="QQ138" s="262"/>
      <c r="QR138" s="262"/>
      <c r="QS138" s="262"/>
      <c r="QT138" s="262"/>
      <c r="QU138" s="262"/>
      <c r="QV138" s="262"/>
      <c r="QW138" s="262"/>
      <c r="QX138" s="262"/>
      <c r="QY138" s="262"/>
      <c r="QZ138" s="262"/>
      <c r="RA138" s="262"/>
      <c r="RB138" s="262"/>
      <c r="RC138" s="262"/>
      <c r="RD138" s="262"/>
      <c r="RE138" s="262"/>
      <c r="RF138" s="262"/>
      <c r="RG138" s="262"/>
      <c r="RH138" s="262"/>
      <c r="RI138" s="262"/>
      <c r="RJ138" s="262"/>
      <c r="RK138" s="262"/>
      <c r="RL138" s="262"/>
      <c r="RM138" s="262"/>
      <c r="RN138" s="262"/>
      <c r="RO138" s="262"/>
      <c r="RP138" s="262"/>
      <c r="RQ138" s="262"/>
      <c r="RR138" s="262"/>
      <c r="RS138" s="262"/>
      <c r="RT138" s="262"/>
      <c r="RU138" s="262"/>
      <c r="RV138" s="262"/>
      <c r="RW138" s="262"/>
      <c r="RX138" s="262"/>
      <c r="RY138" s="262"/>
      <c r="RZ138" s="262"/>
      <c r="SA138" s="262"/>
      <c r="SB138" s="262"/>
      <c r="SC138" s="262"/>
      <c r="SD138" s="262"/>
      <c r="SE138" s="262"/>
      <c r="SF138" s="262"/>
      <c r="SG138" s="262"/>
      <c r="SH138" s="262"/>
      <c r="SI138" s="262"/>
      <c r="SJ138" s="262"/>
      <c r="SK138" s="262"/>
      <c r="SL138" s="262"/>
      <c r="SM138" s="262"/>
      <c r="SN138" s="262"/>
      <c r="SO138" s="262"/>
      <c r="SP138" s="262"/>
      <c r="SQ138" s="262"/>
      <c r="SR138" s="262"/>
      <c r="SS138" s="262"/>
      <c r="ST138" s="262"/>
      <c r="SU138" s="262"/>
      <c r="SV138" s="262"/>
      <c r="SW138" s="262"/>
      <c r="SX138" s="262"/>
      <c r="SY138" s="262"/>
      <c r="SZ138" s="262"/>
      <c r="TA138" s="262"/>
      <c r="TB138" s="262"/>
      <c r="TC138" s="262"/>
      <c r="TD138" s="262"/>
      <c r="TE138" s="262"/>
      <c r="TF138" s="262"/>
      <c r="TG138" s="262"/>
      <c r="TH138" s="262"/>
      <c r="TI138" s="262"/>
      <c r="TJ138" s="262"/>
      <c r="TK138" s="262"/>
      <c r="TL138" s="262"/>
      <c r="TM138" s="262"/>
      <c r="TN138" s="262"/>
      <c r="TO138" s="262"/>
      <c r="TP138" s="262"/>
      <c r="TQ138" s="262"/>
      <c r="TR138" s="262"/>
      <c r="TS138" s="262"/>
      <c r="TT138" s="262"/>
      <c r="TU138" s="262"/>
      <c r="TV138" s="262"/>
      <c r="TW138" s="262"/>
      <c r="TX138" s="262"/>
      <c r="TY138" s="262"/>
      <c r="TZ138" s="262"/>
      <c r="UA138" s="262"/>
      <c r="UB138" s="262"/>
      <c r="UC138" s="262"/>
      <c r="UD138" s="262"/>
      <c r="UE138" s="262"/>
      <c r="UF138" s="262"/>
      <c r="UG138" s="262"/>
      <c r="UH138" s="262"/>
      <c r="UI138" s="262"/>
      <c r="UJ138" s="262"/>
      <c r="UK138" s="262"/>
      <c r="UL138" s="262"/>
      <c r="UM138" s="262"/>
      <c r="UN138" s="262"/>
      <c r="UO138" s="262"/>
      <c r="UP138" s="262"/>
      <c r="UQ138" s="262"/>
      <c r="UR138" s="262"/>
      <c r="US138" s="262"/>
      <c r="UT138" s="262"/>
      <c r="UU138" s="262"/>
      <c r="UV138" s="262"/>
      <c r="UW138" s="262"/>
      <c r="UX138" s="262"/>
      <c r="UY138" s="262"/>
      <c r="UZ138" s="262"/>
      <c r="VA138" s="262"/>
      <c r="VB138" s="262"/>
      <c r="VC138" s="262"/>
      <c r="VD138" s="262"/>
      <c r="VE138" s="262"/>
      <c r="VF138" s="262"/>
      <c r="VG138" s="262"/>
      <c r="VH138" s="262"/>
      <c r="VI138" s="262"/>
      <c r="VJ138" s="262"/>
      <c r="VK138" s="262"/>
      <c r="VL138" s="262"/>
      <c r="VM138" s="262"/>
      <c r="VN138" s="262"/>
      <c r="VO138" s="262"/>
      <c r="VP138" s="262"/>
      <c r="VQ138" s="262"/>
      <c r="VR138" s="262"/>
      <c r="VS138" s="262"/>
      <c r="VT138" s="262"/>
      <c r="VU138" s="262"/>
      <c r="VV138" s="262"/>
      <c r="VW138" s="262"/>
      <c r="VX138" s="262"/>
      <c r="VY138" s="262"/>
      <c r="VZ138" s="262"/>
      <c r="WA138" s="262"/>
      <c r="WB138" s="262"/>
      <c r="WC138" s="262"/>
      <c r="WD138" s="262"/>
      <c r="WE138" s="262"/>
      <c r="WF138" s="262"/>
      <c r="WG138" s="262"/>
      <c r="WH138" s="262"/>
      <c r="WI138" s="262"/>
      <c r="WJ138" s="262"/>
      <c r="WK138" s="262"/>
      <c r="WL138" s="262"/>
      <c r="WM138" s="262"/>
      <c r="WN138" s="262"/>
      <c r="WO138" s="262"/>
      <c r="WP138" s="262"/>
      <c r="WQ138" s="262"/>
      <c r="WR138" s="262"/>
      <c r="WS138" s="262"/>
      <c r="WT138" s="262"/>
      <c r="WU138" s="262"/>
      <c r="WV138" s="262"/>
      <c r="WW138" s="262"/>
      <c r="WX138" s="262"/>
      <c r="WY138" s="262"/>
      <c r="WZ138" s="262"/>
      <c r="XA138" s="262"/>
      <c r="XB138" s="262"/>
      <c r="XC138" s="262"/>
      <c r="XD138" s="262"/>
      <c r="XE138" s="262"/>
      <c r="XF138" s="262"/>
      <c r="XG138" s="262"/>
      <c r="XH138" s="262"/>
      <c r="XI138" s="262"/>
      <c r="XJ138" s="262"/>
      <c r="XK138" s="262"/>
      <c r="XL138" s="262"/>
      <c r="XM138" s="262"/>
      <c r="XN138" s="262"/>
      <c r="XO138" s="262"/>
      <c r="XP138" s="262"/>
      <c r="XQ138" s="262"/>
      <c r="XR138" s="262"/>
      <c r="XS138" s="262"/>
      <c r="XT138" s="262"/>
      <c r="XU138" s="262"/>
      <c r="XV138" s="262"/>
      <c r="XW138" s="262"/>
      <c r="XX138" s="262"/>
      <c r="XY138" s="262"/>
      <c r="XZ138" s="262"/>
      <c r="YA138" s="262"/>
      <c r="YB138" s="262"/>
      <c r="YC138" s="262"/>
      <c r="YD138" s="262"/>
      <c r="YE138" s="262"/>
      <c r="YF138" s="262"/>
      <c r="YG138" s="262"/>
      <c r="YH138" s="262"/>
      <c r="YI138" s="262"/>
      <c r="YJ138" s="262"/>
      <c r="YK138" s="262"/>
      <c r="YL138" s="262"/>
      <c r="YM138" s="262"/>
      <c r="YN138" s="262"/>
      <c r="YO138" s="262"/>
      <c r="YP138" s="262"/>
      <c r="YQ138" s="262"/>
      <c r="YR138" s="262"/>
      <c r="YS138" s="262"/>
      <c r="YT138" s="262"/>
      <c r="YU138" s="262"/>
      <c r="YV138" s="262"/>
      <c r="YW138" s="262"/>
      <c r="YX138" s="262"/>
      <c r="YY138" s="262"/>
      <c r="YZ138" s="262"/>
      <c r="ZA138" s="262"/>
      <c r="ZB138" s="262"/>
      <c r="ZC138" s="262"/>
      <c r="ZD138" s="262"/>
      <c r="ZE138" s="262"/>
      <c r="ZF138" s="262"/>
      <c r="ZG138" s="262"/>
      <c r="ZH138" s="262"/>
      <c r="ZI138" s="262"/>
      <c r="ZJ138" s="262"/>
      <c r="ZK138" s="262"/>
      <c r="ZL138" s="262"/>
      <c r="ZM138" s="262"/>
      <c r="ZN138" s="262"/>
      <c r="ZO138" s="262"/>
      <c r="ZP138" s="262"/>
      <c r="ZQ138" s="262"/>
      <c r="ZR138" s="262"/>
      <c r="ZS138" s="262"/>
      <c r="ZT138" s="262"/>
      <c r="ZU138" s="262"/>
      <c r="ZV138" s="262"/>
      <c r="ZW138" s="262"/>
      <c r="ZX138" s="262"/>
      <c r="ZY138" s="262"/>
      <c r="ZZ138" s="262"/>
      <c r="AAA138" s="262"/>
      <c r="AAB138" s="262"/>
      <c r="AAC138" s="262"/>
      <c r="AAD138" s="262"/>
      <c r="AAE138" s="262"/>
      <c r="AAF138" s="262"/>
      <c r="AAG138" s="262"/>
      <c r="AAH138" s="262"/>
      <c r="AAI138" s="262"/>
      <c r="AAJ138" s="262"/>
      <c r="AAK138" s="262"/>
      <c r="AAL138" s="262"/>
      <c r="AAM138" s="262"/>
      <c r="AAN138" s="262"/>
      <c r="AAO138" s="262"/>
      <c r="AAP138" s="262"/>
      <c r="AAQ138" s="262"/>
      <c r="AAR138" s="262"/>
      <c r="AAS138" s="262"/>
      <c r="AAT138" s="262"/>
      <c r="AAU138" s="262"/>
      <c r="AAV138" s="262"/>
      <c r="AAW138" s="262"/>
      <c r="AAX138" s="262"/>
      <c r="AAY138" s="262"/>
      <c r="AAZ138" s="262"/>
      <c r="ABA138" s="262"/>
      <c r="ABB138" s="262"/>
      <c r="ABC138" s="262"/>
      <c r="ABD138" s="262"/>
      <c r="ABE138" s="262"/>
      <c r="ABF138" s="262"/>
      <c r="ABG138" s="262"/>
      <c r="ABH138" s="262"/>
      <c r="ABI138" s="262"/>
      <c r="ABJ138" s="262"/>
      <c r="ABK138" s="262"/>
      <c r="ABL138" s="262"/>
      <c r="ABM138" s="262"/>
      <c r="ABN138" s="262"/>
      <c r="ABO138" s="262"/>
      <c r="ABP138" s="262"/>
      <c r="ABQ138" s="262"/>
      <c r="ABR138" s="262"/>
      <c r="ABS138" s="262"/>
      <c r="ABT138" s="262"/>
      <c r="ABU138" s="262"/>
      <c r="ABV138" s="262"/>
      <c r="ABW138" s="262"/>
      <c r="ABX138" s="262"/>
      <c r="ABY138" s="262"/>
      <c r="ABZ138" s="262"/>
      <c r="ACA138" s="262"/>
      <c r="ACB138" s="262"/>
      <c r="ACC138" s="262"/>
      <c r="ACD138" s="262"/>
      <c r="ACE138" s="262"/>
      <c r="ACF138" s="262"/>
      <c r="ACG138" s="262"/>
      <c r="ACH138" s="262"/>
      <c r="ACI138" s="262"/>
      <c r="ACJ138" s="262"/>
      <c r="ACK138" s="262"/>
      <c r="ACL138" s="262"/>
      <c r="ACM138" s="262"/>
      <c r="ACN138" s="262"/>
      <c r="ACO138" s="262"/>
      <c r="ACP138" s="262"/>
      <c r="ACQ138" s="262"/>
      <c r="ACR138" s="262"/>
      <c r="ACS138" s="262"/>
      <c r="ACT138" s="262"/>
      <c r="ACU138" s="262"/>
      <c r="ACV138" s="262"/>
      <c r="ACW138" s="262"/>
      <c r="ACX138" s="262"/>
      <c r="ACY138" s="262"/>
      <c r="ACZ138" s="262"/>
      <c r="ADA138" s="262"/>
      <c r="ADB138" s="262"/>
      <c r="ADC138" s="262"/>
      <c r="ADD138" s="262"/>
      <c r="ADE138" s="262"/>
      <c r="ADF138" s="262"/>
      <c r="ADG138" s="262"/>
      <c r="ADH138" s="262"/>
      <c r="ADI138" s="262"/>
      <c r="ADJ138" s="262"/>
      <c r="ADK138" s="262"/>
      <c r="ADL138" s="262"/>
      <c r="ADM138" s="262"/>
      <c r="ADN138" s="262"/>
      <c r="ADO138" s="262"/>
      <c r="ADP138" s="262"/>
      <c r="ADQ138" s="262"/>
      <c r="ADR138" s="262"/>
      <c r="ADS138" s="262"/>
      <c r="ADT138" s="262"/>
      <c r="ADU138" s="262"/>
      <c r="ADV138" s="262"/>
      <c r="ADW138" s="262"/>
      <c r="ADX138" s="262"/>
      <c r="ADY138" s="262"/>
      <c r="ADZ138" s="262"/>
      <c r="AEA138" s="262"/>
      <c r="AEB138" s="262"/>
      <c r="AEC138" s="262"/>
      <c r="AED138" s="262"/>
      <c r="AEE138" s="262"/>
      <c r="AEF138" s="262"/>
      <c r="AEG138" s="262"/>
      <c r="AEH138" s="262"/>
      <c r="AEI138" s="262"/>
      <c r="AEJ138" s="262"/>
      <c r="AEK138" s="262"/>
      <c r="AEL138" s="262"/>
      <c r="AEM138" s="262"/>
      <c r="AEN138" s="262"/>
      <c r="AEO138" s="262"/>
      <c r="AEP138" s="262"/>
      <c r="AEQ138" s="262"/>
      <c r="AER138" s="262"/>
      <c r="AES138" s="262"/>
      <c r="AET138" s="262"/>
      <c r="AEU138" s="262"/>
      <c r="AEV138" s="262"/>
      <c r="AEW138" s="262"/>
      <c r="AEX138" s="262"/>
      <c r="AEY138" s="262"/>
      <c r="AEZ138" s="262"/>
      <c r="AFA138" s="262"/>
      <c r="AFB138" s="262"/>
      <c r="AFC138" s="262"/>
      <c r="AFD138" s="262"/>
      <c r="AFE138" s="262"/>
      <c r="AFF138" s="262"/>
      <c r="AFG138" s="262"/>
      <c r="AFH138" s="262"/>
      <c r="AFI138" s="262"/>
      <c r="AFJ138" s="262"/>
      <c r="AFK138" s="262"/>
      <c r="AFL138" s="262"/>
      <c r="AFM138" s="262"/>
      <c r="AFN138" s="262"/>
      <c r="AFO138" s="262"/>
      <c r="AFP138" s="262"/>
      <c r="AFQ138" s="262"/>
      <c r="AFR138" s="262"/>
      <c r="AFS138" s="262"/>
      <c r="AFT138" s="262"/>
      <c r="AFU138" s="262"/>
      <c r="AFV138" s="262"/>
      <c r="AFW138" s="262"/>
      <c r="AFX138" s="262"/>
      <c r="AFY138" s="262"/>
      <c r="AFZ138" s="262"/>
      <c r="AGA138" s="262"/>
      <c r="AGB138" s="262"/>
      <c r="AGC138" s="262"/>
      <c r="AGD138" s="262"/>
      <c r="AGE138" s="262"/>
      <c r="AGF138" s="262"/>
      <c r="AGG138" s="262"/>
      <c r="AGH138" s="262"/>
      <c r="AGI138" s="262"/>
      <c r="AGJ138" s="262"/>
      <c r="AGK138" s="262"/>
      <c r="AGL138" s="262"/>
      <c r="AGM138" s="262"/>
      <c r="AGN138" s="262"/>
      <c r="AGO138" s="262"/>
      <c r="AGP138" s="262"/>
      <c r="AGQ138" s="262"/>
      <c r="AGR138" s="262"/>
      <c r="AGS138" s="262"/>
      <c r="AGT138" s="262"/>
      <c r="AGU138" s="262"/>
      <c r="AGV138" s="262"/>
      <c r="AGW138" s="262"/>
      <c r="AGX138" s="262"/>
      <c r="AGY138" s="262"/>
      <c r="AGZ138" s="262"/>
      <c r="AHA138" s="262"/>
      <c r="AHB138" s="262"/>
      <c r="AHC138" s="262"/>
      <c r="AHD138" s="262"/>
      <c r="AHE138" s="262"/>
      <c r="AHF138" s="262"/>
      <c r="AHG138" s="262"/>
      <c r="AHH138" s="262"/>
      <c r="AHI138" s="262"/>
      <c r="AHJ138" s="262"/>
      <c r="AHK138" s="262"/>
      <c r="AHL138" s="262"/>
      <c r="AHM138" s="262"/>
      <c r="AHN138" s="262"/>
      <c r="AHO138" s="262"/>
      <c r="AHP138" s="262"/>
      <c r="AHQ138" s="262"/>
      <c r="AHR138" s="262"/>
      <c r="AHS138" s="262"/>
      <c r="AHT138" s="262"/>
      <c r="AHU138" s="262"/>
      <c r="AHV138" s="262"/>
      <c r="AHW138" s="262"/>
      <c r="AHX138" s="262"/>
      <c r="AHY138" s="262"/>
      <c r="AHZ138" s="262"/>
      <c r="AIA138" s="262"/>
      <c r="AIB138" s="262"/>
      <c r="AIC138" s="262"/>
      <c r="AID138" s="262"/>
      <c r="AIE138" s="262"/>
      <c r="AIF138" s="262"/>
      <c r="AIG138" s="262"/>
      <c r="AIH138" s="262"/>
      <c r="AII138" s="262"/>
      <c r="AIJ138" s="262"/>
      <c r="AIK138" s="262"/>
      <c r="AIL138" s="262"/>
      <c r="AIM138" s="262"/>
      <c r="AIN138" s="262"/>
      <c r="AIO138" s="262"/>
      <c r="AIP138" s="262"/>
      <c r="AIQ138" s="262"/>
      <c r="AIR138" s="262"/>
      <c r="AIS138" s="262"/>
      <c r="AIT138" s="262"/>
      <c r="AIU138" s="262"/>
      <c r="AIV138" s="262"/>
      <c r="AIW138" s="262"/>
      <c r="AIX138" s="262"/>
      <c r="AIY138" s="262"/>
      <c r="AIZ138" s="262"/>
      <c r="AJA138" s="262"/>
      <c r="AJB138" s="262"/>
      <c r="AJC138" s="262"/>
      <c r="AJD138" s="262"/>
      <c r="AJE138" s="262"/>
      <c r="AJF138" s="262"/>
      <c r="AJG138" s="262"/>
      <c r="AJH138" s="262"/>
      <c r="AJI138" s="262"/>
      <c r="AJJ138" s="262"/>
      <c r="AJK138" s="262"/>
      <c r="AJL138" s="262"/>
      <c r="AJM138" s="262"/>
      <c r="AJN138" s="262"/>
      <c r="AJO138" s="262"/>
      <c r="AJP138" s="262"/>
      <c r="AJQ138" s="262"/>
      <c r="AJR138" s="262"/>
      <c r="AJS138" s="262"/>
      <c r="AJT138" s="262"/>
      <c r="AJU138" s="262"/>
      <c r="AJV138" s="262"/>
      <c r="AJW138" s="262"/>
      <c r="AJX138" s="262"/>
      <c r="AJY138" s="262"/>
      <c r="AJZ138" s="262"/>
      <c r="AKA138" s="262"/>
      <c r="AKB138" s="262"/>
      <c r="AKC138" s="262"/>
      <c r="AKD138" s="262"/>
      <c r="AKE138" s="262"/>
      <c r="AKF138" s="262"/>
      <c r="AKG138" s="262"/>
      <c r="AKH138" s="262"/>
      <c r="AKI138" s="262"/>
      <c r="AKJ138" s="262"/>
      <c r="AKK138" s="262"/>
      <c r="AKL138" s="262"/>
      <c r="AKM138" s="262"/>
      <c r="AKN138" s="262"/>
      <c r="AKO138" s="262"/>
      <c r="AKP138" s="262"/>
      <c r="AKQ138" s="262"/>
      <c r="AKR138" s="262"/>
      <c r="AKS138" s="262"/>
      <c r="AKT138" s="262"/>
      <c r="AKU138" s="262"/>
      <c r="AKV138" s="262"/>
      <c r="AKW138" s="262"/>
      <c r="AKX138" s="262"/>
      <c r="AKY138" s="262"/>
      <c r="AKZ138" s="262"/>
      <c r="ALA138" s="262"/>
      <c r="ALB138" s="262"/>
      <c r="ALC138" s="262"/>
      <c r="ALD138" s="262"/>
      <c r="ALE138" s="262"/>
      <c r="ALF138" s="262"/>
      <c r="ALG138" s="262"/>
      <c r="ALH138" s="262"/>
      <c r="ALI138" s="262"/>
      <c r="ALJ138" s="262"/>
      <c r="ALK138" s="262"/>
      <c r="ALL138" s="262"/>
      <c r="ALM138" s="262"/>
      <c r="ALN138" s="262"/>
      <c r="ALO138" s="262"/>
      <c r="ALP138" s="262"/>
      <c r="ALQ138" s="262"/>
      <c r="ALR138" s="262"/>
      <c r="ALS138" s="262"/>
      <c r="ALT138" s="262"/>
      <c r="ALU138" s="262"/>
      <c r="ALV138" s="262"/>
      <c r="ALW138" s="262"/>
      <c r="ALX138" s="262"/>
      <c r="ALY138" s="262"/>
      <c r="ALZ138" s="262"/>
      <c r="AMA138" s="262"/>
      <c r="AMB138" s="262"/>
      <c r="AMC138" s="262"/>
      <c r="AMD138" s="262"/>
      <c r="AME138" s="262"/>
      <c r="AMF138" s="262"/>
      <c r="AMG138" s="262"/>
      <c r="AMH138" s="262"/>
      <c r="AMI138" s="262"/>
      <c r="AMJ138" s="262"/>
      <c r="AMK138" s="262"/>
      <c r="AML138" s="262"/>
      <c r="AMM138" s="262"/>
      <c r="AMN138" s="262"/>
      <c r="AMO138" s="262"/>
      <c r="AMP138" s="262"/>
      <c r="AMQ138" s="262"/>
      <c r="AMR138" s="262"/>
      <c r="AMS138" s="262"/>
      <c r="AMT138" s="262"/>
      <c r="AMU138" s="262"/>
      <c r="AMV138" s="262"/>
      <c r="AMW138" s="262"/>
      <c r="AMX138" s="262"/>
      <c r="AMY138" s="262"/>
      <c r="AMZ138" s="262"/>
      <c r="ANA138" s="262"/>
      <c r="ANB138" s="262"/>
      <c r="ANC138" s="262"/>
      <c r="AND138" s="262"/>
      <c r="ANE138" s="262"/>
      <c r="ANF138" s="262"/>
      <c r="ANG138" s="262"/>
      <c r="ANH138" s="262"/>
      <c r="ANI138" s="262"/>
      <c r="ANJ138" s="262"/>
      <c r="ANK138" s="262"/>
      <c r="ANL138" s="262"/>
      <c r="ANM138" s="262"/>
      <c r="ANN138" s="262"/>
      <c r="ANO138" s="262"/>
      <c r="ANP138" s="262"/>
      <c r="ANQ138" s="262"/>
      <c r="ANR138" s="262"/>
      <c r="ANS138" s="262"/>
      <c r="ANT138" s="262"/>
      <c r="ANU138" s="262"/>
      <c r="ANV138" s="262"/>
      <c r="ANW138" s="262"/>
      <c r="ANX138" s="262"/>
      <c r="ANY138" s="262"/>
      <c r="ANZ138" s="262"/>
      <c r="AOA138" s="262"/>
      <c r="AOB138" s="262"/>
      <c r="AOC138" s="262"/>
      <c r="AOD138" s="262"/>
      <c r="AOE138" s="262"/>
      <c r="AOF138" s="262"/>
      <c r="AOG138" s="262"/>
      <c r="AOH138" s="262"/>
      <c r="AOI138" s="262"/>
      <c r="AOJ138" s="262"/>
      <c r="AOK138" s="262"/>
      <c r="AOL138" s="262"/>
      <c r="AOM138" s="262"/>
      <c r="AON138" s="262"/>
      <c r="AOO138" s="262"/>
      <c r="AOP138" s="262"/>
      <c r="AOQ138" s="262"/>
      <c r="AOR138" s="262"/>
      <c r="AOS138" s="262"/>
      <c r="AOT138" s="262"/>
      <c r="AOU138" s="262"/>
      <c r="AOV138" s="262"/>
      <c r="AOW138" s="262"/>
      <c r="AOX138" s="262"/>
      <c r="AOY138" s="262"/>
      <c r="AOZ138" s="262"/>
      <c r="APA138" s="262"/>
      <c r="APB138" s="262"/>
      <c r="APC138" s="262"/>
      <c r="APD138" s="262"/>
      <c r="APE138" s="262"/>
      <c r="APF138" s="262"/>
      <c r="APG138" s="262"/>
      <c r="APH138" s="262"/>
      <c r="API138" s="262"/>
      <c r="APJ138" s="262"/>
      <c r="APK138" s="262"/>
      <c r="APL138" s="262"/>
      <c r="APM138" s="262"/>
      <c r="APN138" s="262"/>
      <c r="APO138" s="262"/>
      <c r="APP138" s="262"/>
      <c r="APQ138" s="262"/>
      <c r="APR138" s="262"/>
      <c r="APS138" s="262"/>
      <c r="APT138" s="262"/>
      <c r="APU138" s="262"/>
      <c r="APV138" s="262"/>
      <c r="APW138" s="262"/>
      <c r="APX138" s="262"/>
      <c r="APY138" s="262"/>
      <c r="APZ138" s="262"/>
      <c r="AQA138" s="262"/>
      <c r="AQB138" s="262"/>
      <c r="AQC138" s="262"/>
      <c r="AQD138" s="262"/>
      <c r="AQE138" s="262"/>
      <c r="AQF138" s="262"/>
      <c r="AQG138" s="262"/>
      <c r="AQH138" s="262"/>
      <c r="AQI138" s="262"/>
      <c r="AQJ138" s="262"/>
      <c r="AQK138" s="262"/>
      <c r="AQL138" s="262"/>
      <c r="AQM138" s="262"/>
      <c r="AQN138" s="262"/>
      <c r="AQO138" s="262"/>
      <c r="AQP138" s="262"/>
      <c r="AQQ138" s="262"/>
      <c r="AQR138" s="262"/>
      <c r="AQS138" s="262"/>
      <c r="AQT138" s="262"/>
      <c r="AQU138" s="262"/>
      <c r="AQV138" s="262"/>
      <c r="AQW138" s="262"/>
      <c r="AQX138" s="262"/>
      <c r="AQY138" s="262"/>
      <c r="AQZ138" s="262"/>
      <c r="ARA138" s="262"/>
      <c r="ARB138" s="262"/>
      <c r="ARC138" s="262"/>
      <c r="ARD138" s="262"/>
      <c r="ARE138" s="262"/>
      <c r="ARF138" s="262"/>
      <c r="ARG138" s="262"/>
      <c r="ARH138" s="262"/>
      <c r="ARI138" s="262"/>
      <c r="ARJ138" s="262"/>
      <c r="ARK138" s="262"/>
      <c r="ARL138" s="262"/>
      <c r="ARM138" s="262"/>
      <c r="ARN138" s="262"/>
      <c r="ARO138" s="262"/>
      <c r="ARP138" s="262"/>
      <c r="ARQ138" s="262"/>
      <c r="ARR138" s="262"/>
      <c r="ARS138" s="262"/>
      <c r="ART138" s="262"/>
      <c r="ARU138" s="262"/>
      <c r="ARV138" s="262"/>
      <c r="ARW138" s="262"/>
      <c r="ARX138" s="262"/>
      <c r="ARY138" s="262"/>
      <c r="ARZ138" s="262"/>
      <c r="ASA138" s="262"/>
      <c r="ASB138" s="262"/>
      <c r="ASC138" s="262"/>
      <c r="ASD138" s="262"/>
      <c r="ASE138" s="262"/>
      <c r="ASF138" s="262"/>
      <c r="ASG138" s="262"/>
      <c r="ASH138" s="262"/>
      <c r="ASI138" s="262"/>
      <c r="ASJ138" s="262"/>
      <c r="ASK138" s="262"/>
      <c r="ASL138" s="262"/>
      <c r="ASM138" s="262"/>
      <c r="ASN138" s="262"/>
      <c r="ASO138" s="262"/>
      <c r="ASP138" s="262"/>
      <c r="ASQ138" s="262"/>
      <c r="ASR138" s="262"/>
      <c r="ASS138" s="262"/>
      <c r="AST138" s="262"/>
      <c r="ASU138" s="262"/>
      <c r="ASV138" s="262"/>
      <c r="ASW138" s="262"/>
      <c r="ASX138" s="262"/>
      <c r="ASY138" s="262"/>
      <c r="ASZ138" s="262"/>
      <c r="ATA138" s="262"/>
      <c r="ATB138" s="262"/>
      <c r="ATC138" s="262"/>
      <c r="ATD138" s="262"/>
      <c r="ATE138" s="262"/>
      <c r="ATF138" s="262"/>
      <c r="ATG138" s="262"/>
      <c r="ATH138" s="262"/>
      <c r="ATI138" s="262"/>
      <c r="ATJ138" s="262"/>
      <c r="ATK138" s="262"/>
      <c r="ATL138" s="262"/>
      <c r="ATM138" s="262"/>
      <c r="ATN138" s="262"/>
      <c r="ATO138" s="262"/>
      <c r="ATP138" s="262"/>
      <c r="ATQ138" s="262"/>
      <c r="ATR138" s="262"/>
      <c r="ATS138" s="262"/>
      <c r="ATT138" s="262"/>
      <c r="ATU138" s="262"/>
      <c r="ATV138" s="262"/>
      <c r="ATW138" s="262"/>
      <c r="ATX138" s="262"/>
      <c r="ATY138" s="262"/>
      <c r="ATZ138" s="262"/>
      <c r="AUA138" s="262"/>
      <c r="AUB138" s="262"/>
      <c r="AUC138" s="262"/>
      <c r="AUD138" s="262"/>
      <c r="AUE138" s="262"/>
      <c r="AUF138" s="262"/>
      <c r="AUG138" s="262"/>
      <c r="AUH138" s="262"/>
      <c r="AUI138" s="262"/>
      <c r="AUJ138" s="262"/>
      <c r="AUK138" s="262"/>
      <c r="AUL138" s="262"/>
      <c r="AUM138" s="262"/>
      <c r="AUN138" s="262"/>
      <c r="AUO138" s="262"/>
      <c r="AUP138" s="262"/>
      <c r="AUQ138" s="262"/>
      <c r="AUR138" s="262"/>
      <c r="AUS138" s="262"/>
      <c r="AUT138" s="262"/>
      <c r="AUU138" s="262"/>
      <c r="AUV138" s="262"/>
      <c r="AUW138" s="262"/>
      <c r="AUX138" s="262"/>
      <c r="AUY138" s="262"/>
      <c r="AUZ138" s="262"/>
      <c r="AVA138" s="262"/>
      <c r="AVB138" s="262"/>
      <c r="AVC138" s="262"/>
      <c r="AVD138" s="262"/>
      <c r="AVE138" s="262"/>
      <c r="AVF138" s="262"/>
      <c r="AVG138" s="262"/>
      <c r="AVH138" s="262"/>
      <c r="AVI138" s="262"/>
      <c r="AVJ138" s="262"/>
      <c r="AVK138" s="262"/>
      <c r="AVL138" s="262"/>
      <c r="AVM138" s="262"/>
      <c r="AVN138" s="262"/>
      <c r="AVO138" s="262"/>
      <c r="AVP138" s="262"/>
      <c r="AVQ138" s="262"/>
      <c r="AVR138" s="262"/>
      <c r="AVS138" s="262"/>
      <c r="AVT138" s="262"/>
      <c r="AVU138" s="262"/>
      <c r="AVV138" s="262"/>
      <c r="AVW138" s="262"/>
      <c r="AVX138" s="262"/>
      <c r="AVY138" s="262"/>
      <c r="AVZ138" s="262"/>
      <c r="AWA138" s="262"/>
      <c r="AWB138" s="262"/>
      <c r="AWC138" s="262"/>
      <c r="AWD138" s="262"/>
      <c r="AWE138" s="262"/>
      <c r="AWF138" s="262"/>
      <c r="AWG138" s="262"/>
      <c r="AWH138" s="262"/>
      <c r="AWI138" s="262"/>
      <c r="AWJ138" s="262"/>
      <c r="AWK138" s="262"/>
      <c r="AWL138" s="262"/>
      <c r="AWM138" s="262"/>
      <c r="AWN138" s="262"/>
      <c r="AWO138" s="262"/>
      <c r="AWP138" s="262"/>
      <c r="AWQ138" s="262"/>
      <c r="AWR138" s="262"/>
      <c r="AWS138" s="262"/>
      <c r="AWT138" s="262"/>
      <c r="AWU138" s="262"/>
      <c r="AWV138" s="262"/>
      <c r="AWW138" s="262"/>
      <c r="AWX138" s="262"/>
      <c r="AWY138" s="262"/>
      <c r="AWZ138" s="262"/>
      <c r="AXA138" s="262"/>
      <c r="AXB138" s="262"/>
      <c r="AXC138" s="262"/>
      <c r="AXD138" s="262"/>
      <c r="AXE138" s="262"/>
      <c r="AXF138" s="262"/>
      <c r="AXG138" s="262"/>
      <c r="AXH138" s="262"/>
      <c r="AXI138" s="262"/>
      <c r="AXJ138" s="262"/>
      <c r="AXK138" s="262"/>
      <c r="AXL138" s="262"/>
      <c r="AXM138" s="262"/>
      <c r="AXN138" s="262"/>
      <c r="AXO138" s="262"/>
      <c r="AXP138" s="262"/>
      <c r="AXQ138" s="262"/>
      <c r="AXR138" s="262"/>
      <c r="AXS138" s="262"/>
      <c r="AXT138" s="262"/>
      <c r="AXU138" s="262"/>
      <c r="AXV138" s="262"/>
      <c r="AXW138" s="262"/>
      <c r="AXX138" s="262"/>
      <c r="AXY138" s="262"/>
      <c r="AXZ138" s="262"/>
      <c r="AYA138" s="262"/>
      <c r="AYB138" s="262"/>
      <c r="AYC138" s="262"/>
      <c r="AYD138" s="262"/>
      <c r="AYE138" s="262"/>
      <c r="AYF138" s="262"/>
      <c r="AYG138" s="262"/>
      <c r="AYH138" s="262"/>
      <c r="AYI138" s="262"/>
      <c r="AYJ138" s="262"/>
      <c r="AYK138" s="262"/>
      <c r="AYL138" s="262"/>
      <c r="AYM138" s="262"/>
      <c r="AYN138" s="262"/>
      <c r="AYO138" s="262"/>
      <c r="AYP138" s="262"/>
      <c r="AYQ138" s="262"/>
      <c r="AYR138" s="262"/>
      <c r="AYS138" s="262"/>
      <c r="AYT138" s="262"/>
      <c r="AYU138" s="262"/>
      <c r="AYV138" s="262"/>
      <c r="AYW138" s="262"/>
      <c r="AYX138" s="262"/>
      <c r="AYY138" s="262"/>
      <c r="AYZ138" s="262"/>
      <c r="AZA138" s="262"/>
      <c r="AZB138" s="262"/>
      <c r="AZC138" s="262"/>
      <c r="AZD138" s="262"/>
      <c r="AZE138" s="262"/>
      <c r="AZF138" s="262"/>
      <c r="AZG138" s="262"/>
      <c r="AZH138" s="262"/>
      <c r="AZI138" s="262"/>
      <c r="AZJ138" s="262"/>
      <c r="AZK138" s="262"/>
      <c r="AZL138" s="262"/>
      <c r="AZM138" s="262"/>
      <c r="AZN138" s="262"/>
      <c r="AZO138" s="262"/>
      <c r="AZP138" s="262"/>
      <c r="AZQ138" s="262"/>
      <c r="AZR138" s="262"/>
      <c r="AZS138" s="262"/>
      <c r="AZT138" s="262"/>
      <c r="AZU138" s="262"/>
      <c r="AZV138" s="262"/>
      <c r="AZW138" s="262"/>
      <c r="AZX138" s="262"/>
      <c r="AZY138" s="262"/>
      <c r="AZZ138" s="262"/>
      <c r="BAA138" s="262"/>
      <c r="BAB138" s="262"/>
      <c r="BAC138" s="262"/>
      <c r="BAD138" s="262"/>
      <c r="BAE138" s="262"/>
      <c r="BAF138" s="262"/>
      <c r="BAG138" s="262"/>
      <c r="BAH138" s="262"/>
      <c r="BAI138" s="262"/>
      <c r="BAJ138" s="262"/>
      <c r="BAK138" s="262"/>
      <c r="BAL138" s="262"/>
      <c r="BAM138" s="262"/>
      <c r="BAN138" s="262"/>
      <c r="BAO138" s="262"/>
      <c r="BAP138" s="262"/>
      <c r="BAQ138" s="262"/>
      <c r="BAR138" s="262"/>
      <c r="BAS138" s="262"/>
      <c r="BAT138" s="262"/>
      <c r="BAU138" s="262"/>
      <c r="BAV138" s="262"/>
      <c r="BAW138" s="262"/>
      <c r="BAX138" s="262"/>
      <c r="BAY138" s="262"/>
      <c r="BAZ138" s="262"/>
      <c r="BBA138" s="262"/>
      <c r="BBB138" s="262"/>
      <c r="BBC138" s="262"/>
      <c r="BBD138" s="262"/>
      <c r="BBE138" s="262"/>
      <c r="BBF138" s="262"/>
      <c r="BBG138" s="262"/>
      <c r="BBH138" s="262"/>
      <c r="BBI138" s="262"/>
      <c r="BBJ138" s="262"/>
      <c r="BBK138" s="262"/>
      <c r="BBL138" s="262"/>
      <c r="BBM138" s="262"/>
      <c r="BBN138" s="262"/>
      <c r="BBO138" s="262"/>
      <c r="BBP138" s="262"/>
      <c r="BBQ138" s="262"/>
      <c r="BBR138" s="262"/>
      <c r="BBS138" s="262"/>
      <c r="BBT138" s="262"/>
      <c r="BBU138" s="262"/>
      <c r="BBV138" s="262"/>
      <c r="BBW138" s="262"/>
      <c r="BBX138" s="262"/>
      <c r="BBY138" s="262"/>
      <c r="BBZ138" s="262"/>
      <c r="BCA138" s="262"/>
      <c r="BCB138" s="262"/>
      <c r="BCC138" s="262"/>
      <c r="BCD138" s="262"/>
      <c r="BCE138" s="262"/>
      <c r="BCF138" s="262"/>
      <c r="BCG138" s="262"/>
      <c r="BCH138" s="262"/>
      <c r="BCI138" s="262"/>
      <c r="BCJ138" s="262"/>
      <c r="BCK138" s="262"/>
      <c r="BCL138" s="262"/>
      <c r="BCM138" s="262"/>
      <c r="BCN138" s="262"/>
      <c r="BCO138" s="262"/>
      <c r="BCP138" s="262"/>
      <c r="BCQ138" s="262"/>
      <c r="BCR138" s="262"/>
      <c r="BCS138" s="262"/>
      <c r="BCT138" s="262"/>
      <c r="BCU138" s="262"/>
      <c r="BCV138" s="262"/>
      <c r="BCW138" s="262"/>
      <c r="BCX138" s="262"/>
      <c r="BCY138" s="262"/>
      <c r="BCZ138" s="262"/>
      <c r="BDA138" s="262"/>
      <c r="BDB138" s="262"/>
      <c r="BDC138" s="262"/>
      <c r="BDD138" s="262"/>
      <c r="BDE138" s="262"/>
      <c r="BDF138" s="262"/>
      <c r="BDG138" s="262"/>
      <c r="BDH138" s="262"/>
      <c r="BDI138" s="262"/>
      <c r="BDJ138" s="262"/>
      <c r="BDK138" s="262"/>
      <c r="BDL138" s="262"/>
      <c r="BDM138" s="262"/>
      <c r="BDN138" s="262"/>
      <c r="BDO138" s="262"/>
      <c r="BDP138" s="262"/>
      <c r="BDQ138" s="262"/>
      <c r="BDR138" s="262"/>
      <c r="BDS138" s="262"/>
      <c r="BDT138" s="262"/>
      <c r="BDU138" s="262"/>
      <c r="BDV138" s="262"/>
      <c r="BDW138" s="262"/>
      <c r="BDX138" s="262"/>
      <c r="BDY138" s="262"/>
      <c r="BDZ138" s="262"/>
      <c r="BEA138" s="262"/>
      <c r="BEB138" s="262"/>
      <c r="BEC138" s="262"/>
      <c r="BED138" s="262"/>
      <c r="BEE138" s="262"/>
      <c r="BEF138" s="262"/>
      <c r="BEG138" s="262"/>
      <c r="BEH138" s="262"/>
      <c r="BEI138" s="262"/>
      <c r="BEJ138" s="262"/>
      <c r="BEK138" s="262"/>
      <c r="BEL138" s="262"/>
      <c r="BEM138" s="262"/>
      <c r="BEN138" s="262"/>
      <c r="BEO138" s="262"/>
      <c r="BEP138" s="262"/>
      <c r="BEQ138" s="262"/>
      <c r="BER138" s="262"/>
      <c r="BES138" s="262"/>
      <c r="BET138" s="262"/>
      <c r="BEU138" s="262"/>
      <c r="BEV138" s="262"/>
      <c r="BEW138" s="262"/>
      <c r="BEX138" s="262"/>
      <c r="BEY138" s="262"/>
      <c r="BEZ138" s="262"/>
      <c r="BFA138" s="262"/>
      <c r="BFB138" s="262"/>
      <c r="BFC138" s="262"/>
      <c r="BFD138" s="262"/>
      <c r="BFE138" s="262"/>
      <c r="BFF138" s="262"/>
      <c r="BFG138" s="262"/>
      <c r="BFH138" s="262"/>
      <c r="BFI138" s="262"/>
      <c r="BFJ138" s="262"/>
      <c r="BFK138" s="262"/>
      <c r="BFL138" s="262"/>
      <c r="BFM138" s="262"/>
      <c r="BFN138" s="262"/>
      <c r="BFO138" s="262"/>
      <c r="BFP138" s="262"/>
      <c r="BFQ138" s="262"/>
      <c r="BFR138" s="262"/>
      <c r="BFS138" s="262"/>
      <c r="BFT138" s="262"/>
      <c r="BFU138" s="262"/>
      <c r="BFV138" s="262"/>
      <c r="BFW138" s="262"/>
      <c r="BFX138" s="262"/>
      <c r="BFY138" s="262"/>
      <c r="BFZ138" s="262"/>
      <c r="BGA138" s="262"/>
      <c r="BGB138" s="262"/>
      <c r="BGC138" s="262"/>
      <c r="BGD138" s="262"/>
      <c r="BGE138" s="262"/>
      <c r="BGF138" s="262"/>
      <c r="BGG138" s="262"/>
      <c r="BGH138" s="262"/>
      <c r="BGI138" s="262"/>
      <c r="BGJ138" s="262"/>
      <c r="BGK138" s="262"/>
      <c r="BGL138" s="262"/>
      <c r="BGM138" s="262"/>
      <c r="BGN138" s="262"/>
      <c r="BGO138" s="262"/>
      <c r="BGP138" s="262"/>
      <c r="BGQ138" s="262"/>
      <c r="BGR138" s="262"/>
      <c r="BGS138" s="262"/>
      <c r="BGT138" s="262"/>
      <c r="BGU138" s="262"/>
      <c r="BGV138" s="262"/>
      <c r="BGW138" s="262"/>
      <c r="BGX138" s="262"/>
      <c r="BGY138" s="262"/>
      <c r="BGZ138" s="262"/>
      <c r="BHA138" s="262"/>
      <c r="BHB138" s="262"/>
      <c r="BHC138" s="262"/>
      <c r="BHD138" s="262"/>
      <c r="BHE138" s="262"/>
      <c r="BHF138" s="262"/>
      <c r="BHG138" s="262"/>
      <c r="BHH138" s="262"/>
      <c r="BHI138" s="262"/>
      <c r="BHJ138" s="262"/>
      <c r="BHK138" s="262"/>
      <c r="BHL138" s="262"/>
      <c r="BHM138" s="262"/>
      <c r="BHN138" s="262"/>
      <c r="BHO138" s="262"/>
      <c r="BHP138" s="262"/>
      <c r="BHQ138" s="262"/>
      <c r="BHR138" s="262"/>
      <c r="BHS138" s="262"/>
      <c r="BHT138" s="262"/>
      <c r="BHU138" s="262"/>
      <c r="BHV138" s="262"/>
      <c r="BHW138" s="262"/>
      <c r="BHX138" s="262"/>
      <c r="BHY138" s="262"/>
      <c r="BHZ138" s="262"/>
      <c r="BIA138" s="262"/>
      <c r="BIB138" s="262"/>
      <c r="BIC138" s="262"/>
      <c r="BID138" s="262"/>
      <c r="BIE138" s="262"/>
      <c r="BIF138" s="262"/>
      <c r="BIG138" s="262"/>
      <c r="BIH138" s="262"/>
      <c r="BII138" s="262"/>
      <c r="BIJ138" s="262"/>
      <c r="BIK138" s="262"/>
      <c r="BIL138" s="262"/>
      <c r="BIM138" s="262"/>
      <c r="BIN138" s="262"/>
      <c r="BIO138" s="262"/>
      <c r="BIP138" s="262"/>
      <c r="BIQ138" s="262"/>
      <c r="BIR138" s="262"/>
      <c r="BIS138" s="262"/>
      <c r="BIT138" s="262"/>
      <c r="BIU138" s="262"/>
      <c r="BIV138" s="262"/>
      <c r="BIW138" s="262"/>
      <c r="BIX138" s="262"/>
      <c r="BIY138" s="262"/>
      <c r="BIZ138" s="262"/>
      <c r="BJA138" s="262"/>
      <c r="BJB138" s="262"/>
      <c r="BJC138" s="262"/>
      <c r="BJD138" s="262"/>
      <c r="BJE138" s="262"/>
      <c r="BJF138" s="262"/>
      <c r="BJG138" s="262"/>
      <c r="BJH138" s="262"/>
      <c r="BJI138" s="262"/>
      <c r="BJJ138" s="262"/>
      <c r="BJK138" s="262"/>
      <c r="BJL138" s="262"/>
      <c r="BJM138" s="262"/>
      <c r="BJN138" s="262"/>
      <c r="BJO138" s="262"/>
      <c r="BJP138" s="262"/>
      <c r="BJQ138" s="262"/>
      <c r="BJR138" s="262"/>
      <c r="BJS138" s="262"/>
      <c r="BJT138" s="262"/>
      <c r="BJU138" s="262"/>
      <c r="BJV138" s="262"/>
      <c r="BJW138" s="262"/>
      <c r="BJX138" s="262"/>
      <c r="BJY138" s="262"/>
      <c r="BJZ138" s="262"/>
      <c r="BKA138" s="262"/>
      <c r="BKB138" s="262"/>
      <c r="BKC138" s="262"/>
      <c r="BKD138" s="262"/>
      <c r="BKE138" s="262"/>
      <c r="BKF138" s="262"/>
      <c r="BKG138" s="262"/>
      <c r="BKH138" s="262"/>
      <c r="BKI138" s="262"/>
      <c r="BKJ138" s="262"/>
      <c r="BKK138" s="262"/>
      <c r="BKL138" s="262"/>
      <c r="BKM138" s="262"/>
      <c r="BKN138" s="262"/>
      <c r="BKO138" s="262"/>
      <c r="BKP138" s="262"/>
      <c r="BKQ138" s="262"/>
      <c r="BKR138" s="262"/>
      <c r="BKS138" s="262"/>
      <c r="BKT138" s="262"/>
      <c r="BKU138" s="262"/>
      <c r="BKV138" s="262"/>
      <c r="BKW138" s="262"/>
      <c r="BKX138" s="262"/>
      <c r="BKY138" s="262"/>
      <c r="BKZ138" s="262"/>
      <c r="BLA138" s="262"/>
      <c r="BLB138" s="262"/>
      <c r="BLC138" s="262"/>
      <c r="BLD138" s="262"/>
      <c r="BLE138" s="262"/>
      <c r="BLF138" s="262"/>
      <c r="BLG138" s="262"/>
      <c r="BLH138" s="262"/>
      <c r="BLI138" s="262"/>
      <c r="BLJ138" s="262"/>
      <c r="BLK138" s="262"/>
      <c r="BLL138" s="262"/>
      <c r="BLM138" s="262"/>
      <c r="BLN138" s="262"/>
      <c r="BLO138" s="262"/>
      <c r="BLP138" s="262"/>
      <c r="BLQ138" s="262"/>
      <c r="BLR138" s="262"/>
      <c r="BLS138" s="262"/>
      <c r="BLT138" s="262"/>
      <c r="BLU138" s="262"/>
      <c r="BLV138" s="262"/>
      <c r="BLW138" s="262"/>
      <c r="BLX138" s="262"/>
      <c r="BLY138" s="262"/>
      <c r="BLZ138" s="262"/>
      <c r="BMA138" s="262"/>
      <c r="BMB138" s="262"/>
      <c r="BMC138" s="262"/>
      <c r="BMD138" s="262"/>
      <c r="BME138" s="262"/>
      <c r="BMF138" s="262"/>
      <c r="BMG138" s="262"/>
      <c r="BMH138" s="262"/>
      <c r="BMI138" s="262"/>
      <c r="BMJ138" s="262"/>
      <c r="BMK138" s="262"/>
      <c r="BML138" s="262"/>
      <c r="BMM138" s="262"/>
      <c r="BMN138" s="262"/>
      <c r="BMO138" s="262"/>
      <c r="BMP138" s="262"/>
      <c r="BMQ138" s="262"/>
      <c r="BMR138" s="262"/>
      <c r="BMS138" s="262"/>
      <c r="BMT138" s="262"/>
      <c r="BMU138" s="262"/>
      <c r="BMV138" s="262"/>
      <c r="BMW138" s="262"/>
      <c r="BMX138" s="262"/>
      <c r="BMY138" s="262"/>
      <c r="BMZ138" s="262"/>
      <c r="BNA138" s="262"/>
      <c r="BNB138" s="262"/>
      <c r="BNC138" s="262"/>
      <c r="BND138" s="262"/>
      <c r="BNE138" s="262"/>
      <c r="BNF138" s="262"/>
      <c r="BNG138" s="262"/>
      <c r="BNH138" s="262"/>
      <c r="BNI138" s="262"/>
      <c r="BNJ138" s="262"/>
      <c r="BNK138" s="262"/>
      <c r="BNL138" s="262"/>
      <c r="BNM138" s="262"/>
      <c r="BNN138" s="262"/>
      <c r="BNO138" s="262"/>
      <c r="BNP138" s="262"/>
      <c r="BNQ138" s="262"/>
      <c r="BNR138" s="262"/>
      <c r="BNS138" s="262"/>
      <c r="BNT138" s="262"/>
      <c r="BNU138" s="262"/>
      <c r="BNV138" s="262"/>
      <c r="BNW138" s="262"/>
      <c r="BNX138" s="262"/>
      <c r="BNY138" s="262"/>
      <c r="BNZ138" s="262"/>
      <c r="BOA138" s="262"/>
      <c r="BOB138" s="262"/>
      <c r="BOC138" s="262"/>
      <c r="BOD138" s="262"/>
      <c r="BOE138" s="262"/>
      <c r="BOF138" s="262"/>
      <c r="BOG138" s="262"/>
      <c r="BOH138" s="262"/>
      <c r="BOI138" s="262"/>
      <c r="BOJ138" s="262"/>
      <c r="BOK138" s="262"/>
      <c r="BOL138" s="262"/>
      <c r="BOM138" s="262"/>
      <c r="BON138" s="262"/>
      <c r="BOO138" s="262"/>
      <c r="BOP138" s="262"/>
      <c r="BOQ138" s="262"/>
      <c r="BOR138" s="262"/>
      <c r="BOS138" s="262"/>
      <c r="BOT138" s="262"/>
      <c r="BOU138" s="262"/>
      <c r="BOV138" s="262"/>
      <c r="BOW138" s="262"/>
      <c r="BOX138" s="262"/>
      <c r="BOY138" s="262"/>
      <c r="BOZ138" s="262"/>
      <c r="BPA138" s="262"/>
      <c r="BPB138" s="262"/>
      <c r="BPC138" s="262"/>
      <c r="BPD138" s="262"/>
      <c r="BPE138" s="262"/>
      <c r="BPF138" s="262"/>
      <c r="BPG138" s="262"/>
      <c r="BPH138" s="262"/>
      <c r="BPI138" s="262"/>
      <c r="BPJ138" s="262"/>
      <c r="BPK138" s="262"/>
      <c r="BPL138" s="262"/>
      <c r="BPM138" s="262"/>
      <c r="BPN138" s="262"/>
      <c r="BPO138" s="262"/>
      <c r="BPP138" s="262"/>
      <c r="BPQ138" s="262"/>
      <c r="BPR138" s="262"/>
      <c r="BPS138" s="262"/>
      <c r="BPT138" s="262"/>
      <c r="BPU138" s="262"/>
      <c r="BPV138" s="262"/>
      <c r="BPW138" s="262"/>
      <c r="BPX138" s="262"/>
      <c r="BPY138" s="262"/>
      <c r="BPZ138" s="262"/>
      <c r="BQA138" s="262"/>
      <c r="BQB138" s="262"/>
      <c r="BQC138" s="262"/>
      <c r="BQD138" s="262"/>
      <c r="BQE138" s="262"/>
      <c r="BQF138" s="262"/>
      <c r="BQG138" s="262"/>
      <c r="BQH138" s="262"/>
      <c r="BQI138" s="262"/>
      <c r="BQJ138" s="262"/>
      <c r="BQK138" s="262"/>
      <c r="BQL138" s="262"/>
      <c r="BQM138" s="262"/>
      <c r="BQN138" s="262"/>
      <c r="BQO138" s="262"/>
      <c r="BQP138" s="262"/>
      <c r="BQQ138" s="262"/>
      <c r="BQR138" s="262"/>
      <c r="BQS138" s="262"/>
      <c r="BQT138" s="262"/>
      <c r="BQU138" s="262"/>
      <c r="BQV138" s="262"/>
      <c r="BQW138" s="262"/>
      <c r="BQX138" s="262"/>
      <c r="BQY138" s="262"/>
      <c r="BQZ138" s="262"/>
      <c r="BRA138" s="262"/>
      <c r="BRB138" s="262"/>
      <c r="BRC138" s="262"/>
      <c r="BRD138" s="262"/>
      <c r="BRE138" s="262"/>
      <c r="BRF138" s="262"/>
      <c r="BRG138" s="262"/>
      <c r="BRH138" s="262"/>
      <c r="BRI138" s="262"/>
      <c r="BRJ138" s="262"/>
      <c r="BRK138" s="262"/>
      <c r="BRL138" s="262"/>
      <c r="BRM138" s="262"/>
      <c r="BRN138" s="262"/>
      <c r="BRO138" s="262"/>
      <c r="BRP138" s="262"/>
      <c r="BRQ138" s="262"/>
      <c r="BRR138" s="262"/>
      <c r="BRS138" s="262"/>
      <c r="BRT138" s="262"/>
      <c r="BRU138" s="262"/>
      <c r="BRV138" s="262"/>
      <c r="BRW138" s="262"/>
      <c r="BRX138" s="262"/>
      <c r="BRY138" s="262"/>
      <c r="BRZ138" s="262"/>
      <c r="BSA138" s="262"/>
      <c r="BSB138" s="262"/>
      <c r="BSC138" s="262"/>
      <c r="BSD138" s="262"/>
      <c r="BSE138" s="262"/>
      <c r="BSF138" s="262"/>
      <c r="BSG138" s="262"/>
      <c r="BSH138" s="262"/>
      <c r="BSI138" s="262"/>
      <c r="BSJ138" s="262"/>
      <c r="BSK138" s="262"/>
      <c r="BSL138" s="262"/>
      <c r="BSM138" s="262"/>
      <c r="BSN138" s="262"/>
      <c r="BSO138" s="262"/>
      <c r="BSP138" s="262"/>
      <c r="BSQ138" s="262"/>
      <c r="BSR138" s="262"/>
      <c r="BSS138" s="262"/>
      <c r="BST138" s="262"/>
      <c r="BSU138" s="262"/>
      <c r="BSV138" s="262"/>
      <c r="BSW138" s="262"/>
      <c r="BSX138" s="262"/>
      <c r="BSY138" s="262"/>
      <c r="BSZ138" s="262"/>
      <c r="BTA138" s="262"/>
      <c r="BTB138" s="262"/>
      <c r="BTC138" s="262"/>
      <c r="BTD138" s="262"/>
      <c r="BTE138" s="262"/>
      <c r="BTF138" s="262"/>
      <c r="BTG138" s="262"/>
      <c r="BTH138" s="262"/>
      <c r="BTI138" s="262"/>
      <c r="BTJ138" s="262"/>
      <c r="BTK138" s="262"/>
      <c r="BTL138" s="262"/>
      <c r="BTM138" s="262"/>
      <c r="BTN138" s="262"/>
      <c r="BTO138" s="262"/>
      <c r="BTP138" s="262"/>
      <c r="BTQ138" s="262"/>
      <c r="BTR138" s="262"/>
      <c r="BTS138" s="262"/>
      <c r="BTT138" s="262"/>
      <c r="BTU138" s="262"/>
      <c r="BTV138" s="262"/>
      <c r="BTW138" s="262"/>
      <c r="BTX138" s="262"/>
      <c r="BTY138" s="262"/>
      <c r="BTZ138" s="262"/>
      <c r="BUA138" s="262"/>
      <c r="BUB138" s="262"/>
      <c r="BUC138" s="262"/>
      <c r="BUD138" s="262"/>
      <c r="BUE138" s="262"/>
      <c r="BUF138" s="262"/>
      <c r="BUG138" s="262"/>
      <c r="BUH138" s="262"/>
      <c r="BUI138" s="262"/>
      <c r="BUJ138" s="262"/>
      <c r="BUK138" s="262"/>
      <c r="BUL138" s="262"/>
      <c r="BUM138" s="262"/>
      <c r="BUN138" s="262"/>
      <c r="BUO138" s="262"/>
      <c r="BUP138" s="262"/>
      <c r="BUQ138" s="262"/>
      <c r="BUR138" s="262"/>
      <c r="BUS138" s="262"/>
      <c r="BUT138" s="262"/>
      <c r="BUU138" s="262"/>
      <c r="BUV138" s="262"/>
      <c r="BUW138" s="262"/>
      <c r="BUX138" s="262"/>
      <c r="BUY138" s="262"/>
      <c r="BUZ138" s="262"/>
      <c r="BVA138" s="262"/>
      <c r="BVB138" s="262"/>
      <c r="BVC138" s="262"/>
      <c r="BVD138" s="262"/>
      <c r="BVE138" s="262"/>
      <c r="BVF138" s="262"/>
      <c r="BVG138" s="262"/>
      <c r="BVH138" s="262"/>
      <c r="BVI138" s="262"/>
      <c r="BVJ138" s="262"/>
      <c r="BVK138" s="262"/>
      <c r="BVL138" s="262"/>
      <c r="BVM138" s="262"/>
      <c r="BVN138" s="262"/>
      <c r="BVO138" s="262"/>
      <c r="BVP138" s="262"/>
      <c r="BVQ138" s="262"/>
      <c r="BVR138" s="262"/>
      <c r="BVS138" s="262"/>
      <c r="BVT138" s="262"/>
      <c r="BVU138" s="262"/>
      <c r="BVV138" s="262"/>
      <c r="BVW138" s="262"/>
      <c r="BVX138" s="262"/>
      <c r="BVY138" s="262"/>
      <c r="BVZ138" s="262"/>
      <c r="BWA138" s="262"/>
      <c r="BWB138" s="262"/>
      <c r="BWC138" s="262"/>
      <c r="BWD138" s="262"/>
      <c r="BWE138" s="262"/>
      <c r="BWF138" s="262"/>
      <c r="BWG138" s="262"/>
      <c r="BWH138" s="262"/>
      <c r="BWI138" s="262"/>
      <c r="BWJ138" s="262"/>
      <c r="BWK138" s="262"/>
      <c r="BWL138" s="262"/>
      <c r="BWM138" s="262"/>
      <c r="BWN138" s="262"/>
      <c r="BWO138" s="262"/>
      <c r="BWP138" s="262"/>
      <c r="BWQ138" s="262"/>
      <c r="BWR138" s="262"/>
      <c r="BWS138" s="262"/>
      <c r="BWT138" s="262"/>
      <c r="BWU138" s="262"/>
      <c r="BWV138" s="262"/>
      <c r="BWW138" s="262"/>
      <c r="BWX138" s="262"/>
      <c r="BWY138" s="262"/>
      <c r="BWZ138" s="262"/>
      <c r="BXA138" s="262"/>
      <c r="BXB138" s="262"/>
      <c r="BXC138" s="262"/>
      <c r="BXD138" s="262"/>
      <c r="BXE138" s="262"/>
      <c r="BXF138" s="262"/>
      <c r="BXG138" s="262"/>
      <c r="BXH138" s="262"/>
      <c r="BXI138" s="262"/>
      <c r="BXJ138" s="262"/>
      <c r="BXK138" s="262"/>
      <c r="BXL138" s="262"/>
      <c r="BXM138" s="262"/>
      <c r="BXN138" s="262"/>
      <c r="BXO138" s="262"/>
      <c r="BXP138" s="262"/>
      <c r="BXQ138" s="262"/>
      <c r="BXR138" s="262"/>
      <c r="BXS138" s="262"/>
      <c r="BXT138" s="262"/>
      <c r="BXU138" s="262"/>
      <c r="BXV138" s="262"/>
      <c r="BXW138" s="262"/>
      <c r="BXX138" s="262"/>
      <c r="BXY138" s="262"/>
      <c r="BXZ138" s="262"/>
      <c r="BYA138" s="262"/>
      <c r="BYB138" s="262"/>
      <c r="BYC138" s="262"/>
      <c r="BYD138" s="262"/>
      <c r="BYE138" s="262"/>
      <c r="BYF138" s="262"/>
      <c r="BYG138" s="262"/>
      <c r="BYH138" s="262"/>
      <c r="BYI138" s="262"/>
      <c r="BYJ138" s="262"/>
      <c r="BYK138" s="262"/>
      <c r="BYL138" s="262"/>
      <c r="BYM138" s="262"/>
      <c r="BYN138" s="262"/>
      <c r="BYO138" s="262"/>
      <c r="BYP138" s="262"/>
      <c r="BYQ138" s="262"/>
      <c r="BYR138" s="262"/>
      <c r="BYS138" s="262"/>
      <c r="BYT138" s="262"/>
      <c r="BYU138" s="262"/>
      <c r="BYV138" s="262"/>
      <c r="BYW138" s="262"/>
      <c r="BYX138" s="262"/>
      <c r="BYY138" s="262"/>
      <c r="BYZ138" s="262"/>
      <c r="BZA138" s="262"/>
      <c r="BZB138" s="262"/>
      <c r="BZC138" s="262"/>
      <c r="BZD138" s="262"/>
      <c r="BZE138" s="262"/>
      <c r="BZF138" s="262"/>
      <c r="BZG138" s="262"/>
      <c r="BZH138" s="262"/>
      <c r="BZI138" s="262"/>
      <c r="BZJ138" s="262"/>
      <c r="BZK138" s="262"/>
      <c r="BZL138" s="262"/>
      <c r="BZM138" s="262"/>
      <c r="BZN138" s="262"/>
      <c r="BZO138" s="262"/>
      <c r="BZP138" s="262"/>
      <c r="BZQ138" s="262"/>
      <c r="BZR138" s="262"/>
      <c r="BZS138" s="262"/>
      <c r="BZT138" s="262"/>
      <c r="BZU138" s="262"/>
      <c r="BZV138" s="262"/>
      <c r="BZW138" s="262"/>
      <c r="BZX138" s="262"/>
      <c r="BZY138" s="262"/>
      <c r="BZZ138" s="262"/>
      <c r="CAA138" s="262"/>
      <c r="CAB138" s="262"/>
      <c r="CAC138" s="262"/>
      <c r="CAD138" s="262"/>
      <c r="CAE138" s="262"/>
      <c r="CAF138" s="262"/>
      <c r="CAG138" s="262"/>
      <c r="CAH138" s="262"/>
      <c r="CAI138" s="262"/>
      <c r="CAJ138" s="262"/>
      <c r="CAK138" s="262"/>
      <c r="CAL138" s="262"/>
      <c r="CAM138" s="262"/>
      <c r="CAN138" s="262"/>
      <c r="CAO138" s="262"/>
      <c r="CAP138" s="262"/>
      <c r="CAQ138" s="262"/>
      <c r="CAR138" s="262"/>
      <c r="CAS138" s="262"/>
      <c r="CAT138" s="262"/>
      <c r="CAU138" s="262"/>
      <c r="CAV138" s="262"/>
      <c r="CAW138" s="262"/>
      <c r="CAX138" s="262"/>
      <c r="CAY138" s="262"/>
      <c r="CAZ138" s="262"/>
      <c r="CBA138" s="262"/>
      <c r="CBB138" s="262"/>
      <c r="CBC138" s="262"/>
      <c r="CBD138" s="262"/>
      <c r="CBE138" s="262"/>
      <c r="CBF138" s="262"/>
      <c r="CBG138" s="262"/>
      <c r="CBH138" s="262"/>
      <c r="CBI138" s="262"/>
      <c r="CBJ138" s="262"/>
      <c r="CBK138" s="262"/>
      <c r="CBL138" s="262"/>
      <c r="CBM138" s="262"/>
      <c r="CBN138" s="262"/>
      <c r="CBO138" s="262"/>
      <c r="CBP138" s="262"/>
      <c r="CBQ138" s="262"/>
      <c r="CBR138" s="262"/>
      <c r="CBS138" s="262"/>
      <c r="CBT138" s="262"/>
      <c r="CBU138" s="262"/>
      <c r="CBV138" s="262"/>
      <c r="CBW138" s="262"/>
      <c r="CBX138" s="262"/>
      <c r="CBY138" s="262"/>
      <c r="CBZ138" s="262"/>
      <c r="CCA138" s="262"/>
      <c r="CCB138" s="262"/>
      <c r="CCC138" s="262"/>
      <c r="CCD138" s="262"/>
      <c r="CCE138" s="262"/>
      <c r="CCF138" s="262"/>
      <c r="CCG138" s="262"/>
      <c r="CCH138" s="262"/>
      <c r="CCI138" s="262"/>
      <c r="CCJ138" s="262"/>
      <c r="CCK138" s="262"/>
      <c r="CCL138" s="262"/>
      <c r="CCM138" s="262"/>
      <c r="CCN138" s="262"/>
      <c r="CCO138" s="262"/>
      <c r="CCP138" s="262"/>
      <c r="CCQ138" s="262"/>
      <c r="CCR138" s="262"/>
      <c r="CCS138" s="262"/>
      <c r="CCT138" s="262"/>
      <c r="CCU138" s="262"/>
      <c r="CCV138" s="262"/>
      <c r="CCW138" s="262"/>
      <c r="CCX138" s="262"/>
      <c r="CCY138" s="262"/>
      <c r="CCZ138" s="262"/>
      <c r="CDA138" s="262"/>
      <c r="CDB138" s="262"/>
      <c r="CDC138" s="262"/>
      <c r="CDD138" s="262"/>
      <c r="CDE138" s="262"/>
      <c r="CDF138" s="262"/>
      <c r="CDG138" s="262"/>
      <c r="CDH138" s="262"/>
      <c r="CDI138" s="262"/>
      <c r="CDJ138" s="262"/>
      <c r="CDK138" s="262"/>
      <c r="CDL138" s="262"/>
      <c r="CDM138" s="262"/>
      <c r="CDN138" s="262"/>
      <c r="CDO138" s="262"/>
      <c r="CDP138" s="262"/>
      <c r="CDQ138" s="262"/>
      <c r="CDR138" s="262"/>
      <c r="CDS138" s="262"/>
      <c r="CDT138" s="262"/>
      <c r="CDU138" s="262"/>
      <c r="CDV138" s="262"/>
      <c r="CDW138" s="262"/>
      <c r="CDX138" s="262"/>
      <c r="CDY138" s="262"/>
      <c r="CDZ138" s="262"/>
      <c r="CEA138" s="262"/>
      <c r="CEB138" s="262"/>
      <c r="CEC138" s="262"/>
      <c r="CED138" s="262"/>
      <c r="CEE138" s="262"/>
      <c r="CEF138" s="262"/>
      <c r="CEG138" s="262"/>
      <c r="CEH138" s="262"/>
      <c r="CEI138" s="262"/>
      <c r="CEJ138" s="262"/>
      <c r="CEK138" s="262"/>
      <c r="CEL138" s="262"/>
      <c r="CEM138" s="262"/>
      <c r="CEN138" s="262"/>
      <c r="CEO138" s="262"/>
      <c r="CEP138" s="262"/>
      <c r="CEQ138" s="262"/>
      <c r="CER138" s="262"/>
      <c r="CES138" s="262"/>
      <c r="CET138" s="262"/>
      <c r="CEU138" s="262"/>
      <c r="CEV138" s="262"/>
      <c r="CEW138" s="262"/>
      <c r="CEX138" s="262"/>
      <c r="CEY138" s="262"/>
      <c r="CEZ138" s="262"/>
      <c r="CFA138" s="262"/>
      <c r="CFB138" s="262"/>
      <c r="CFC138" s="262"/>
      <c r="CFD138" s="262"/>
      <c r="CFE138" s="262"/>
      <c r="CFF138" s="262"/>
      <c r="CFG138" s="262"/>
      <c r="CFH138" s="262"/>
      <c r="CFI138" s="262"/>
      <c r="CFJ138" s="262"/>
      <c r="CFK138" s="262"/>
      <c r="CFL138" s="262"/>
      <c r="CFM138" s="262"/>
      <c r="CFN138" s="262"/>
      <c r="CFO138" s="262"/>
      <c r="CFP138" s="262"/>
      <c r="CFQ138" s="262"/>
      <c r="CFR138" s="262"/>
      <c r="CFS138" s="262"/>
      <c r="CFT138" s="262"/>
      <c r="CFU138" s="262"/>
      <c r="CFV138" s="262"/>
      <c r="CFW138" s="262"/>
      <c r="CFX138" s="262"/>
      <c r="CFY138" s="262"/>
      <c r="CFZ138" s="262"/>
      <c r="CGA138" s="262"/>
      <c r="CGB138" s="262"/>
      <c r="CGC138" s="262"/>
      <c r="CGD138" s="262"/>
      <c r="CGE138" s="262"/>
      <c r="CGF138" s="262"/>
      <c r="CGG138" s="262"/>
      <c r="CGH138" s="262"/>
      <c r="CGI138" s="262"/>
      <c r="CGJ138" s="262"/>
      <c r="CGK138" s="262"/>
      <c r="CGL138" s="262"/>
      <c r="CGM138" s="262"/>
      <c r="CGN138" s="262"/>
      <c r="CGO138" s="262"/>
      <c r="CGP138" s="262"/>
      <c r="CGQ138" s="262"/>
      <c r="CGR138" s="262"/>
      <c r="CGS138" s="262"/>
      <c r="CGT138" s="262"/>
      <c r="CGU138" s="262"/>
      <c r="CGV138" s="262"/>
      <c r="CGW138" s="262"/>
      <c r="CGX138" s="262"/>
      <c r="CGY138" s="262"/>
      <c r="CGZ138" s="262"/>
      <c r="CHA138" s="262"/>
      <c r="CHB138" s="262"/>
      <c r="CHC138" s="262"/>
      <c r="CHD138" s="262"/>
      <c r="CHE138" s="262"/>
      <c r="CHF138" s="262"/>
      <c r="CHG138" s="262"/>
      <c r="CHH138" s="262"/>
      <c r="CHI138" s="262"/>
      <c r="CHJ138" s="262"/>
      <c r="CHK138" s="262"/>
      <c r="CHL138" s="262"/>
      <c r="CHM138" s="262"/>
      <c r="CHN138" s="262"/>
      <c r="CHO138" s="262"/>
      <c r="CHP138" s="262"/>
      <c r="CHQ138" s="262"/>
      <c r="CHR138" s="262"/>
      <c r="CHS138" s="262"/>
      <c r="CHT138" s="262"/>
      <c r="CHU138" s="262"/>
      <c r="CHV138" s="262"/>
      <c r="CHW138" s="262"/>
      <c r="CHX138" s="262"/>
      <c r="CHY138" s="262"/>
      <c r="CHZ138" s="262"/>
      <c r="CIA138" s="262"/>
      <c r="CIB138" s="262"/>
      <c r="CIC138" s="262"/>
      <c r="CID138" s="262"/>
      <c r="CIE138" s="262"/>
      <c r="CIF138" s="262"/>
      <c r="CIG138" s="262"/>
      <c r="CIH138" s="262"/>
      <c r="CII138" s="262"/>
      <c r="CIJ138" s="262"/>
      <c r="CIK138" s="262"/>
      <c r="CIL138" s="262"/>
      <c r="CIM138" s="262"/>
      <c r="CIN138" s="262"/>
      <c r="CIO138" s="262"/>
      <c r="CIP138" s="262"/>
      <c r="CIQ138" s="262"/>
      <c r="CIR138" s="262"/>
      <c r="CIS138" s="262"/>
      <c r="CIT138" s="262"/>
      <c r="CIU138" s="262"/>
      <c r="CIV138" s="262"/>
      <c r="CIW138" s="262"/>
      <c r="CIX138" s="262"/>
      <c r="CIY138" s="262"/>
      <c r="CIZ138" s="262"/>
      <c r="CJA138" s="262"/>
      <c r="CJB138" s="262"/>
      <c r="CJC138" s="262"/>
      <c r="CJD138" s="262"/>
      <c r="CJE138" s="262"/>
      <c r="CJF138" s="262"/>
      <c r="CJG138" s="262"/>
      <c r="CJH138" s="262"/>
      <c r="CJI138" s="262"/>
      <c r="CJJ138" s="262"/>
      <c r="CJK138" s="262"/>
      <c r="CJL138" s="262"/>
      <c r="CJM138" s="262"/>
      <c r="CJN138" s="262"/>
      <c r="CJO138" s="262"/>
      <c r="CJP138" s="262"/>
      <c r="CJQ138" s="262"/>
      <c r="CJR138" s="262"/>
      <c r="CJS138" s="262"/>
      <c r="CJT138" s="262"/>
      <c r="CJU138" s="262"/>
      <c r="CJV138" s="262"/>
      <c r="CJW138" s="262"/>
      <c r="CJX138" s="262"/>
      <c r="CJY138" s="262"/>
      <c r="CJZ138" s="262"/>
      <c r="CKA138" s="262"/>
      <c r="CKB138" s="262"/>
      <c r="CKC138" s="262"/>
      <c r="CKD138" s="262"/>
      <c r="CKE138" s="262"/>
      <c r="CKF138" s="262"/>
      <c r="CKG138" s="262"/>
      <c r="CKH138" s="262"/>
      <c r="CKI138" s="262"/>
      <c r="CKJ138" s="262"/>
      <c r="CKK138" s="262"/>
      <c r="CKL138" s="262"/>
      <c r="CKM138" s="262"/>
      <c r="CKN138" s="262"/>
      <c r="CKO138" s="262"/>
      <c r="CKP138" s="262"/>
      <c r="CKQ138" s="262"/>
      <c r="CKR138" s="262"/>
      <c r="CKS138" s="262"/>
      <c r="CKT138" s="262"/>
      <c r="CKU138" s="262"/>
      <c r="CKV138" s="262"/>
      <c r="CKW138" s="262"/>
      <c r="CKX138" s="262"/>
      <c r="CKY138" s="262"/>
      <c r="CKZ138" s="262"/>
      <c r="CLA138" s="262"/>
      <c r="CLB138" s="262"/>
      <c r="CLC138" s="262"/>
      <c r="CLD138" s="262"/>
      <c r="CLE138" s="262"/>
      <c r="CLF138" s="262"/>
      <c r="CLG138" s="262"/>
      <c r="CLH138" s="262"/>
      <c r="CLI138" s="262"/>
      <c r="CLJ138" s="262"/>
      <c r="CLK138" s="262"/>
      <c r="CLL138" s="262"/>
      <c r="CLM138" s="262"/>
      <c r="CLN138" s="262"/>
      <c r="CLO138" s="262"/>
      <c r="CLP138" s="262"/>
      <c r="CLQ138" s="262"/>
      <c r="CLR138" s="262"/>
      <c r="CLS138" s="262"/>
      <c r="CLT138" s="262"/>
      <c r="CLU138" s="262"/>
      <c r="CLV138" s="262"/>
      <c r="CLW138" s="262"/>
      <c r="CLX138" s="262"/>
      <c r="CLY138" s="262"/>
      <c r="CLZ138" s="262"/>
      <c r="CMA138" s="262"/>
      <c r="CMB138" s="262"/>
      <c r="CMC138" s="262"/>
      <c r="CMD138" s="262"/>
      <c r="CME138" s="262"/>
      <c r="CMF138" s="262"/>
      <c r="CMG138" s="262"/>
      <c r="CMH138" s="262"/>
      <c r="CMI138" s="262"/>
      <c r="CMJ138" s="262"/>
      <c r="CMK138" s="262"/>
      <c r="CML138" s="262"/>
      <c r="CMM138" s="262"/>
      <c r="CMN138" s="262"/>
      <c r="CMO138" s="262"/>
      <c r="CMP138" s="262"/>
      <c r="CMQ138" s="262"/>
      <c r="CMR138" s="262"/>
      <c r="CMS138" s="262"/>
      <c r="CMT138" s="262"/>
      <c r="CMU138" s="262"/>
      <c r="CMV138" s="262"/>
      <c r="CMW138" s="262"/>
      <c r="CMX138" s="262"/>
      <c r="CMY138" s="262"/>
      <c r="CMZ138" s="262"/>
      <c r="CNA138" s="262"/>
      <c r="CNB138" s="262"/>
      <c r="CNC138" s="262"/>
      <c r="CND138" s="262"/>
      <c r="CNE138" s="262"/>
      <c r="CNF138" s="262"/>
      <c r="CNG138" s="262"/>
      <c r="CNH138" s="262"/>
      <c r="CNI138" s="262"/>
      <c r="CNJ138" s="262"/>
      <c r="CNK138" s="262"/>
      <c r="CNL138" s="262"/>
      <c r="CNM138" s="262"/>
      <c r="CNN138" s="262"/>
      <c r="CNO138" s="262"/>
      <c r="CNP138" s="262"/>
      <c r="CNQ138" s="262"/>
      <c r="CNR138" s="262"/>
      <c r="CNS138" s="262"/>
      <c r="CNT138" s="262"/>
      <c r="CNU138" s="262"/>
      <c r="CNV138" s="262"/>
      <c r="CNW138" s="262"/>
      <c r="CNX138" s="262"/>
      <c r="CNY138" s="262"/>
      <c r="CNZ138" s="262"/>
      <c r="COA138" s="262"/>
      <c r="COB138" s="262"/>
      <c r="COC138" s="262"/>
      <c r="COD138" s="262"/>
      <c r="COE138" s="262"/>
      <c r="COF138" s="262"/>
      <c r="COG138" s="262"/>
      <c r="COH138" s="262"/>
      <c r="COI138" s="262"/>
      <c r="COJ138" s="262"/>
      <c r="COK138" s="262"/>
      <c r="COL138" s="262"/>
      <c r="COM138" s="262"/>
      <c r="CON138" s="262"/>
      <c r="COO138" s="262"/>
      <c r="COP138" s="262"/>
      <c r="COQ138" s="262"/>
      <c r="COR138" s="262"/>
      <c r="COS138" s="262"/>
      <c r="COT138" s="262"/>
      <c r="COU138" s="262"/>
      <c r="COV138" s="262"/>
      <c r="COW138" s="262"/>
      <c r="COX138" s="262"/>
      <c r="COY138" s="262"/>
      <c r="COZ138" s="262"/>
      <c r="CPA138" s="262"/>
      <c r="CPB138" s="262"/>
      <c r="CPC138" s="262"/>
      <c r="CPD138" s="262"/>
      <c r="CPE138" s="262"/>
      <c r="CPF138" s="262"/>
      <c r="CPG138" s="262"/>
      <c r="CPH138" s="262"/>
      <c r="CPI138" s="262"/>
      <c r="CPJ138" s="262"/>
      <c r="CPK138" s="262"/>
      <c r="CPL138" s="262"/>
      <c r="CPM138" s="262"/>
      <c r="CPN138" s="262"/>
      <c r="CPO138" s="262"/>
      <c r="CPP138" s="262"/>
      <c r="CPQ138" s="262"/>
      <c r="CPR138" s="262"/>
      <c r="CPS138" s="262"/>
      <c r="CPT138" s="262"/>
      <c r="CPU138" s="262"/>
      <c r="CPV138" s="262"/>
      <c r="CPW138" s="262"/>
      <c r="CPX138" s="262"/>
      <c r="CPY138" s="262"/>
      <c r="CPZ138" s="262"/>
      <c r="CQA138" s="262"/>
      <c r="CQB138" s="262"/>
      <c r="CQC138" s="262"/>
      <c r="CQD138" s="262"/>
      <c r="CQE138" s="262"/>
      <c r="CQF138" s="262"/>
      <c r="CQG138" s="262"/>
      <c r="CQH138" s="262"/>
      <c r="CQI138" s="262"/>
      <c r="CQJ138" s="262"/>
      <c r="CQK138" s="262"/>
      <c r="CQL138" s="262"/>
      <c r="CQM138" s="262"/>
      <c r="CQN138" s="262"/>
      <c r="CQO138" s="262"/>
      <c r="CQP138" s="262"/>
      <c r="CQQ138" s="262"/>
      <c r="CQR138" s="262"/>
      <c r="CQS138" s="262"/>
      <c r="CQT138" s="262"/>
      <c r="CQU138" s="262"/>
      <c r="CQV138" s="262"/>
      <c r="CQW138" s="262"/>
      <c r="CQX138" s="262"/>
      <c r="CQY138" s="262"/>
      <c r="CQZ138" s="262"/>
      <c r="CRA138" s="262"/>
      <c r="CRB138" s="262"/>
      <c r="CRC138" s="262"/>
      <c r="CRD138" s="262"/>
      <c r="CRE138" s="262"/>
      <c r="CRF138" s="262"/>
      <c r="CRG138" s="262"/>
      <c r="CRH138" s="262"/>
      <c r="CRI138" s="262"/>
      <c r="CRJ138" s="262"/>
      <c r="CRK138" s="262"/>
      <c r="CRL138" s="262"/>
      <c r="CRM138" s="262"/>
      <c r="CRN138" s="262"/>
      <c r="CRO138" s="262"/>
      <c r="CRP138" s="262"/>
      <c r="CRQ138" s="262"/>
      <c r="CRR138" s="262"/>
      <c r="CRS138" s="262"/>
      <c r="CRT138" s="262"/>
      <c r="CRU138" s="262"/>
      <c r="CRV138" s="262"/>
      <c r="CRW138" s="262"/>
      <c r="CRX138" s="262"/>
      <c r="CRY138" s="262"/>
      <c r="CRZ138" s="262"/>
      <c r="CSA138" s="262"/>
      <c r="CSB138" s="262"/>
      <c r="CSC138" s="262"/>
      <c r="CSD138" s="262"/>
      <c r="CSE138" s="262"/>
      <c r="CSF138" s="262"/>
      <c r="CSG138" s="262"/>
      <c r="CSH138" s="262"/>
      <c r="CSI138" s="262"/>
      <c r="CSJ138" s="262"/>
      <c r="CSK138" s="262"/>
      <c r="CSL138" s="262"/>
      <c r="CSM138" s="262"/>
      <c r="CSN138" s="262"/>
      <c r="CSO138" s="262"/>
      <c r="CSP138" s="262"/>
      <c r="CSQ138" s="262"/>
      <c r="CSR138" s="262"/>
      <c r="CSS138" s="262"/>
      <c r="CST138" s="262"/>
      <c r="CSU138" s="262"/>
      <c r="CSV138" s="262"/>
      <c r="CSW138" s="262"/>
      <c r="CSX138" s="262"/>
      <c r="CSY138" s="262"/>
      <c r="CSZ138" s="262"/>
      <c r="CTA138" s="262"/>
      <c r="CTB138" s="262"/>
      <c r="CTC138" s="262"/>
      <c r="CTD138" s="262"/>
      <c r="CTE138" s="262"/>
      <c r="CTF138" s="262"/>
      <c r="CTG138" s="262"/>
      <c r="CTH138" s="262"/>
      <c r="CTI138" s="262"/>
      <c r="CTJ138" s="262"/>
      <c r="CTK138" s="262"/>
      <c r="CTL138" s="262"/>
      <c r="CTM138" s="262"/>
      <c r="CTN138" s="262"/>
      <c r="CTO138" s="262"/>
      <c r="CTP138" s="262"/>
      <c r="CTQ138" s="262"/>
      <c r="CTR138" s="262"/>
      <c r="CTS138" s="262"/>
      <c r="CTT138" s="262"/>
      <c r="CTU138" s="262"/>
      <c r="CTV138" s="262"/>
      <c r="CTW138" s="262"/>
      <c r="CTX138" s="262"/>
      <c r="CTY138" s="262"/>
      <c r="CTZ138" s="262"/>
      <c r="CUA138" s="262"/>
      <c r="CUB138" s="262"/>
      <c r="CUC138" s="262"/>
      <c r="CUD138" s="262"/>
      <c r="CUE138" s="262"/>
      <c r="CUF138" s="262"/>
      <c r="CUG138" s="262"/>
      <c r="CUH138" s="262"/>
      <c r="CUI138" s="262"/>
      <c r="CUJ138" s="262"/>
      <c r="CUK138" s="262"/>
      <c r="CUL138" s="262"/>
      <c r="CUM138" s="262"/>
      <c r="CUN138" s="262"/>
      <c r="CUO138" s="262"/>
      <c r="CUP138" s="262"/>
      <c r="CUQ138" s="262"/>
      <c r="CUR138" s="262"/>
      <c r="CUS138" s="262"/>
      <c r="CUT138" s="262"/>
      <c r="CUU138" s="262"/>
      <c r="CUV138" s="262"/>
      <c r="CUW138" s="262"/>
      <c r="CUX138" s="262"/>
      <c r="CUY138" s="262"/>
      <c r="CUZ138" s="262"/>
      <c r="CVA138" s="262"/>
      <c r="CVB138" s="262"/>
      <c r="CVC138" s="262"/>
      <c r="CVD138" s="262"/>
      <c r="CVE138" s="262"/>
      <c r="CVF138" s="262"/>
      <c r="CVG138" s="262"/>
      <c r="CVH138" s="262"/>
      <c r="CVI138" s="262"/>
      <c r="CVJ138" s="262"/>
      <c r="CVK138" s="262"/>
      <c r="CVL138" s="262"/>
      <c r="CVM138" s="262"/>
      <c r="CVN138" s="262"/>
      <c r="CVO138" s="262"/>
      <c r="CVP138" s="262"/>
      <c r="CVQ138" s="262"/>
      <c r="CVR138" s="262"/>
      <c r="CVS138" s="262"/>
      <c r="CVT138" s="262"/>
      <c r="CVU138" s="262"/>
      <c r="CVV138" s="262"/>
      <c r="CVW138" s="262"/>
      <c r="CVX138" s="262"/>
      <c r="CVY138" s="262"/>
      <c r="CVZ138" s="262"/>
      <c r="CWA138" s="262"/>
      <c r="CWB138" s="262"/>
      <c r="CWC138" s="262"/>
      <c r="CWD138" s="262"/>
      <c r="CWE138" s="262"/>
      <c r="CWF138" s="262"/>
      <c r="CWG138" s="262"/>
      <c r="CWH138" s="262"/>
      <c r="CWI138" s="262"/>
      <c r="CWJ138" s="262"/>
      <c r="CWK138" s="262"/>
      <c r="CWL138" s="262"/>
      <c r="CWM138" s="262"/>
      <c r="CWN138" s="262"/>
      <c r="CWO138" s="262"/>
      <c r="CWP138" s="262"/>
      <c r="CWQ138" s="262"/>
      <c r="CWR138" s="262"/>
      <c r="CWS138" s="262"/>
      <c r="CWT138" s="262"/>
      <c r="CWU138" s="262"/>
      <c r="CWV138" s="262"/>
      <c r="CWW138" s="262"/>
      <c r="CWX138" s="262"/>
      <c r="CWY138" s="262"/>
      <c r="CWZ138" s="262"/>
      <c r="CXA138" s="262"/>
      <c r="CXB138" s="262"/>
      <c r="CXC138" s="262"/>
      <c r="CXD138" s="262"/>
      <c r="CXE138" s="262"/>
      <c r="CXF138" s="262"/>
      <c r="CXG138" s="262"/>
      <c r="CXH138" s="262"/>
      <c r="CXI138" s="262"/>
      <c r="CXJ138" s="262"/>
      <c r="CXK138" s="262"/>
      <c r="CXL138" s="262"/>
      <c r="CXM138" s="262"/>
      <c r="CXN138" s="262"/>
      <c r="CXO138" s="262"/>
      <c r="CXP138" s="262"/>
      <c r="CXQ138" s="262"/>
      <c r="CXR138" s="262"/>
      <c r="CXS138" s="262"/>
      <c r="CXT138" s="262"/>
      <c r="CXU138" s="262"/>
      <c r="CXV138" s="262"/>
      <c r="CXW138" s="262"/>
      <c r="CXX138" s="262"/>
      <c r="CXY138" s="262"/>
      <c r="CXZ138" s="262"/>
      <c r="CYA138" s="262"/>
      <c r="CYB138" s="262"/>
      <c r="CYC138" s="262"/>
      <c r="CYD138" s="262"/>
      <c r="CYE138" s="262"/>
      <c r="CYF138" s="262"/>
      <c r="CYG138" s="262"/>
      <c r="CYH138" s="262"/>
      <c r="CYI138" s="262"/>
      <c r="CYJ138" s="262"/>
      <c r="CYK138" s="262"/>
      <c r="CYL138" s="262"/>
      <c r="CYM138" s="262"/>
      <c r="CYN138" s="262"/>
      <c r="CYO138" s="262"/>
      <c r="CYP138" s="262"/>
      <c r="CYQ138" s="262"/>
      <c r="CYR138" s="262"/>
      <c r="CYS138" s="262"/>
      <c r="CYT138" s="262"/>
      <c r="CYU138" s="262"/>
      <c r="CYV138" s="262"/>
      <c r="CYW138" s="262"/>
      <c r="CYX138" s="262"/>
      <c r="CYY138" s="262"/>
      <c r="CYZ138" s="262"/>
      <c r="CZA138" s="262"/>
      <c r="CZB138" s="262"/>
      <c r="CZC138" s="262"/>
      <c r="CZD138" s="262"/>
      <c r="CZE138" s="262"/>
      <c r="CZF138" s="262"/>
      <c r="CZG138" s="262"/>
      <c r="CZH138" s="262"/>
      <c r="CZI138" s="262"/>
      <c r="CZJ138" s="262"/>
      <c r="CZK138" s="262"/>
      <c r="CZL138" s="262"/>
      <c r="CZM138" s="262"/>
      <c r="CZN138" s="262"/>
      <c r="CZO138" s="262"/>
      <c r="CZP138" s="262"/>
      <c r="CZQ138" s="262"/>
      <c r="CZR138" s="262"/>
      <c r="CZS138" s="262"/>
      <c r="CZT138" s="262"/>
      <c r="CZU138" s="262"/>
      <c r="CZV138" s="262"/>
      <c r="CZW138" s="262"/>
      <c r="CZX138" s="262"/>
      <c r="CZY138" s="262"/>
      <c r="CZZ138" s="262"/>
      <c r="DAA138" s="262"/>
      <c r="DAB138" s="262"/>
      <c r="DAC138" s="262"/>
      <c r="DAD138" s="262"/>
      <c r="DAE138" s="262"/>
      <c r="DAF138" s="262"/>
      <c r="DAG138" s="262"/>
      <c r="DAH138" s="262"/>
      <c r="DAI138" s="262"/>
      <c r="DAJ138" s="262"/>
      <c r="DAK138" s="262"/>
      <c r="DAL138" s="262"/>
      <c r="DAM138" s="262"/>
      <c r="DAN138" s="262"/>
      <c r="DAO138" s="262"/>
      <c r="DAP138" s="262"/>
      <c r="DAQ138" s="262"/>
      <c r="DAR138" s="262"/>
      <c r="DAS138" s="262"/>
      <c r="DAT138" s="262"/>
      <c r="DAU138" s="262"/>
      <c r="DAV138" s="262"/>
      <c r="DAW138" s="262"/>
      <c r="DAX138" s="262"/>
      <c r="DAY138" s="262"/>
      <c r="DAZ138" s="262"/>
      <c r="DBA138" s="262"/>
      <c r="DBB138" s="262"/>
      <c r="DBC138" s="262"/>
      <c r="DBD138" s="262"/>
      <c r="DBE138" s="262"/>
      <c r="DBF138" s="262"/>
      <c r="DBG138" s="262"/>
      <c r="DBH138" s="262"/>
      <c r="DBI138" s="262"/>
      <c r="DBJ138" s="262"/>
      <c r="DBK138" s="262"/>
      <c r="DBL138" s="262"/>
      <c r="DBM138" s="262"/>
      <c r="DBN138" s="262"/>
      <c r="DBO138" s="262"/>
      <c r="DBP138" s="262"/>
      <c r="DBQ138" s="262"/>
      <c r="DBR138" s="262"/>
      <c r="DBS138" s="262"/>
      <c r="DBT138" s="262"/>
      <c r="DBU138" s="262"/>
      <c r="DBV138" s="262"/>
      <c r="DBW138" s="262"/>
      <c r="DBX138" s="262"/>
      <c r="DBY138" s="262"/>
      <c r="DBZ138" s="262"/>
      <c r="DCA138" s="262"/>
      <c r="DCB138" s="262"/>
      <c r="DCC138" s="262"/>
      <c r="DCD138" s="262"/>
      <c r="DCE138" s="262"/>
      <c r="DCF138" s="262"/>
      <c r="DCG138" s="262"/>
      <c r="DCH138" s="262"/>
      <c r="DCI138" s="262"/>
      <c r="DCJ138" s="262"/>
      <c r="DCK138" s="262"/>
      <c r="DCL138" s="262"/>
      <c r="DCM138" s="262"/>
      <c r="DCN138" s="262"/>
      <c r="DCO138" s="262"/>
      <c r="DCP138" s="262"/>
      <c r="DCQ138" s="262"/>
      <c r="DCR138" s="262"/>
      <c r="DCS138" s="262"/>
      <c r="DCT138" s="262"/>
      <c r="DCU138" s="262"/>
      <c r="DCV138" s="262"/>
      <c r="DCW138" s="262"/>
      <c r="DCX138" s="262"/>
      <c r="DCY138" s="262"/>
      <c r="DCZ138" s="262"/>
      <c r="DDA138" s="262"/>
      <c r="DDB138" s="262"/>
      <c r="DDC138" s="262"/>
      <c r="DDD138" s="262"/>
      <c r="DDE138" s="262"/>
      <c r="DDF138" s="262"/>
      <c r="DDG138" s="262"/>
      <c r="DDH138" s="262"/>
      <c r="DDI138" s="262"/>
      <c r="DDJ138" s="262"/>
      <c r="DDK138" s="262"/>
      <c r="DDL138" s="262"/>
      <c r="DDM138" s="262"/>
      <c r="DDN138" s="262"/>
      <c r="DDO138" s="262"/>
      <c r="DDP138" s="262"/>
      <c r="DDQ138" s="262"/>
      <c r="DDR138" s="262"/>
      <c r="DDS138" s="262"/>
      <c r="DDT138" s="262"/>
      <c r="DDU138" s="262"/>
      <c r="DDV138" s="262"/>
      <c r="DDW138" s="262"/>
      <c r="DDX138" s="262"/>
      <c r="DDY138" s="262"/>
      <c r="DDZ138" s="262"/>
      <c r="DEA138" s="262"/>
      <c r="DEB138" s="262"/>
      <c r="DEC138" s="262"/>
      <c r="DED138" s="262"/>
      <c r="DEE138" s="262"/>
      <c r="DEF138" s="262"/>
      <c r="DEG138" s="262"/>
      <c r="DEH138" s="262"/>
      <c r="DEI138" s="262"/>
      <c r="DEJ138" s="262"/>
      <c r="DEK138" s="262"/>
      <c r="DEL138" s="262"/>
      <c r="DEM138" s="262"/>
      <c r="DEN138" s="262"/>
      <c r="DEO138" s="262"/>
      <c r="DEP138" s="262"/>
      <c r="DEQ138" s="262"/>
      <c r="DER138" s="262"/>
      <c r="DES138" s="262"/>
      <c r="DET138" s="262"/>
      <c r="DEU138" s="262"/>
      <c r="DEV138" s="262"/>
      <c r="DEW138" s="262"/>
      <c r="DEX138" s="262"/>
      <c r="DEY138" s="262"/>
      <c r="DEZ138" s="262"/>
      <c r="DFA138" s="262"/>
      <c r="DFB138" s="262"/>
      <c r="DFC138" s="262"/>
      <c r="DFD138" s="262"/>
      <c r="DFE138" s="262"/>
      <c r="DFF138" s="262"/>
      <c r="DFG138" s="262"/>
      <c r="DFH138" s="262"/>
      <c r="DFI138" s="262"/>
      <c r="DFJ138" s="262"/>
      <c r="DFK138" s="262"/>
      <c r="DFL138" s="262"/>
      <c r="DFM138" s="262"/>
      <c r="DFN138" s="262"/>
      <c r="DFO138" s="262"/>
      <c r="DFP138" s="262"/>
      <c r="DFQ138" s="262"/>
      <c r="DFR138" s="262"/>
      <c r="DFS138" s="262"/>
      <c r="DFT138" s="262"/>
      <c r="DFU138" s="262"/>
      <c r="DFV138" s="262"/>
      <c r="DFW138" s="262"/>
      <c r="DFX138" s="262"/>
      <c r="DFY138" s="262"/>
      <c r="DFZ138" s="262"/>
      <c r="DGA138" s="262"/>
      <c r="DGB138" s="262"/>
      <c r="DGC138" s="262"/>
      <c r="DGD138" s="262"/>
      <c r="DGE138" s="262"/>
      <c r="DGF138" s="262"/>
      <c r="DGG138" s="262"/>
      <c r="DGH138" s="262"/>
      <c r="DGI138" s="262"/>
      <c r="DGJ138" s="262"/>
      <c r="DGK138" s="262"/>
      <c r="DGL138" s="262"/>
      <c r="DGM138" s="262"/>
      <c r="DGN138" s="262"/>
      <c r="DGO138" s="262"/>
      <c r="DGP138" s="262"/>
      <c r="DGQ138" s="262"/>
      <c r="DGR138" s="262"/>
      <c r="DGS138" s="262"/>
      <c r="DGT138" s="262"/>
      <c r="DGU138" s="262"/>
      <c r="DGV138" s="262"/>
      <c r="DGW138" s="262"/>
      <c r="DGX138" s="262"/>
      <c r="DGY138" s="262"/>
      <c r="DGZ138" s="262"/>
      <c r="DHA138" s="262"/>
      <c r="DHB138" s="262"/>
      <c r="DHC138" s="262"/>
      <c r="DHD138" s="262"/>
      <c r="DHE138" s="262"/>
      <c r="DHF138" s="262"/>
      <c r="DHG138" s="262"/>
      <c r="DHH138" s="262"/>
      <c r="DHI138" s="262"/>
      <c r="DHJ138" s="262"/>
      <c r="DHK138" s="262"/>
      <c r="DHL138" s="262"/>
      <c r="DHM138" s="262"/>
      <c r="DHN138" s="262"/>
      <c r="DHO138" s="262"/>
      <c r="DHP138" s="262"/>
      <c r="DHQ138" s="262"/>
      <c r="DHR138" s="262"/>
      <c r="DHS138" s="262"/>
      <c r="DHT138" s="262"/>
      <c r="DHU138" s="262"/>
      <c r="DHV138" s="262"/>
      <c r="DHW138" s="262"/>
      <c r="DHX138" s="262"/>
      <c r="DHY138" s="262"/>
      <c r="DHZ138" s="262"/>
      <c r="DIA138" s="262"/>
      <c r="DIB138" s="262"/>
      <c r="DIC138" s="262"/>
      <c r="DID138" s="262"/>
      <c r="DIE138" s="262"/>
      <c r="DIF138" s="262"/>
      <c r="DIG138" s="262"/>
      <c r="DIH138" s="262"/>
      <c r="DII138" s="262"/>
      <c r="DIJ138" s="262"/>
      <c r="DIK138" s="262"/>
      <c r="DIL138" s="262"/>
      <c r="DIM138" s="262"/>
      <c r="DIN138" s="262"/>
      <c r="DIO138" s="262"/>
      <c r="DIP138" s="262"/>
      <c r="DIQ138" s="262"/>
      <c r="DIR138" s="262"/>
      <c r="DIS138" s="262"/>
      <c r="DIT138" s="262"/>
      <c r="DIU138" s="262"/>
      <c r="DIV138" s="262"/>
      <c r="DIW138" s="262"/>
      <c r="DIX138" s="262"/>
      <c r="DIY138" s="262"/>
      <c r="DIZ138" s="262"/>
      <c r="DJA138" s="262"/>
      <c r="DJB138" s="262"/>
      <c r="DJC138" s="262"/>
      <c r="DJD138" s="262"/>
      <c r="DJE138" s="262"/>
      <c r="DJF138" s="262"/>
      <c r="DJG138" s="262"/>
      <c r="DJH138" s="262"/>
      <c r="DJI138" s="262"/>
      <c r="DJJ138" s="262"/>
      <c r="DJK138" s="262"/>
      <c r="DJL138" s="262"/>
      <c r="DJM138" s="262"/>
      <c r="DJN138" s="262"/>
      <c r="DJO138" s="262"/>
      <c r="DJP138" s="262"/>
      <c r="DJQ138" s="262"/>
      <c r="DJR138" s="262"/>
      <c r="DJS138" s="262"/>
      <c r="DJT138" s="262"/>
      <c r="DJU138" s="262"/>
      <c r="DJV138" s="262"/>
      <c r="DJW138" s="262"/>
      <c r="DJX138" s="262"/>
      <c r="DJY138" s="262"/>
      <c r="DJZ138" s="262"/>
      <c r="DKA138" s="262"/>
      <c r="DKB138" s="262"/>
      <c r="DKC138" s="262"/>
      <c r="DKD138" s="262"/>
      <c r="DKE138" s="262"/>
      <c r="DKF138" s="262"/>
      <c r="DKG138" s="262"/>
      <c r="DKH138" s="262"/>
      <c r="DKI138" s="262"/>
      <c r="DKJ138" s="262"/>
      <c r="DKK138" s="262"/>
      <c r="DKL138" s="262"/>
      <c r="DKM138" s="262"/>
      <c r="DKN138" s="262"/>
      <c r="DKO138" s="262"/>
      <c r="DKP138" s="262"/>
      <c r="DKQ138" s="262"/>
      <c r="DKR138" s="262"/>
      <c r="DKS138" s="262"/>
      <c r="DKT138" s="262"/>
      <c r="DKU138" s="262"/>
      <c r="DKV138" s="262"/>
      <c r="DKW138" s="262"/>
      <c r="DKX138" s="262"/>
      <c r="DKY138" s="262"/>
      <c r="DKZ138" s="262"/>
      <c r="DLA138" s="262"/>
      <c r="DLB138" s="262"/>
      <c r="DLC138" s="262"/>
      <c r="DLD138" s="262"/>
      <c r="DLE138" s="262"/>
      <c r="DLF138" s="262"/>
      <c r="DLG138" s="262"/>
      <c r="DLH138" s="262"/>
      <c r="DLI138" s="262"/>
      <c r="DLJ138" s="262"/>
      <c r="DLK138" s="262"/>
      <c r="DLL138" s="262"/>
      <c r="DLM138" s="262"/>
      <c r="DLN138" s="262"/>
      <c r="DLO138" s="262"/>
      <c r="DLP138" s="262"/>
      <c r="DLQ138" s="262"/>
      <c r="DLR138" s="262"/>
      <c r="DLS138" s="262"/>
      <c r="DLT138" s="262"/>
      <c r="DLU138" s="262"/>
      <c r="DLV138" s="262"/>
      <c r="DLW138" s="262"/>
      <c r="DLX138" s="262"/>
      <c r="DLY138" s="262"/>
      <c r="DLZ138" s="262"/>
      <c r="DMA138" s="262"/>
      <c r="DMB138" s="262"/>
      <c r="DMC138" s="262"/>
      <c r="DMD138" s="262"/>
      <c r="DME138" s="262"/>
      <c r="DMF138" s="262"/>
      <c r="DMG138" s="262"/>
      <c r="DMH138" s="262"/>
      <c r="DMI138" s="262"/>
      <c r="DMJ138" s="262"/>
      <c r="DMK138" s="262"/>
      <c r="DML138" s="262"/>
      <c r="DMM138" s="262"/>
      <c r="DMN138" s="262"/>
      <c r="DMO138" s="262"/>
      <c r="DMP138" s="262"/>
      <c r="DMQ138" s="262"/>
      <c r="DMR138" s="262"/>
      <c r="DMS138" s="262"/>
      <c r="DMT138" s="262"/>
      <c r="DMU138" s="262"/>
      <c r="DMV138" s="262"/>
      <c r="DMW138" s="262"/>
      <c r="DMX138" s="262"/>
      <c r="DMY138" s="262"/>
      <c r="DMZ138" s="262"/>
      <c r="DNA138" s="262"/>
      <c r="DNB138" s="262"/>
      <c r="DNC138" s="262"/>
      <c r="DND138" s="262"/>
      <c r="DNE138" s="262"/>
      <c r="DNF138" s="262"/>
      <c r="DNG138" s="262"/>
      <c r="DNH138" s="262"/>
      <c r="DNI138" s="262"/>
      <c r="DNJ138" s="262"/>
      <c r="DNK138" s="262"/>
      <c r="DNL138" s="262"/>
      <c r="DNM138" s="262"/>
      <c r="DNN138" s="262"/>
      <c r="DNO138" s="262"/>
      <c r="DNP138" s="262"/>
      <c r="DNQ138" s="262"/>
      <c r="DNR138" s="262"/>
      <c r="DNS138" s="262"/>
      <c r="DNT138" s="262"/>
      <c r="DNU138" s="262"/>
      <c r="DNV138" s="262"/>
      <c r="DNW138" s="262"/>
      <c r="DNX138" s="262"/>
      <c r="DNY138" s="262"/>
      <c r="DNZ138" s="262"/>
      <c r="DOA138" s="262"/>
      <c r="DOB138" s="262"/>
      <c r="DOC138" s="262"/>
      <c r="DOD138" s="262"/>
      <c r="DOE138" s="262"/>
      <c r="DOF138" s="262"/>
      <c r="DOG138" s="262"/>
      <c r="DOH138" s="262"/>
      <c r="DOI138" s="262"/>
      <c r="DOJ138" s="262"/>
      <c r="DOK138" s="262"/>
      <c r="DOL138" s="262"/>
      <c r="DOM138" s="262"/>
      <c r="DON138" s="262"/>
      <c r="DOO138" s="262"/>
      <c r="DOP138" s="262"/>
      <c r="DOQ138" s="262"/>
      <c r="DOR138" s="262"/>
      <c r="DOS138" s="262"/>
      <c r="DOT138" s="262"/>
      <c r="DOU138" s="262"/>
      <c r="DOV138" s="262"/>
      <c r="DOW138" s="262"/>
      <c r="DOX138" s="262"/>
      <c r="DOY138" s="262"/>
      <c r="DOZ138" s="262"/>
      <c r="DPA138" s="262"/>
      <c r="DPB138" s="262"/>
      <c r="DPC138" s="262"/>
      <c r="DPD138" s="262"/>
      <c r="DPE138" s="262"/>
      <c r="DPF138" s="262"/>
      <c r="DPG138" s="262"/>
      <c r="DPH138" s="262"/>
      <c r="DPI138" s="262"/>
      <c r="DPJ138" s="262"/>
      <c r="DPK138" s="262"/>
      <c r="DPL138" s="262"/>
      <c r="DPM138" s="262"/>
      <c r="DPN138" s="262"/>
      <c r="DPO138" s="262"/>
      <c r="DPP138" s="262"/>
      <c r="DPQ138" s="262"/>
      <c r="DPR138" s="262"/>
      <c r="DPS138" s="262"/>
      <c r="DPT138" s="262"/>
      <c r="DPU138" s="262"/>
      <c r="DPV138" s="262"/>
      <c r="DPW138" s="262"/>
      <c r="DPX138" s="262"/>
      <c r="DPY138" s="262"/>
      <c r="DPZ138" s="262"/>
      <c r="DQA138" s="262"/>
      <c r="DQB138" s="262"/>
      <c r="DQC138" s="262"/>
      <c r="DQD138" s="262"/>
      <c r="DQE138" s="262"/>
      <c r="DQF138" s="262"/>
      <c r="DQG138" s="262"/>
      <c r="DQH138" s="262"/>
      <c r="DQI138" s="262"/>
      <c r="DQJ138" s="262"/>
      <c r="DQK138" s="262"/>
      <c r="DQL138" s="262"/>
      <c r="DQM138" s="262"/>
      <c r="DQN138" s="262"/>
      <c r="DQO138" s="262"/>
      <c r="DQP138" s="262"/>
      <c r="DQQ138" s="262"/>
      <c r="DQR138" s="262"/>
      <c r="DQS138" s="262"/>
      <c r="DQT138" s="262"/>
      <c r="DQU138" s="262"/>
      <c r="DQV138" s="262"/>
      <c r="DQW138" s="262"/>
      <c r="DQX138" s="262"/>
      <c r="DQY138" s="262"/>
      <c r="DQZ138" s="262"/>
      <c r="DRA138" s="262"/>
      <c r="DRB138" s="262"/>
      <c r="DRC138" s="262"/>
      <c r="DRD138" s="262"/>
      <c r="DRE138" s="262"/>
      <c r="DRF138" s="262"/>
      <c r="DRG138" s="262"/>
      <c r="DRH138" s="262"/>
      <c r="DRI138" s="262"/>
      <c r="DRJ138" s="262"/>
      <c r="DRK138" s="262"/>
      <c r="DRL138" s="262"/>
      <c r="DRM138" s="262"/>
      <c r="DRN138" s="262"/>
      <c r="DRO138" s="262"/>
      <c r="DRP138" s="262"/>
      <c r="DRQ138" s="262"/>
      <c r="DRR138" s="262"/>
      <c r="DRS138" s="262"/>
      <c r="DRT138" s="262"/>
      <c r="DRU138" s="262"/>
      <c r="DRV138" s="262"/>
      <c r="DRW138" s="262"/>
      <c r="DRX138" s="262"/>
      <c r="DRY138" s="262"/>
      <c r="DRZ138" s="262"/>
      <c r="DSA138" s="262"/>
      <c r="DSB138" s="262"/>
      <c r="DSC138" s="262"/>
      <c r="DSD138" s="262"/>
      <c r="DSE138" s="262"/>
      <c r="DSF138" s="262"/>
      <c r="DSG138" s="262"/>
      <c r="DSH138" s="262"/>
      <c r="DSI138" s="262"/>
      <c r="DSJ138" s="262"/>
      <c r="DSK138" s="262"/>
      <c r="DSL138" s="262"/>
      <c r="DSM138" s="262"/>
      <c r="DSN138" s="262"/>
      <c r="DSO138" s="262"/>
      <c r="DSP138" s="262"/>
      <c r="DSQ138" s="262"/>
      <c r="DSR138" s="262"/>
      <c r="DSS138" s="262"/>
      <c r="DST138" s="262"/>
      <c r="DSU138" s="262"/>
      <c r="DSV138" s="262"/>
      <c r="DSW138" s="262"/>
      <c r="DSX138" s="262"/>
      <c r="DSY138" s="262"/>
      <c r="DSZ138" s="262"/>
      <c r="DTA138" s="262"/>
      <c r="DTB138" s="262"/>
      <c r="DTC138" s="262"/>
      <c r="DTD138" s="262"/>
      <c r="DTE138" s="262"/>
      <c r="DTF138" s="262"/>
      <c r="DTG138" s="262"/>
      <c r="DTH138" s="262"/>
      <c r="DTI138" s="262"/>
      <c r="DTJ138" s="262"/>
      <c r="DTK138" s="262"/>
      <c r="DTL138" s="262"/>
      <c r="DTM138" s="262"/>
      <c r="DTN138" s="262"/>
      <c r="DTO138" s="262"/>
      <c r="DTP138" s="262"/>
      <c r="DTQ138" s="262"/>
      <c r="DTR138" s="262"/>
      <c r="DTS138" s="262"/>
      <c r="DTT138" s="262"/>
      <c r="DTU138" s="262"/>
      <c r="DTV138" s="262"/>
      <c r="DTW138" s="262"/>
      <c r="DTX138" s="262"/>
      <c r="DTY138" s="262"/>
      <c r="DTZ138" s="262"/>
      <c r="DUA138" s="262"/>
      <c r="DUB138" s="262"/>
      <c r="DUC138" s="262"/>
      <c r="DUD138" s="262"/>
      <c r="DUE138" s="262"/>
      <c r="DUF138" s="262"/>
      <c r="DUG138" s="262"/>
      <c r="DUH138" s="262"/>
      <c r="DUI138" s="262"/>
      <c r="DUJ138" s="262"/>
      <c r="DUK138" s="262"/>
      <c r="DUL138" s="262"/>
      <c r="DUM138" s="262"/>
      <c r="DUN138" s="262"/>
      <c r="DUO138" s="262"/>
      <c r="DUP138" s="262"/>
      <c r="DUQ138" s="262"/>
      <c r="DUR138" s="262"/>
      <c r="DUS138" s="262"/>
      <c r="DUT138" s="262"/>
      <c r="DUU138" s="262"/>
      <c r="DUV138" s="262"/>
      <c r="DUW138" s="262"/>
      <c r="DUX138" s="262"/>
      <c r="DUY138" s="262"/>
      <c r="DUZ138" s="262"/>
      <c r="DVA138" s="262"/>
      <c r="DVB138" s="262"/>
      <c r="DVC138" s="262"/>
      <c r="DVD138" s="262"/>
      <c r="DVE138" s="262"/>
      <c r="DVF138" s="262"/>
      <c r="DVG138" s="262"/>
      <c r="DVH138" s="262"/>
      <c r="DVI138" s="262"/>
      <c r="DVJ138" s="262"/>
      <c r="DVK138" s="262"/>
      <c r="DVL138" s="262"/>
      <c r="DVM138" s="262"/>
      <c r="DVN138" s="262"/>
      <c r="DVO138" s="262"/>
      <c r="DVP138" s="262"/>
      <c r="DVQ138" s="262"/>
      <c r="DVR138" s="262"/>
      <c r="DVS138" s="262"/>
      <c r="DVT138" s="262"/>
      <c r="DVU138" s="262"/>
      <c r="DVV138" s="262"/>
      <c r="DVW138" s="262"/>
      <c r="DVX138" s="262"/>
      <c r="DVY138" s="262"/>
      <c r="DVZ138" s="262"/>
      <c r="DWA138" s="262"/>
      <c r="DWB138" s="262"/>
      <c r="DWC138" s="262"/>
      <c r="DWD138" s="262"/>
      <c r="DWE138" s="262"/>
      <c r="DWF138" s="262"/>
      <c r="DWG138" s="262"/>
      <c r="DWH138" s="262"/>
      <c r="DWI138" s="262"/>
      <c r="DWJ138" s="262"/>
      <c r="DWK138" s="262"/>
      <c r="DWL138" s="262"/>
      <c r="DWM138" s="262"/>
      <c r="DWN138" s="262"/>
      <c r="DWO138" s="262"/>
      <c r="DWP138" s="262"/>
      <c r="DWQ138" s="262"/>
      <c r="DWR138" s="262"/>
      <c r="DWS138" s="262"/>
      <c r="DWT138" s="262"/>
      <c r="DWU138" s="262"/>
      <c r="DWV138" s="262"/>
      <c r="DWW138" s="262"/>
      <c r="DWX138" s="262"/>
      <c r="DWY138" s="262"/>
      <c r="DWZ138" s="262"/>
      <c r="DXA138" s="262"/>
      <c r="DXB138" s="262"/>
      <c r="DXC138" s="262"/>
      <c r="DXD138" s="262"/>
      <c r="DXE138" s="262"/>
      <c r="DXF138" s="262"/>
      <c r="DXG138" s="262"/>
      <c r="DXH138" s="262"/>
      <c r="DXI138" s="262"/>
      <c r="DXJ138" s="262"/>
      <c r="DXK138" s="262"/>
      <c r="DXL138" s="262"/>
      <c r="DXM138" s="262"/>
      <c r="DXN138" s="262"/>
      <c r="DXO138" s="262"/>
      <c r="DXP138" s="262"/>
      <c r="DXQ138" s="262"/>
      <c r="DXR138" s="262"/>
      <c r="DXS138" s="262"/>
      <c r="DXT138" s="262"/>
      <c r="DXU138" s="262"/>
      <c r="DXV138" s="262"/>
      <c r="DXW138" s="262"/>
      <c r="DXX138" s="262"/>
      <c r="DXY138" s="262"/>
      <c r="DXZ138" s="262"/>
      <c r="DYA138" s="262"/>
      <c r="DYB138" s="262"/>
      <c r="DYC138" s="262"/>
      <c r="DYD138" s="262"/>
      <c r="DYE138" s="262"/>
      <c r="DYF138" s="262"/>
      <c r="DYG138" s="262"/>
      <c r="DYH138" s="262"/>
      <c r="DYI138" s="262"/>
      <c r="DYJ138" s="262"/>
      <c r="DYK138" s="262"/>
      <c r="DYL138" s="262"/>
      <c r="DYM138" s="262"/>
      <c r="DYN138" s="262"/>
      <c r="DYO138" s="262"/>
      <c r="DYP138" s="262"/>
      <c r="DYQ138" s="262"/>
      <c r="DYR138" s="262"/>
      <c r="DYS138" s="262"/>
      <c r="DYT138" s="262"/>
      <c r="DYU138" s="262"/>
      <c r="DYV138" s="262"/>
      <c r="DYW138" s="262"/>
      <c r="DYX138" s="262"/>
      <c r="DYY138" s="262"/>
      <c r="DYZ138" s="262"/>
      <c r="DZA138" s="262"/>
      <c r="DZB138" s="262"/>
      <c r="DZC138" s="262"/>
      <c r="DZD138" s="262"/>
      <c r="DZE138" s="262"/>
      <c r="DZF138" s="262"/>
      <c r="DZG138" s="262"/>
      <c r="DZH138" s="262"/>
      <c r="DZI138" s="262"/>
      <c r="DZJ138" s="262"/>
      <c r="DZK138" s="262"/>
      <c r="DZL138" s="262"/>
      <c r="DZM138" s="262"/>
      <c r="DZN138" s="262"/>
      <c r="DZO138" s="262"/>
      <c r="DZP138" s="262"/>
      <c r="DZQ138" s="262"/>
      <c r="DZR138" s="262"/>
      <c r="DZS138" s="262"/>
      <c r="DZT138" s="262"/>
      <c r="DZU138" s="262"/>
      <c r="DZV138" s="262"/>
      <c r="DZW138" s="262"/>
      <c r="DZX138" s="262"/>
      <c r="DZY138" s="262"/>
      <c r="DZZ138" s="262"/>
      <c r="EAA138" s="262"/>
      <c r="EAB138" s="262"/>
      <c r="EAC138" s="262"/>
      <c r="EAD138" s="262"/>
      <c r="EAE138" s="262"/>
      <c r="EAF138" s="262"/>
      <c r="EAG138" s="262"/>
      <c r="EAH138" s="262"/>
      <c r="EAI138" s="262"/>
      <c r="EAJ138" s="262"/>
      <c r="EAK138" s="262"/>
      <c r="EAL138" s="262"/>
      <c r="EAM138" s="262"/>
      <c r="EAN138" s="262"/>
      <c r="EAO138" s="262"/>
      <c r="EAP138" s="262"/>
      <c r="EAQ138" s="262"/>
      <c r="EAR138" s="262"/>
      <c r="EAS138" s="262"/>
      <c r="EAT138" s="262"/>
      <c r="EAU138" s="262"/>
      <c r="EAV138" s="262"/>
      <c r="EAW138" s="262"/>
      <c r="EAX138" s="262"/>
      <c r="EAY138" s="262"/>
      <c r="EAZ138" s="262"/>
      <c r="EBA138" s="262"/>
      <c r="EBB138" s="262"/>
      <c r="EBC138" s="262"/>
      <c r="EBD138" s="262"/>
      <c r="EBE138" s="262"/>
      <c r="EBF138" s="262"/>
      <c r="EBG138" s="262"/>
      <c r="EBH138" s="262"/>
      <c r="EBI138" s="262"/>
      <c r="EBJ138" s="262"/>
      <c r="EBK138" s="262"/>
      <c r="EBL138" s="262"/>
      <c r="EBM138" s="262"/>
      <c r="EBN138" s="262"/>
      <c r="EBO138" s="262"/>
      <c r="EBP138" s="262"/>
      <c r="EBQ138" s="262"/>
      <c r="EBR138" s="262"/>
      <c r="EBS138" s="262"/>
      <c r="EBT138" s="262"/>
      <c r="EBU138" s="262"/>
      <c r="EBV138" s="262"/>
      <c r="EBW138" s="262"/>
      <c r="EBX138" s="262"/>
      <c r="EBY138" s="262"/>
      <c r="EBZ138" s="262"/>
      <c r="ECA138" s="262"/>
      <c r="ECB138" s="262"/>
      <c r="ECC138" s="262"/>
      <c r="ECD138" s="262"/>
      <c r="ECE138" s="262"/>
      <c r="ECF138" s="262"/>
      <c r="ECG138" s="262"/>
      <c r="ECH138" s="262"/>
      <c r="ECI138" s="262"/>
      <c r="ECJ138" s="262"/>
      <c r="ECK138" s="262"/>
      <c r="ECL138" s="262"/>
      <c r="ECM138" s="262"/>
      <c r="ECN138" s="262"/>
      <c r="ECO138" s="262"/>
      <c r="ECP138" s="262"/>
      <c r="ECQ138" s="262"/>
      <c r="ECR138" s="262"/>
      <c r="ECS138" s="262"/>
      <c r="ECT138" s="262"/>
      <c r="ECU138" s="262"/>
      <c r="ECV138" s="262"/>
      <c r="ECW138" s="262"/>
      <c r="ECX138" s="262"/>
      <c r="ECY138" s="262"/>
      <c r="ECZ138" s="262"/>
      <c r="EDA138" s="262"/>
      <c r="EDB138" s="262"/>
      <c r="EDC138" s="262"/>
      <c r="EDD138" s="262"/>
      <c r="EDE138" s="262"/>
      <c r="EDF138" s="262"/>
      <c r="EDG138" s="262"/>
      <c r="EDH138" s="262"/>
      <c r="EDI138" s="262"/>
      <c r="EDJ138" s="262"/>
      <c r="EDK138" s="262"/>
      <c r="EDL138" s="262"/>
      <c r="EDM138" s="262"/>
      <c r="EDN138" s="262"/>
      <c r="EDO138" s="262"/>
      <c r="EDP138" s="262"/>
      <c r="EDQ138" s="262"/>
      <c r="EDR138" s="262"/>
      <c r="EDS138" s="262"/>
      <c r="EDT138" s="262"/>
      <c r="EDU138" s="262"/>
      <c r="EDV138" s="262"/>
      <c r="EDW138" s="262"/>
      <c r="EDX138" s="262"/>
      <c r="EDY138" s="262"/>
      <c r="EDZ138" s="262"/>
      <c r="EEA138" s="262"/>
      <c r="EEB138" s="262"/>
      <c r="EEC138" s="262"/>
      <c r="EED138" s="262"/>
      <c r="EEE138" s="262"/>
      <c r="EEF138" s="262"/>
      <c r="EEG138" s="262"/>
      <c r="EEH138" s="262"/>
      <c r="EEI138" s="262"/>
      <c r="EEJ138" s="262"/>
      <c r="EEK138" s="262"/>
      <c r="EEL138" s="262"/>
      <c r="EEM138" s="262"/>
      <c r="EEN138" s="262"/>
      <c r="EEO138" s="262"/>
      <c r="EEP138" s="262"/>
      <c r="EEQ138" s="262"/>
      <c r="EER138" s="262"/>
      <c r="EES138" s="262"/>
      <c r="EET138" s="262"/>
      <c r="EEU138" s="262"/>
      <c r="EEV138" s="262"/>
      <c r="EEW138" s="262"/>
      <c r="EEX138" s="262"/>
      <c r="EEY138" s="262"/>
      <c r="EEZ138" s="262"/>
      <c r="EFA138" s="262"/>
      <c r="EFB138" s="262"/>
      <c r="EFC138" s="262"/>
      <c r="EFD138" s="262"/>
      <c r="EFE138" s="262"/>
      <c r="EFF138" s="262"/>
      <c r="EFG138" s="262"/>
      <c r="EFH138" s="262"/>
      <c r="EFI138" s="262"/>
      <c r="EFJ138" s="262"/>
      <c r="EFK138" s="262"/>
      <c r="EFL138" s="262"/>
      <c r="EFM138" s="262"/>
      <c r="EFN138" s="262"/>
      <c r="EFO138" s="262"/>
      <c r="EFP138" s="262"/>
      <c r="EFQ138" s="262"/>
      <c r="EFR138" s="262"/>
      <c r="EFS138" s="262"/>
      <c r="EFT138" s="262"/>
      <c r="EFU138" s="262"/>
      <c r="EFV138" s="262"/>
      <c r="EFW138" s="262"/>
      <c r="EFX138" s="262"/>
      <c r="EFY138" s="262"/>
      <c r="EFZ138" s="262"/>
      <c r="EGA138" s="262"/>
      <c r="EGB138" s="262"/>
      <c r="EGC138" s="262"/>
      <c r="EGD138" s="262"/>
      <c r="EGE138" s="262"/>
      <c r="EGF138" s="262"/>
      <c r="EGG138" s="262"/>
      <c r="EGH138" s="262"/>
      <c r="EGI138" s="262"/>
      <c r="EGJ138" s="262"/>
      <c r="EGK138" s="262"/>
      <c r="EGL138" s="262"/>
      <c r="EGM138" s="262"/>
      <c r="EGN138" s="262"/>
      <c r="EGO138" s="262"/>
      <c r="EGP138" s="262"/>
      <c r="EGQ138" s="262"/>
      <c r="EGR138" s="262"/>
      <c r="EGS138" s="262"/>
      <c r="EGT138" s="262"/>
      <c r="EGU138" s="262"/>
      <c r="EGV138" s="262"/>
      <c r="EGW138" s="262"/>
      <c r="EGX138" s="262"/>
      <c r="EGY138" s="262"/>
      <c r="EGZ138" s="262"/>
      <c r="EHA138" s="262"/>
      <c r="EHB138" s="262"/>
      <c r="EHC138" s="262"/>
      <c r="EHD138" s="262"/>
      <c r="EHE138" s="262"/>
      <c r="EHF138" s="262"/>
      <c r="EHG138" s="262"/>
      <c r="EHH138" s="262"/>
      <c r="EHI138" s="262"/>
      <c r="EHJ138" s="262"/>
      <c r="EHK138" s="262"/>
      <c r="EHL138" s="262"/>
      <c r="EHM138" s="262"/>
      <c r="EHN138" s="262"/>
      <c r="EHO138" s="262"/>
      <c r="EHP138" s="262"/>
      <c r="EHQ138" s="262"/>
      <c r="EHR138" s="262"/>
      <c r="EHS138" s="262"/>
      <c r="EHT138" s="262"/>
      <c r="EHU138" s="262"/>
      <c r="EHV138" s="262"/>
      <c r="EHW138" s="262"/>
      <c r="EHX138" s="262"/>
      <c r="EHY138" s="262"/>
      <c r="EHZ138" s="262"/>
      <c r="EIA138" s="262"/>
      <c r="EIB138" s="262"/>
      <c r="EIC138" s="262"/>
      <c r="EID138" s="262"/>
      <c r="EIE138" s="262"/>
      <c r="EIF138" s="262"/>
      <c r="EIG138" s="262"/>
      <c r="EIH138" s="262"/>
      <c r="EII138" s="262"/>
      <c r="EIJ138" s="262"/>
      <c r="EIK138" s="262"/>
      <c r="EIL138" s="262"/>
      <c r="EIM138" s="262"/>
      <c r="EIN138" s="262"/>
      <c r="EIO138" s="262"/>
      <c r="EIP138" s="262"/>
      <c r="EIQ138" s="262"/>
      <c r="EIR138" s="262"/>
      <c r="EIS138" s="262"/>
      <c r="EIT138" s="262"/>
      <c r="EIU138" s="262"/>
      <c r="EIV138" s="262"/>
      <c r="EIW138" s="262"/>
      <c r="EIX138" s="262"/>
      <c r="EIY138" s="262"/>
      <c r="EIZ138" s="262"/>
      <c r="EJA138" s="262"/>
      <c r="EJB138" s="262"/>
      <c r="EJC138" s="262"/>
      <c r="EJD138" s="262"/>
      <c r="EJE138" s="262"/>
      <c r="EJF138" s="262"/>
      <c r="EJG138" s="262"/>
      <c r="EJH138" s="262"/>
      <c r="EJI138" s="262"/>
      <c r="EJJ138" s="262"/>
      <c r="EJK138" s="262"/>
      <c r="EJL138" s="262"/>
      <c r="EJM138" s="262"/>
      <c r="EJN138" s="262"/>
      <c r="EJO138" s="262"/>
      <c r="EJP138" s="262"/>
      <c r="EJQ138" s="262"/>
      <c r="EJR138" s="262"/>
      <c r="EJS138" s="262"/>
      <c r="EJT138" s="262"/>
      <c r="EJU138" s="262"/>
      <c r="EJV138" s="262"/>
      <c r="EJW138" s="262"/>
      <c r="EJX138" s="262"/>
      <c r="EJY138" s="262"/>
      <c r="EJZ138" s="262"/>
      <c r="EKA138" s="262"/>
      <c r="EKB138" s="262"/>
      <c r="EKC138" s="262"/>
      <c r="EKD138" s="262"/>
      <c r="EKE138" s="262"/>
      <c r="EKF138" s="262"/>
      <c r="EKG138" s="262"/>
      <c r="EKH138" s="262"/>
      <c r="EKI138" s="262"/>
      <c r="EKJ138" s="262"/>
      <c r="EKK138" s="262"/>
      <c r="EKL138" s="262"/>
      <c r="EKM138" s="262"/>
      <c r="EKN138" s="262"/>
      <c r="EKO138" s="262"/>
      <c r="EKP138" s="262"/>
      <c r="EKQ138" s="262"/>
      <c r="EKR138" s="262"/>
      <c r="EKS138" s="262"/>
      <c r="EKT138" s="262"/>
      <c r="EKU138" s="262"/>
      <c r="EKV138" s="262"/>
      <c r="EKW138" s="262"/>
      <c r="EKX138" s="262"/>
      <c r="EKY138" s="262"/>
      <c r="EKZ138" s="262"/>
      <c r="ELA138" s="262"/>
      <c r="ELB138" s="262"/>
      <c r="ELC138" s="262"/>
      <c r="ELD138" s="262"/>
      <c r="ELE138" s="262"/>
      <c r="ELF138" s="262"/>
      <c r="ELG138" s="262"/>
      <c r="ELH138" s="262"/>
      <c r="ELI138" s="262"/>
      <c r="ELJ138" s="262"/>
      <c r="ELK138" s="262"/>
      <c r="ELL138" s="262"/>
      <c r="ELM138" s="262"/>
      <c r="ELN138" s="262"/>
      <c r="ELO138" s="262"/>
      <c r="ELP138" s="262"/>
      <c r="ELQ138" s="262"/>
      <c r="ELR138" s="262"/>
      <c r="ELS138" s="262"/>
      <c r="ELT138" s="262"/>
      <c r="ELU138" s="262"/>
      <c r="ELV138" s="262"/>
      <c r="ELW138" s="262"/>
      <c r="ELX138" s="262"/>
      <c r="ELY138" s="262"/>
      <c r="ELZ138" s="262"/>
      <c r="EMA138" s="262"/>
      <c r="EMB138" s="262"/>
      <c r="EMC138" s="262"/>
      <c r="EMD138" s="262"/>
      <c r="EME138" s="262"/>
      <c r="EMF138" s="262"/>
      <c r="EMG138" s="262"/>
      <c r="EMH138" s="262"/>
      <c r="EMI138" s="262"/>
      <c r="EMJ138" s="262"/>
      <c r="EMK138" s="262"/>
      <c r="EML138" s="262"/>
      <c r="EMM138" s="262"/>
      <c r="EMN138" s="262"/>
      <c r="EMO138" s="262"/>
      <c r="EMP138" s="262"/>
      <c r="EMQ138" s="262"/>
      <c r="EMR138" s="262"/>
      <c r="EMS138" s="262"/>
      <c r="EMT138" s="262"/>
      <c r="EMU138" s="262"/>
      <c r="EMV138" s="262"/>
      <c r="EMW138" s="262"/>
      <c r="EMX138" s="262"/>
      <c r="EMY138" s="262"/>
      <c r="EMZ138" s="262"/>
      <c r="ENA138" s="262"/>
      <c r="ENB138" s="262"/>
      <c r="ENC138" s="262"/>
      <c r="END138" s="262"/>
      <c r="ENE138" s="262"/>
      <c r="ENF138" s="262"/>
      <c r="ENG138" s="262"/>
      <c r="ENH138" s="262"/>
      <c r="ENI138" s="262"/>
      <c r="ENJ138" s="262"/>
      <c r="ENK138" s="262"/>
      <c r="ENL138" s="262"/>
      <c r="ENM138" s="262"/>
      <c r="ENN138" s="262"/>
      <c r="ENO138" s="262"/>
      <c r="ENP138" s="262"/>
      <c r="ENQ138" s="262"/>
      <c r="ENR138" s="262"/>
      <c r="ENS138" s="262"/>
      <c r="ENT138" s="262"/>
      <c r="ENU138" s="262"/>
      <c r="ENV138" s="262"/>
      <c r="ENW138" s="262"/>
      <c r="ENX138" s="262"/>
      <c r="ENY138" s="262"/>
      <c r="ENZ138" s="262"/>
      <c r="EOA138" s="262"/>
      <c r="EOB138" s="262"/>
      <c r="EOC138" s="262"/>
      <c r="EOD138" s="262"/>
      <c r="EOE138" s="262"/>
      <c r="EOF138" s="262"/>
      <c r="EOG138" s="262"/>
      <c r="EOH138" s="262"/>
      <c r="EOI138" s="262"/>
      <c r="EOJ138" s="262"/>
      <c r="EOK138" s="262"/>
      <c r="EOL138" s="262"/>
      <c r="EOM138" s="262"/>
      <c r="EON138" s="262"/>
      <c r="EOO138" s="262"/>
      <c r="EOP138" s="262"/>
      <c r="EOQ138" s="262"/>
      <c r="EOR138" s="262"/>
      <c r="EOS138" s="262"/>
      <c r="EOT138" s="262"/>
      <c r="EOU138" s="262"/>
      <c r="EOV138" s="262"/>
      <c r="EOW138" s="262"/>
      <c r="EOX138" s="262"/>
      <c r="EOY138" s="262"/>
      <c r="EOZ138" s="262"/>
      <c r="EPA138" s="262"/>
      <c r="EPB138" s="262"/>
      <c r="EPC138" s="262"/>
      <c r="EPD138" s="262"/>
      <c r="EPE138" s="262"/>
      <c r="EPF138" s="262"/>
      <c r="EPG138" s="262"/>
      <c r="EPH138" s="262"/>
      <c r="EPI138" s="262"/>
      <c r="EPJ138" s="262"/>
      <c r="EPK138" s="262"/>
      <c r="EPL138" s="262"/>
      <c r="EPM138" s="262"/>
      <c r="EPN138" s="262"/>
      <c r="EPO138" s="262"/>
      <c r="EPP138" s="262"/>
      <c r="EPQ138" s="262"/>
      <c r="EPR138" s="262"/>
      <c r="EPS138" s="262"/>
      <c r="EPT138" s="262"/>
      <c r="EPU138" s="262"/>
      <c r="EPV138" s="262"/>
      <c r="EPW138" s="262"/>
      <c r="EPX138" s="262"/>
      <c r="EPY138" s="262"/>
      <c r="EPZ138" s="262"/>
      <c r="EQA138" s="262"/>
      <c r="EQB138" s="262"/>
      <c r="EQC138" s="262"/>
      <c r="EQD138" s="262"/>
      <c r="EQE138" s="262"/>
      <c r="EQF138" s="262"/>
      <c r="EQG138" s="262"/>
      <c r="EQH138" s="262"/>
      <c r="EQI138" s="262"/>
      <c r="EQJ138" s="262"/>
      <c r="EQK138" s="262"/>
      <c r="EQL138" s="262"/>
      <c r="EQM138" s="262"/>
      <c r="EQN138" s="262"/>
      <c r="EQO138" s="262"/>
      <c r="EQP138" s="262"/>
      <c r="EQQ138" s="262"/>
      <c r="EQR138" s="262"/>
      <c r="EQS138" s="262"/>
      <c r="EQT138" s="262"/>
      <c r="EQU138" s="262"/>
      <c r="EQV138" s="262"/>
      <c r="EQW138" s="262"/>
      <c r="EQX138" s="262"/>
      <c r="EQY138" s="262"/>
      <c r="EQZ138" s="262"/>
      <c r="ERA138" s="262"/>
      <c r="ERB138" s="262"/>
      <c r="ERC138" s="262"/>
      <c r="ERD138" s="262"/>
      <c r="ERE138" s="262"/>
      <c r="ERF138" s="262"/>
      <c r="ERG138" s="262"/>
      <c r="ERH138" s="262"/>
      <c r="ERI138" s="262"/>
      <c r="ERJ138" s="262"/>
      <c r="ERK138" s="262"/>
      <c r="ERL138" s="262"/>
      <c r="ERM138" s="262"/>
      <c r="ERN138" s="262"/>
      <c r="ERO138" s="262"/>
      <c r="ERP138" s="262"/>
      <c r="ERQ138" s="262"/>
      <c r="ERR138" s="262"/>
      <c r="ERS138" s="262"/>
      <c r="ERT138" s="262"/>
      <c r="ERU138" s="262"/>
      <c r="ERV138" s="262"/>
      <c r="ERW138" s="262"/>
      <c r="ERX138" s="262"/>
      <c r="ERY138" s="262"/>
      <c r="ERZ138" s="262"/>
      <c r="ESA138" s="262"/>
      <c r="ESB138" s="262"/>
      <c r="ESC138" s="262"/>
      <c r="ESD138" s="262"/>
      <c r="ESE138" s="262"/>
      <c r="ESF138" s="262"/>
      <c r="ESG138" s="262"/>
      <c r="ESH138" s="262"/>
      <c r="ESI138" s="262"/>
      <c r="ESJ138" s="262"/>
      <c r="ESK138" s="262"/>
      <c r="ESL138" s="262"/>
      <c r="ESM138" s="262"/>
      <c r="ESN138" s="262"/>
      <c r="ESO138" s="262"/>
      <c r="ESP138" s="262"/>
      <c r="ESQ138" s="262"/>
      <c r="ESR138" s="262"/>
      <c r="ESS138" s="262"/>
      <c r="EST138" s="262"/>
      <c r="ESU138" s="262"/>
      <c r="ESV138" s="262"/>
      <c r="ESW138" s="262"/>
      <c r="ESX138" s="262"/>
      <c r="ESY138" s="262"/>
      <c r="ESZ138" s="262"/>
      <c r="ETA138" s="262"/>
      <c r="ETB138" s="262"/>
      <c r="ETC138" s="262"/>
      <c r="ETD138" s="262"/>
      <c r="ETE138" s="262"/>
      <c r="ETF138" s="262"/>
      <c r="ETG138" s="262"/>
      <c r="ETH138" s="262"/>
      <c r="ETI138" s="262"/>
      <c r="ETJ138" s="262"/>
      <c r="ETK138" s="262"/>
      <c r="ETL138" s="262"/>
      <c r="ETM138" s="262"/>
      <c r="ETN138" s="262"/>
      <c r="ETO138" s="262"/>
      <c r="ETP138" s="262"/>
      <c r="ETQ138" s="262"/>
      <c r="ETR138" s="262"/>
      <c r="ETS138" s="262"/>
      <c r="ETT138" s="262"/>
      <c r="ETU138" s="262"/>
      <c r="ETV138" s="262"/>
      <c r="ETW138" s="262"/>
      <c r="ETX138" s="262"/>
      <c r="ETY138" s="262"/>
      <c r="ETZ138" s="262"/>
      <c r="EUA138" s="262"/>
      <c r="EUB138" s="262"/>
      <c r="EUC138" s="262"/>
      <c r="EUD138" s="262"/>
      <c r="EUE138" s="262"/>
      <c r="EUF138" s="262"/>
      <c r="EUG138" s="262"/>
      <c r="EUH138" s="262"/>
      <c r="EUI138" s="262"/>
      <c r="EUJ138" s="262"/>
      <c r="EUK138" s="262"/>
      <c r="EUL138" s="262"/>
      <c r="EUM138" s="262"/>
      <c r="EUN138" s="262"/>
      <c r="EUO138" s="262"/>
      <c r="EUP138" s="262"/>
      <c r="EUQ138" s="262"/>
      <c r="EUR138" s="262"/>
      <c r="EUS138" s="262"/>
      <c r="EUT138" s="262"/>
      <c r="EUU138" s="262"/>
      <c r="EUV138" s="262"/>
      <c r="EUW138" s="262"/>
      <c r="EUX138" s="262"/>
      <c r="EUY138" s="262"/>
      <c r="EUZ138" s="262"/>
      <c r="EVA138" s="262"/>
      <c r="EVB138" s="262"/>
      <c r="EVC138" s="262"/>
      <c r="EVD138" s="262"/>
      <c r="EVE138" s="262"/>
      <c r="EVF138" s="262"/>
      <c r="EVG138" s="262"/>
      <c r="EVH138" s="262"/>
      <c r="EVI138" s="262"/>
      <c r="EVJ138" s="262"/>
      <c r="EVK138" s="262"/>
      <c r="EVL138" s="262"/>
      <c r="EVM138" s="262"/>
      <c r="EVN138" s="262"/>
      <c r="EVO138" s="262"/>
      <c r="EVP138" s="262"/>
      <c r="EVQ138" s="262"/>
      <c r="EVR138" s="262"/>
      <c r="EVS138" s="262"/>
      <c r="EVT138" s="262"/>
      <c r="EVU138" s="262"/>
      <c r="EVV138" s="262"/>
      <c r="EVW138" s="262"/>
      <c r="EVX138" s="262"/>
      <c r="EVY138" s="262"/>
      <c r="EVZ138" s="262"/>
      <c r="EWA138" s="262"/>
      <c r="EWB138" s="262"/>
      <c r="EWC138" s="262"/>
      <c r="EWD138" s="262"/>
      <c r="EWE138" s="262"/>
      <c r="EWF138" s="262"/>
      <c r="EWG138" s="262"/>
      <c r="EWH138" s="262"/>
      <c r="EWI138" s="262"/>
      <c r="EWJ138" s="262"/>
      <c r="EWK138" s="262"/>
      <c r="EWL138" s="262"/>
      <c r="EWM138" s="262"/>
      <c r="EWN138" s="262"/>
      <c r="EWO138" s="262"/>
      <c r="EWP138" s="262"/>
      <c r="EWQ138" s="262"/>
      <c r="EWR138" s="262"/>
      <c r="EWS138" s="262"/>
      <c r="EWT138" s="262"/>
      <c r="EWU138" s="262"/>
      <c r="EWV138" s="262"/>
      <c r="EWW138" s="262"/>
      <c r="EWX138" s="262"/>
      <c r="EWY138" s="262"/>
      <c r="EWZ138" s="262"/>
      <c r="EXA138" s="262"/>
      <c r="EXB138" s="262"/>
      <c r="EXC138" s="262"/>
      <c r="EXD138" s="262"/>
      <c r="EXE138" s="262"/>
      <c r="EXF138" s="262"/>
      <c r="EXG138" s="262"/>
      <c r="EXH138" s="262"/>
      <c r="EXI138" s="262"/>
      <c r="EXJ138" s="262"/>
      <c r="EXK138" s="262"/>
      <c r="EXL138" s="262"/>
      <c r="EXM138" s="262"/>
      <c r="EXN138" s="262"/>
      <c r="EXO138" s="262"/>
      <c r="EXP138" s="262"/>
      <c r="EXQ138" s="262"/>
      <c r="EXR138" s="262"/>
      <c r="EXS138" s="262"/>
      <c r="EXT138" s="262"/>
      <c r="EXU138" s="262"/>
      <c r="EXV138" s="262"/>
      <c r="EXW138" s="262"/>
      <c r="EXX138" s="262"/>
      <c r="EXY138" s="262"/>
      <c r="EXZ138" s="262"/>
      <c r="EYA138" s="262"/>
      <c r="EYB138" s="262"/>
      <c r="EYC138" s="262"/>
      <c r="EYD138" s="262"/>
      <c r="EYE138" s="262"/>
      <c r="EYF138" s="262"/>
      <c r="EYG138" s="262"/>
      <c r="EYH138" s="262"/>
      <c r="EYI138" s="262"/>
      <c r="EYJ138" s="262"/>
      <c r="EYK138" s="262"/>
      <c r="EYL138" s="262"/>
      <c r="EYM138" s="262"/>
      <c r="EYN138" s="262"/>
      <c r="EYO138" s="262"/>
      <c r="EYP138" s="262"/>
      <c r="EYQ138" s="262"/>
      <c r="EYR138" s="262"/>
      <c r="EYS138" s="262"/>
      <c r="EYT138" s="262"/>
      <c r="EYU138" s="262"/>
      <c r="EYV138" s="262"/>
      <c r="EYW138" s="262"/>
      <c r="EYX138" s="262"/>
      <c r="EYY138" s="262"/>
      <c r="EYZ138" s="262"/>
      <c r="EZA138" s="262"/>
      <c r="EZB138" s="262"/>
      <c r="EZC138" s="262"/>
      <c r="EZD138" s="262"/>
      <c r="EZE138" s="262"/>
      <c r="EZF138" s="262"/>
      <c r="EZG138" s="262"/>
      <c r="EZH138" s="262"/>
      <c r="EZI138" s="262"/>
      <c r="EZJ138" s="262"/>
      <c r="EZK138" s="262"/>
      <c r="EZL138" s="262"/>
      <c r="EZM138" s="262"/>
      <c r="EZN138" s="262"/>
      <c r="EZO138" s="262"/>
      <c r="EZP138" s="262"/>
      <c r="EZQ138" s="262"/>
      <c r="EZR138" s="262"/>
      <c r="EZS138" s="262"/>
      <c r="EZT138" s="262"/>
      <c r="EZU138" s="262"/>
      <c r="EZV138" s="262"/>
      <c r="EZW138" s="262"/>
      <c r="EZX138" s="262"/>
      <c r="EZY138" s="262"/>
      <c r="EZZ138" s="262"/>
      <c r="FAA138" s="262"/>
      <c r="FAB138" s="262"/>
      <c r="FAC138" s="262"/>
      <c r="FAD138" s="262"/>
      <c r="FAE138" s="262"/>
      <c r="FAF138" s="262"/>
      <c r="FAG138" s="262"/>
      <c r="FAH138" s="262"/>
      <c r="FAI138" s="262"/>
      <c r="FAJ138" s="262"/>
      <c r="FAK138" s="262"/>
      <c r="FAL138" s="262"/>
      <c r="FAM138" s="262"/>
      <c r="FAN138" s="262"/>
      <c r="FAO138" s="262"/>
      <c r="FAP138" s="262"/>
      <c r="FAQ138" s="262"/>
      <c r="FAR138" s="262"/>
      <c r="FAS138" s="262"/>
      <c r="FAT138" s="262"/>
      <c r="FAU138" s="262"/>
      <c r="FAV138" s="262"/>
      <c r="FAW138" s="262"/>
      <c r="FAX138" s="262"/>
      <c r="FAY138" s="262"/>
      <c r="FAZ138" s="262"/>
      <c r="FBA138" s="262"/>
      <c r="FBB138" s="262"/>
      <c r="FBC138" s="262"/>
      <c r="FBD138" s="262"/>
      <c r="FBE138" s="262"/>
      <c r="FBF138" s="262"/>
      <c r="FBG138" s="262"/>
      <c r="FBH138" s="262"/>
      <c r="FBI138" s="262"/>
      <c r="FBJ138" s="262"/>
      <c r="FBK138" s="262"/>
      <c r="FBL138" s="262"/>
      <c r="FBM138" s="262"/>
      <c r="FBN138" s="262"/>
      <c r="FBO138" s="262"/>
      <c r="FBP138" s="262"/>
      <c r="FBQ138" s="262"/>
      <c r="FBR138" s="262"/>
      <c r="FBS138" s="262"/>
      <c r="FBT138" s="262"/>
      <c r="FBU138" s="262"/>
      <c r="FBV138" s="262"/>
      <c r="FBW138" s="262"/>
      <c r="FBX138" s="262"/>
      <c r="FBY138" s="262"/>
      <c r="FBZ138" s="262"/>
      <c r="FCA138" s="262"/>
      <c r="FCB138" s="262"/>
      <c r="FCC138" s="262"/>
      <c r="FCD138" s="262"/>
      <c r="FCE138" s="262"/>
      <c r="FCF138" s="262"/>
      <c r="FCG138" s="262"/>
      <c r="FCH138" s="262"/>
      <c r="FCI138" s="262"/>
      <c r="FCJ138" s="262"/>
      <c r="FCK138" s="262"/>
      <c r="FCL138" s="262"/>
      <c r="FCM138" s="262"/>
      <c r="FCN138" s="262"/>
      <c r="FCO138" s="262"/>
      <c r="FCP138" s="262"/>
      <c r="FCQ138" s="262"/>
      <c r="FCR138" s="262"/>
      <c r="FCS138" s="262"/>
      <c r="FCT138" s="262"/>
      <c r="FCU138" s="262"/>
      <c r="FCV138" s="262"/>
      <c r="FCW138" s="262"/>
      <c r="FCX138" s="262"/>
      <c r="FCY138" s="262"/>
      <c r="FCZ138" s="262"/>
      <c r="FDA138" s="262"/>
      <c r="FDB138" s="262"/>
      <c r="FDC138" s="262"/>
      <c r="FDD138" s="262"/>
      <c r="FDE138" s="262"/>
      <c r="FDF138" s="262"/>
      <c r="FDG138" s="262"/>
      <c r="FDH138" s="262"/>
      <c r="FDI138" s="262"/>
      <c r="FDJ138" s="262"/>
      <c r="FDK138" s="262"/>
      <c r="FDL138" s="262"/>
      <c r="FDM138" s="262"/>
      <c r="FDN138" s="262"/>
      <c r="FDO138" s="262"/>
      <c r="FDP138" s="262"/>
      <c r="FDQ138" s="262"/>
      <c r="FDR138" s="262"/>
      <c r="FDS138" s="262"/>
      <c r="FDT138" s="262"/>
      <c r="FDU138" s="262"/>
      <c r="FDV138" s="262"/>
      <c r="FDW138" s="262"/>
      <c r="FDX138" s="262"/>
      <c r="FDY138" s="262"/>
      <c r="FDZ138" s="262"/>
      <c r="FEA138" s="262"/>
      <c r="FEB138" s="262"/>
      <c r="FEC138" s="262"/>
      <c r="FED138" s="262"/>
      <c r="FEE138" s="262"/>
      <c r="FEF138" s="262"/>
      <c r="FEG138" s="262"/>
      <c r="FEH138" s="262"/>
      <c r="FEI138" s="262"/>
      <c r="FEJ138" s="262"/>
      <c r="FEK138" s="262"/>
      <c r="FEL138" s="262"/>
      <c r="FEM138" s="262"/>
      <c r="FEN138" s="262"/>
      <c r="FEO138" s="262"/>
      <c r="FEP138" s="262"/>
      <c r="FEQ138" s="262"/>
      <c r="FER138" s="262"/>
      <c r="FES138" s="262"/>
      <c r="FET138" s="262"/>
      <c r="FEU138" s="262"/>
      <c r="FEV138" s="262"/>
      <c r="FEW138" s="262"/>
      <c r="FEX138" s="262"/>
      <c r="FEY138" s="262"/>
      <c r="FEZ138" s="262"/>
      <c r="FFA138" s="262"/>
      <c r="FFB138" s="262"/>
      <c r="FFC138" s="262"/>
      <c r="FFD138" s="262"/>
      <c r="FFE138" s="262"/>
      <c r="FFF138" s="262"/>
      <c r="FFG138" s="262"/>
      <c r="FFH138" s="262"/>
      <c r="FFI138" s="262"/>
      <c r="FFJ138" s="262"/>
      <c r="FFK138" s="262"/>
      <c r="FFL138" s="262"/>
      <c r="FFM138" s="262"/>
      <c r="FFN138" s="262"/>
      <c r="FFO138" s="262"/>
      <c r="FFP138" s="262"/>
      <c r="FFQ138" s="262"/>
      <c r="FFR138" s="262"/>
      <c r="FFS138" s="262"/>
      <c r="FFT138" s="262"/>
      <c r="FFU138" s="262"/>
      <c r="FFV138" s="262"/>
      <c r="FFW138" s="262"/>
      <c r="FFX138" s="262"/>
      <c r="FFY138" s="262"/>
      <c r="FFZ138" s="262"/>
      <c r="FGA138" s="262"/>
      <c r="FGB138" s="262"/>
      <c r="FGC138" s="262"/>
      <c r="FGD138" s="262"/>
      <c r="FGE138" s="262"/>
      <c r="FGF138" s="262"/>
      <c r="FGG138" s="262"/>
      <c r="FGH138" s="262"/>
      <c r="FGI138" s="262"/>
      <c r="FGJ138" s="262"/>
      <c r="FGK138" s="262"/>
      <c r="FGL138" s="262"/>
      <c r="FGM138" s="262"/>
      <c r="FGN138" s="262"/>
      <c r="FGO138" s="262"/>
      <c r="FGP138" s="262"/>
      <c r="FGQ138" s="262"/>
      <c r="FGR138" s="262"/>
      <c r="FGS138" s="262"/>
      <c r="FGT138" s="262"/>
      <c r="FGU138" s="262"/>
      <c r="FGV138" s="262"/>
      <c r="FGW138" s="262"/>
      <c r="FGX138" s="262"/>
      <c r="FGY138" s="262"/>
      <c r="FGZ138" s="262"/>
      <c r="FHA138" s="262"/>
      <c r="FHB138" s="262"/>
      <c r="FHC138" s="262"/>
      <c r="FHD138" s="262"/>
      <c r="FHE138" s="262"/>
      <c r="FHF138" s="262"/>
      <c r="FHG138" s="262"/>
      <c r="FHH138" s="262"/>
      <c r="FHI138" s="262"/>
      <c r="FHJ138" s="262"/>
      <c r="FHK138" s="262"/>
      <c r="FHL138" s="262"/>
      <c r="FHM138" s="262"/>
      <c r="FHN138" s="262"/>
      <c r="FHO138" s="262"/>
      <c r="FHP138" s="262"/>
      <c r="FHQ138" s="262"/>
      <c r="FHR138" s="262"/>
      <c r="FHS138" s="262"/>
      <c r="FHT138" s="262"/>
      <c r="FHU138" s="262"/>
      <c r="FHV138" s="262"/>
      <c r="FHW138" s="262"/>
      <c r="FHX138" s="262"/>
      <c r="FHY138" s="262"/>
      <c r="FHZ138" s="262"/>
      <c r="FIA138" s="262"/>
      <c r="FIB138" s="262"/>
      <c r="FIC138" s="262"/>
      <c r="FID138" s="262"/>
      <c r="FIE138" s="262"/>
      <c r="FIF138" s="262"/>
      <c r="FIG138" s="262"/>
      <c r="FIH138" s="262"/>
      <c r="FII138" s="262"/>
      <c r="FIJ138" s="262"/>
      <c r="FIK138" s="262"/>
      <c r="FIL138" s="262"/>
      <c r="FIM138" s="262"/>
      <c r="FIN138" s="262"/>
      <c r="FIO138" s="262"/>
      <c r="FIP138" s="262"/>
      <c r="FIQ138" s="262"/>
      <c r="FIR138" s="262"/>
      <c r="FIS138" s="262"/>
      <c r="FIT138" s="262"/>
      <c r="FIU138" s="262"/>
      <c r="FIV138" s="262"/>
      <c r="FIW138" s="262"/>
      <c r="FIX138" s="262"/>
      <c r="FIY138" s="262"/>
      <c r="FIZ138" s="262"/>
      <c r="FJA138" s="262"/>
      <c r="FJB138" s="262"/>
      <c r="FJC138" s="262"/>
      <c r="FJD138" s="262"/>
      <c r="FJE138" s="262"/>
      <c r="FJF138" s="262"/>
      <c r="FJG138" s="262"/>
      <c r="FJH138" s="262"/>
      <c r="FJI138" s="262"/>
      <c r="FJJ138" s="262"/>
      <c r="FJK138" s="262"/>
      <c r="FJL138" s="262"/>
      <c r="FJM138" s="262"/>
      <c r="FJN138" s="262"/>
      <c r="FJO138" s="262"/>
      <c r="FJP138" s="262"/>
      <c r="FJQ138" s="262"/>
      <c r="FJR138" s="262"/>
      <c r="FJS138" s="262"/>
      <c r="FJT138" s="262"/>
      <c r="FJU138" s="262"/>
      <c r="FJV138" s="262"/>
      <c r="FJW138" s="262"/>
      <c r="FJX138" s="262"/>
      <c r="FJY138" s="262"/>
      <c r="FJZ138" s="262"/>
      <c r="FKA138" s="262"/>
      <c r="FKB138" s="262"/>
      <c r="FKC138" s="262"/>
      <c r="FKD138" s="262"/>
      <c r="FKE138" s="262"/>
      <c r="FKF138" s="262"/>
      <c r="FKG138" s="262"/>
      <c r="FKH138" s="262"/>
      <c r="FKI138" s="262"/>
      <c r="FKJ138" s="262"/>
      <c r="FKK138" s="262"/>
      <c r="FKL138" s="262"/>
      <c r="FKM138" s="262"/>
      <c r="FKN138" s="262"/>
      <c r="FKO138" s="262"/>
      <c r="FKP138" s="262"/>
      <c r="FKQ138" s="262"/>
      <c r="FKR138" s="262"/>
      <c r="FKS138" s="262"/>
      <c r="FKT138" s="262"/>
      <c r="FKU138" s="262"/>
      <c r="FKV138" s="262"/>
      <c r="FKW138" s="262"/>
      <c r="FKX138" s="262"/>
      <c r="FKY138" s="262"/>
      <c r="FKZ138" s="262"/>
      <c r="FLA138" s="262"/>
      <c r="FLB138" s="262"/>
      <c r="FLC138" s="262"/>
      <c r="FLD138" s="262"/>
      <c r="FLE138" s="262"/>
      <c r="FLF138" s="262"/>
      <c r="FLG138" s="262"/>
      <c r="FLH138" s="262"/>
      <c r="FLI138" s="262"/>
      <c r="FLJ138" s="262"/>
      <c r="FLK138" s="262"/>
      <c r="FLL138" s="262"/>
      <c r="FLM138" s="262"/>
      <c r="FLN138" s="262"/>
      <c r="FLO138" s="262"/>
      <c r="FLP138" s="262"/>
      <c r="FLQ138" s="262"/>
      <c r="FLR138" s="262"/>
      <c r="FLS138" s="262"/>
      <c r="FLT138" s="262"/>
      <c r="FLU138" s="262"/>
      <c r="FLV138" s="262"/>
      <c r="FLW138" s="262"/>
      <c r="FLX138" s="262"/>
      <c r="FLY138" s="262"/>
      <c r="FLZ138" s="262"/>
      <c r="FMA138" s="262"/>
      <c r="FMB138" s="262"/>
      <c r="FMC138" s="262"/>
      <c r="FMD138" s="262"/>
      <c r="FME138" s="262"/>
      <c r="FMF138" s="262"/>
      <c r="FMG138" s="262"/>
      <c r="FMH138" s="262"/>
      <c r="FMI138" s="262"/>
      <c r="FMJ138" s="262"/>
      <c r="FMK138" s="262"/>
      <c r="FML138" s="262"/>
      <c r="FMM138" s="262"/>
      <c r="FMN138" s="262"/>
      <c r="FMO138" s="262"/>
      <c r="FMP138" s="262"/>
      <c r="FMQ138" s="262"/>
      <c r="FMR138" s="262"/>
      <c r="FMS138" s="262"/>
      <c r="FMT138" s="262"/>
      <c r="FMU138" s="262"/>
      <c r="FMV138" s="262"/>
      <c r="FMW138" s="262"/>
      <c r="FMX138" s="262"/>
      <c r="FMY138" s="262"/>
      <c r="FMZ138" s="262"/>
      <c r="FNA138" s="262"/>
      <c r="FNB138" s="262"/>
      <c r="FNC138" s="262"/>
      <c r="FND138" s="262"/>
      <c r="FNE138" s="262"/>
      <c r="FNF138" s="262"/>
      <c r="FNG138" s="262"/>
      <c r="FNH138" s="262"/>
      <c r="FNI138" s="262"/>
      <c r="FNJ138" s="262"/>
      <c r="FNK138" s="262"/>
      <c r="FNL138" s="262"/>
      <c r="FNM138" s="262"/>
      <c r="FNN138" s="262"/>
      <c r="FNO138" s="262"/>
      <c r="FNP138" s="262"/>
      <c r="FNQ138" s="262"/>
      <c r="FNR138" s="262"/>
      <c r="FNS138" s="262"/>
      <c r="FNT138" s="262"/>
      <c r="FNU138" s="262"/>
      <c r="FNV138" s="262"/>
      <c r="FNW138" s="262"/>
      <c r="FNX138" s="262"/>
      <c r="FNY138" s="262"/>
      <c r="FNZ138" s="262"/>
      <c r="FOA138" s="262"/>
      <c r="FOB138" s="262"/>
      <c r="FOC138" s="262"/>
      <c r="FOD138" s="262"/>
      <c r="FOE138" s="262"/>
      <c r="FOF138" s="262"/>
      <c r="FOG138" s="262"/>
      <c r="FOH138" s="262"/>
      <c r="FOI138" s="262"/>
      <c r="FOJ138" s="262"/>
      <c r="FOK138" s="262"/>
      <c r="FOL138" s="262"/>
      <c r="FOM138" s="262"/>
      <c r="FON138" s="262"/>
      <c r="FOO138" s="262"/>
      <c r="FOP138" s="262"/>
      <c r="FOQ138" s="262"/>
      <c r="FOR138" s="262"/>
      <c r="FOS138" s="262"/>
      <c r="FOT138" s="262"/>
      <c r="FOU138" s="262"/>
      <c r="FOV138" s="262"/>
      <c r="FOW138" s="262"/>
      <c r="FOX138" s="262"/>
      <c r="FOY138" s="262"/>
      <c r="FOZ138" s="262"/>
      <c r="FPA138" s="262"/>
      <c r="FPB138" s="262"/>
      <c r="FPC138" s="262"/>
      <c r="FPD138" s="262"/>
      <c r="FPE138" s="262"/>
      <c r="FPF138" s="262"/>
      <c r="FPG138" s="262"/>
      <c r="FPH138" s="262"/>
      <c r="FPI138" s="262"/>
      <c r="FPJ138" s="262"/>
      <c r="FPK138" s="262"/>
      <c r="FPL138" s="262"/>
      <c r="FPM138" s="262"/>
      <c r="FPN138" s="262"/>
      <c r="FPO138" s="262"/>
      <c r="FPP138" s="262"/>
      <c r="FPQ138" s="262"/>
      <c r="FPR138" s="262"/>
      <c r="FPS138" s="262"/>
      <c r="FPT138" s="262"/>
      <c r="FPU138" s="262"/>
      <c r="FPV138" s="262"/>
      <c r="FPW138" s="262"/>
      <c r="FPX138" s="262"/>
      <c r="FPY138" s="262"/>
      <c r="FPZ138" s="262"/>
      <c r="FQA138" s="262"/>
      <c r="FQB138" s="262"/>
      <c r="FQC138" s="262"/>
      <c r="FQD138" s="262"/>
      <c r="FQE138" s="262"/>
      <c r="FQF138" s="262"/>
      <c r="FQG138" s="262"/>
      <c r="FQH138" s="262"/>
      <c r="FQI138" s="262"/>
      <c r="FQJ138" s="262"/>
      <c r="FQK138" s="262"/>
      <c r="FQL138" s="262"/>
      <c r="FQM138" s="262"/>
      <c r="FQN138" s="262"/>
      <c r="FQO138" s="262"/>
      <c r="FQP138" s="262"/>
      <c r="FQQ138" s="262"/>
      <c r="FQR138" s="262"/>
      <c r="FQS138" s="262"/>
      <c r="FQT138" s="262"/>
      <c r="FQU138" s="262"/>
      <c r="FQV138" s="262"/>
      <c r="FQW138" s="262"/>
      <c r="FQX138" s="262"/>
      <c r="FQY138" s="262"/>
      <c r="FQZ138" s="262"/>
      <c r="FRA138" s="262"/>
      <c r="FRB138" s="262"/>
      <c r="FRC138" s="262"/>
      <c r="FRD138" s="262"/>
      <c r="FRE138" s="262"/>
      <c r="FRF138" s="262"/>
      <c r="FRG138" s="262"/>
      <c r="FRH138" s="262"/>
      <c r="FRI138" s="262"/>
      <c r="FRJ138" s="262"/>
      <c r="FRK138" s="262"/>
      <c r="FRL138" s="262"/>
      <c r="FRM138" s="262"/>
      <c r="FRN138" s="262"/>
      <c r="FRO138" s="262"/>
      <c r="FRP138" s="262"/>
      <c r="FRQ138" s="262"/>
      <c r="FRR138" s="262"/>
      <c r="FRS138" s="262"/>
      <c r="FRT138" s="262"/>
      <c r="FRU138" s="262"/>
      <c r="FRV138" s="262"/>
      <c r="FRW138" s="262"/>
      <c r="FRX138" s="262"/>
      <c r="FRY138" s="262"/>
      <c r="FRZ138" s="262"/>
      <c r="FSA138" s="262"/>
      <c r="FSB138" s="262"/>
      <c r="FSC138" s="262"/>
      <c r="FSD138" s="262"/>
      <c r="FSE138" s="262"/>
      <c r="FSF138" s="262"/>
      <c r="FSG138" s="262"/>
      <c r="FSH138" s="262"/>
      <c r="FSI138" s="262"/>
      <c r="FSJ138" s="262"/>
      <c r="FSK138" s="262"/>
      <c r="FSL138" s="262"/>
      <c r="FSM138" s="262"/>
      <c r="FSN138" s="262"/>
      <c r="FSO138" s="262"/>
      <c r="FSP138" s="262"/>
      <c r="FSQ138" s="262"/>
      <c r="FSR138" s="262"/>
      <c r="FSS138" s="262"/>
      <c r="FST138" s="262"/>
      <c r="FSU138" s="262"/>
      <c r="FSV138" s="262"/>
      <c r="FSW138" s="262"/>
      <c r="FSX138" s="262"/>
      <c r="FSY138" s="262"/>
      <c r="FSZ138" s="262"/>
      <c r="FTA138" s="262"/>
      <c r="FTB138" s="262"/>
      <c r="FTC138" s="262"/>
      <c r="FTD138" s="262"/>
      <c r="FTE138" s="262"/>
      <c r="FTF138" s="262"/>
      <c r="FTG138" s="262"/>
      <c r="FTH138" s="262"/>
      <c r="FTI138" s="262"/>
      <c r="FTJ138" s="262"/>
      <c r="FTK138" s="262"/>
      <c r="FTL138" s="262"/>
      <c r="FTM138" s="262"/>
      <c r="FTN138" s="262"/>
      <c r="FTO138" s="262"/>
      <c r="FTP138" s="262"/>
      <c r="FTQ138" s="262"/>
      <c r="FTR138" s="262"/>
      <c r="FTS138" s="262"/>
      <c r="FTT138" s="262"/>
      <c r="FTU138" s="262"/>
      <c r="FTV138" s="262"/>
      <c r="FTW138" s="262"/>
      <c r="FTX138" s="262"/>
      <c r="FTY138" s="262"/>
      <c r="FTZ138" s="262"/>
      <c r="FUA138" s="262"/>
      <c r="FUB138" s="262"/>
      <c r="FUC138" s="262"/>
      <c r="FUD138" s="262"/>
      <c r="FUE138" s="262"/>
      <c r="FUF138" s="262"/>
      <c r="FUG138" s="262"/>
      <c r="FUH138" s="262"/>
      <c r="FUI138" s="262"/>
      <c r="FUJ138" s="262"/>
      <c r="FUK138" s="262"/>
      <c r="FUL138" s="262"/>
      <c r="FUM138" s="262"/>
      <c r="FUN138" s="262"/>
      <c r="FUO138" s="262"/>
      <c r="FUP138" s="262"/>
      <c r="FUQ138" s="262"/>
      <c r="FUR138" s="262"/>
      <c r="FUS138" s="262"/>
      <c r="FUT138" s="262"/>
      <c r="FUU138" s="262"/>
      <c r="FUV138" s="262"/>
      <c r="FUW138" s="262"/>
      <c r="FUX138" s="262"/>
      <c r="FUY138" s="262"/>
      <c r="FUZ138" s="262"/>
      <c r="FVA138" s="262"/>
      <c r="FVB138" s="262"/>
      <c r="FVC138" s="262"/>
      <c r="FVD138" s="262"/>
      <c r="FVE138" s="262"/>
      <c r="FVF138" s="262"/>
      <c r="FVG138" s="262"/>
      <c r="FVH138" s="262"/>
      <c r="FVI138" s="262"/>
      <c r="FVJ138" s="262"/>
      <c r="FVK138" s="262"/>
      <c r="FVL138" s="262"/>
      <c r="FVM138" s="262"/>
      <c r="FVN138" s="262"/>
      <c r="FVO138" s="262"/>
      <c r="FVP138" s="262"/>
      <c r="FVQ138" s="262"/>
      <c r="FVR138" s="262"/>
      <c r="FVS138" s="262"/>
      <c r="FVT138" s="262"/>
      <c r="FVU138" s="262"/>
      <c r="FVV138" s="262"/>
      <c r="FVW138" s="262"/>
      <c r="FVX138" s="262"/>
      <c r="FVY138" s="262"/>
      <c r="FVZ138" s="262"/>
      <c r="FWA138" s="262"/>
      <c r="FWB138" s="262"/>
      <c r="FWC138" s="262"/>
      <c r="FWD138" s="262"/>
      <c r="FWE138" s="262"/>
      <c r="FWF138" s="262"/>
      <c r="FWG138" s="262"/>
      <c r="FWH138" s="262"/>
      <c r="FWI138" s="262"/>
      <c r="FWJ138" s="262"/>
      <c r="FWK138" s="262"/>
      <c r="FWL138" s="262"/>
      <c r="FWM138" s="262"/>
      <c r="FWN138" s="262"/>
      <c r="FWO138" s="262"/>
      <c r="FWP138" s="262"/>
      <c r="FWQ138" s="262"/>
      <c r="FWR138" s="262"/>
      <c r="FWS138" s="262"/>
      <c r="FWT138" s="262"/>
      <c r="FWU138" s="262"/>
      <c r="FWV138" s="262"/>
      <c r="FWW138" s="262"/>
      <c r="FWX138" s="262"/>
      <c r="FWY138" s="262"/>
      <c r="FWZ138" s="262"/>
      <c r="FXA138" s="262"/>
      <c r="FXB138" s="262"/>
      <c r="FXC138" s="262"/>
      <c r="FXD138" s="262"/>
      <c r="FXE138" s="262"/>
      <c r="FXF138" s="262"/>
      <c r="FXG138" s="262"/>
      <c r="FXH138" s="262"/>
      <c r="FXI138" s="262"/>
      <c r="FXJ138" s="262"/>
      <c r="FXK138" s="262"/>
      <c r="FXL138" s="262"/>
      <c r="FXM138" s="262"/>
      <c r="FXN138" s="262"/>
      <c r="FXO138" s="262"/>
      <c r="FXP138" s="262"/>
      <c r="FXQ138" s="262"/>
      <c r="FXR138" s="262"/>
      <c r="FXS138" s="262"/>
      <c r="FXT138" s="262"/>
      <c r="FXU138" s="262"/>
      <c r="FXV138" s="262"/>
      <c r="FXW138" s="262"/>
      <c r="FXX138" s="262"/>
      <c r="FXY138" s="262"/>
      <c r="FXZ138" s="262"/>
      <c r="FYA138" s="262"/>
      <c r="FYB138" s="262"/>
      <c r="FYC138" s="262"/>
      <c r="FYD138" s="262"/>
      <c r="FYE138" s="262"/>
      <c r="FYF138" s="262"/>
      <c r="FYG138" s="262"/>
      <c r="FYH138" s="262"/>
      <c r="FYI138" s="262"/>
      <c r="FYJ138" s="262"/>
      <c r="FYK138" s="262"/>
      <c r="FYL138" s="262"/>
      <c r="FYM138" s="262"/>
      <c r="FYN138" s="262"/>
      <c r="FYO138" s="262"/>
      <c r="FYP138" s="262"/>
      <c r="FYQ138" s="262"/>
      <c r="FYR138" s="262"/>
      <c r="FYS138" s="262"/>
      <c r="FYT138" s="262"/>
      <c r="FYU138" s="262"/>
      <c r="FYV138" s="262"/>
      <c r="FYW138" s="262"/>
      <c r="FYX138" s="262"/>
      <c r="FYY138" s="262"/>
      <c r="FYZ138" s="262"/>
      <c r="FZA138" s="262"/>
      <c r="FZB138" s="262"/>
      <c r="FZC138" s="262"/>
      <c r="FZD138" s="262"/>
      <c r="FZE138" s="262"/>
      <c r="FZF138" s="262"/>
      <c r="FZG138" s="262"/>
      <c r="FZH138" s="262"/>
      <c r="FZI138" s="262"/>
      <c r="FZJ138" s="262"/>
      <c r="FZK138" s="262"/>
      <c r="FZL138" s="262"/>
      <c r="FZM138" s="262"/>
      <c r="FZN138" s="262"/>
      <c r="FZO138" s="262"/>
      <c r="FZP138" s="262"/>
      <c r="FZQ138" s="262"/>
      <c r="FZR138" s="262"/>
      <c r="FZS138" s="262"/>
      <c r="FZT138" s="262"/>
      <c r="FZU138" s="262"/>
      <c r="FZV138" s="262"/>
      <c r="FZW138" s="262"/>
      <c r="FZX138" s="262"/>
      <c r="FZY138" s="262"/>
      <c r="FZZ138" s="262"/>
      <c r="GAA138" s="262"/>
      <c r="GAB138" s="262"/>
      <c r="GAC138" s="262"/>
      <c r="GAD138" s="262"/>
      <c r="GAE138" s="262"/>
      <c r="GAF138" s="262"/>
      <c r="GAG138" s="262"/>
      <c r="GAH138" s="262"/>
      <c r="GAI138" s="262"/>
      <c r="GAJ138" s="262"/>
      <c r="GAK138" s="262"/>
      <c r="GAL138" s="262"/>
      <c r="GAM138" s="262"/>
      <c r="GAN138" s="262"/>
      <c r="GAO138" s="262"/>
      <c r="GAP138" s="262"/>
      <c r="GAQ138" s="262"/>
      <c r="GAR138" s="262"/>
      <c r="GAS138" s="262"/>
      <c r="GAT138" s="262"/>
      <c r="GAU138" s="262"/>
      <c r="GAV138" s="262"/>
      <c r="GAW138" s="262"/>
      <c r="GAX138" s="262"/>
      <c r="GAY138" s="262"/>
      <c r="GAZ138" s="262"/>
      <c r="GBA138" s="262"/>
      <c r="GBB138" s="262"/>
      <c r="GBC138" s="262"/>
      <c r="GBD138" s="262"/>
      <c r="GBE138" s="262"/>
      <c r="GBF138" s="262"/>
      <c r="GBG138" s="262"/>
      <c r="GBH138" s="262"/>
      <c r="GBI138" s="262"/>
      <c r="GBJ138" s="262"/>
      <c r="GBK138" s="262"/>
      <c r="GBL138" s="262"/>
      <c r="GBM138" s="262"/>
      <c r="GBN138" s="262"/>
      <c r="GBO138" s="262"/>
      <c r="GBP138" s="262"/>
      <c r="GBQ138" s="262"/>
      <c r="GBR138" s="262"/>
      <c r="GBS138" s="262"/>
      <c r="GBT138" s="262"/>
      <c r="GBU138" s="262"/>
      <c r="GBV138" s="262"/>
      <c r="GBW138" s="262"/>
      <c r="GBX138" s="262"/>
      <c r="GBY138" s="262"/>
      <c r="GBZ138" s="262"/>
      <c r="GCA138" s="262"/>
      <c r="GCB138" s="262"/>
      <c r="GCC138" s="262"/>
      <c r="GCD138" s="262"/>
      <c r="GCE138" s="262"/>
      <c r="GCF138" s="262"/>
      <c r="GCG138" s="262"/>
      <c r="GCH138" s="262"/>
      <c r="GCI138" s="262"/>
      <c r="GCJ138" s="262"/>
      <c r="GCK138" s="262"/>
      <c r="GCL138" s="262"/>
      <c r="GCM138" s="262"/>
      <c r="GCN138" s="262"/>
      <c r="GCO138" s="262"/>
      <c r="GCP138" s="262"/>
      <c r="GCQ138" s="262"/>
      <c r="GCR138" s="262"/>
      <c r="GCS138" s="262"/>
      <c r="GCT138" s="262"/>
      <c r="GCU138" s="262"/>
      <c r="GCV138" s="262"/>
      <c r="GCW138" s="262"/>
      <c r="GCX138" s="262"/>
      <c r="GCY138" s="262"/>
      <c r="GCZ138" s="262"/>
      <c r="GDA138" s="262"/>
      <c r="GDB138" s="262"/>
      <c r="GDC138" s="262"/>
      <c r="GDD138" s="262"/>
      <c r="GDE138" s="262"/>
      <c r="GDF138" s="262"/>
      <c r="GDG138" s="262"/>
      <c r="GDH138" s="262"/>
      <c r="GDI138" s="262"/>
      <c r="GDJ138" s="262"/>
      <c r="GDK138" s="262"/>
      <c r="GDL138" s="262"/>
      <c r="GDM138" s="262"/>
      <c r="GDN138" s="262"/>
      <c r="GDO138" s="262"/>
      <c r="GDP138" s="262"/>
      <c r="GDQ138" s="262"/>
      <c r="GDR138" s="262"/>
      <c r="GDS138" s="262"/>
      <c r="GDT138" s="262"/>
      <c r="GDU138" s="262"/>
      <c r="GDV138" s="262"/>
      <c r="GDW138" s="262"/>
      <c r="GDX138" s="262"/>
      <c r="GDY138" s="262"/>
      <c r="GDZ138" s="262"/>
      <c r="GEA138" s="262"/>
      <c r="GEB138" s="262"/>
      <c r="GEC138" s="262"/>
      <c r="GED138" s="262"/>
      <c r="GEE138" s="262"/>
      <c r="GEF138" s="262"/>
      <c r="GEG138" s="262"/>
      <c r="GEH138" s="262"/>
      <c r="GEI138" s="262"/>
      <c r="GEJ138" s="262"/>
      <c r="GEK138" s="262"/>
      <c r="GEL138" s="262"/>
      <c r="GEM138" s="262"/>
      <c r="GEN138" s="262"/>
      <c r="GEO138" s="262"/>
      <c r="GEP138" s="262"/>
      <c r="GEQ138" s="262"/>
      <c r="GER138" s="262"/>
      <c r="GES138" s="262"/>
      <c r="GET138" s="262"/>
      <c r="GEU138" s="262"/>
      <c r="GEV138" s="262"/>
      <c r="GEW138" s="262"/>
      <c r="GEX138" s="262"/>
      <c r="GEY138" s="262"/>
      <c r="GEZ138" s="262"/>
      <c r="GFA138" s="262"/>
      <c r="GFB138" s="262"/>
      <c r="GFC138" s="262"/>
      <c r="GFD138" s="262"/>
      <c r="GFE138" s="262"/>
      <c r="GFF138" s="262"/>
      <c r="GFG138" s="262"/>
      <c r="GFH138" s="262"/>
      <c r="GFI138" s="262"/>
      <c r="GFJ138" s="262"/>
      <c r="GFK138" s="262"/>
      <c r="GFL138" s="262"/>
      <c r="GFM138" s="262"/>
      <c r="GFN138" s="262"/>
      <c r="GFO138" s="262"/>
      <c r="GFP138" s="262"/>
      <c r="GFQ138" s="262"/>
      <c r="GFR138" s="262"/>
      <c r="GFS138" s="262"/>
      <c r="GFT138" s="262"/>
      <c r="GFU138" s="262"/>
      <c r="GFV138" s="262"/>
      <c r="GFW138" s="262"/>
      <c r="GFX138" s="262"/>
      <c r="GFY138" s="262"/>
      <c r="GFZ138" s="262"/>
      <c r="GGA138" s="262"/>
      <c r="GGB138" s="262"/>
      <c r="GGC138" s="262"/>
      <c r="GGD138" s="262"/>
      <c r="GGE138" s="262"/>
      <c r="GGF138" s="262"/>
      <c r="GGG138" s="262"/>
      <c r="GGH138" s="262"/>
      <c r="GGI138" s="262"/>
      <c r="GGJ138" s="262"/>
      <c r="GGK138" s="262"/>
      <c r="GGL138" s="262"/>
      <c r="GGM138" s="262"/>
      <c r="GGN138" s="262"/>
      <c r="GGO138" s="262"/>
      <c r="GGP138" s="262"/>
      <c r="GGQ138" s="262"/>
      <c r="GGR138" s="262"/>
      <c r="GGS138" s="262"/>
      <c r="GGT138" s="262"/>
      <c r="GGU138" s="262"/>
      <c r="GGV138" s="262"/>
      <c r="GGW138" s="262"/>
      <c r="GGX138" s="262"/>
      <c r="GGY138" s="262"/>
      <c r="GGZ138" s="262"/>
      <c r="GHA138" s="262"/>
      <c r="GHB138" s="262"/>
      <c r="GHC138" s="262"/>
      <c r="GHD138" s="262"/>
      <c r="GHE138" s="262"/>
      <c r="GHF138" s="262"/>
      <c r="GHG138" s="262"/>
      <c r="GHH138" s="262"/>
      <c r="GHI138" s="262"/>
      <c r="GHJ138" s="262"/>
      <c r="GHK138" s="262"/>
      <c r="GHL138" s="262"/>
      <c r="GHM138" s="262"/>
      <c r="GHN138" s="262"/>
      <c r="GHO138" s="262"/>
      <c r="GHP138" s="262"/>
      <c r="GHQ138" s="262"/>
      <c r="GHR138" s="262"/>
      <c r="GHS138" s="262"/>
      <c r="GHT138" s="262"/>
      <c r="GHU138" s="262"/>
      <c r="GHV138" s="262"/>
      <c r="GHW138" s="262"/>
      <c r="GHX138" s="262"/>
      <c r="GHY138" s="262"/>
      <c r="GHZ138" s="262"/>
      <c r="GIA138" s="262"/>
      <c r="GIB138" s="262"/>
      <c r="GIC138" s="262"/>
      <c r="GID138" s="262"/>
      <c r="GIE138" s="262"/>
      <c r="GIF138" s="262"/>
      <c r="GIG138" s="262"/>
      <c r="GIH138" s="262"/>
      <c r="GII138" s="262"/>
      <c r="GIJ138" s="262"/>
      <c r="GIK138" s="262"/>
      <c r="GIL138" s="262"/>
      <c r="GIM138" s="262"/>
      <c r="GIN138" s="262"/>
      <c r="GIO138" s="262"/>
      <c r="GIP138" s="262"/>
      <c r="GIQ138" s="262"/>
      <c r="GIR138" s="262"/>
      <c r="GIS138" s="262"/>
      <c r="GIT138" s="262"/>
      <c r="GIU138" s="262"/>
      <c r="GIV138" s="262"/>
      <c r="GIW138" s="262"/>
      <c r="GIX138" s="262"/>
      <c r="GIY138" s="262"/>
      <c r="GIZ138" s="262"/>
      <c r="GJA138" s="262"/>
      <c r="GJB138" s="262"/>
      <c r="GJC138" s="262"/>
      <c r="GJD138" s="262"/>
      <c r="GJE138" s="262"/>
      <c r="GJF138" s="262"/>
      <c r="GJG138" s="262"/>
      <c r="GJH138" s="262"/>
      <c r="GJI138" s="262"/>
      <c r="GJJ138" s="262"/>
      <c r="GJK138" s="262"/>
      <c r="GJL138" s="262"/>
      <c r="GJM138" s="262"/>
      <c r="GJN138" s="262"/>
      <c r="GJO138" s="262"/>
      <c r="GJP138" s="262"/>
      <c r="GJQ138" s="262"/>
      <c r="GJR138" s="262"/>
      <c r="GJS138" s="262"/>
      <c r="GJT138" s="262"/>
      <c r="GJU138" s="262"/>
      <c r="GJV138" s="262"/>
      <c r="GJW138" s="262"/>
      <c r="GJX138" s="262"/>
      <c r="GJY138" s="262"/>
      <c r="GJZ138" s="262"/>
      <c r="GKA138" s="262"/>
      <c r="GKB138" s="262"/>
      <c r="GKC138" s="262"/>
      <c r="GKD138" s="262"/>
      <c r="GKE138" s="262"/>
      <c r="GKF138" s="262"/>
      <c r="GKG138" s="262"/>
      <c r="GKH138" s="262"/>
      <c r="GKI138" s="262"/>
      <c r="GKJ138" s="262"/>
      <c r="GKK138" s="262"/>
      <c r="GKL138" s="262"/>
      <c r="GKM138" s="262"/>
      <c r="GKN138" s="262"/>
      <c r="GKO138" s="262"/>
      <c r="GKP138" s="262"/>
      <c r="GKQ138" s="262"/>
      <c r="GKR138" s="262"/>
      <c r="GKS138" s="262"/>
      <c r="GKT138" s="262"/>
      <c r="GKU138" s="262"/>
      <c r="GKV138" s="262"/>
      <c r="GKW138" s="262"/>
      <c r="GKX138" s="262"/>
      <c r="GKY138" s="262"/>
      <c r="GKZ138" s="262"/>
      <c r="GLA138" s="262"/>
      <c r="GLB138" s="262"/>
      <c r="GLC138" s="262"/>
      <c r="GLD138" s="262"/>
      <c r="GLE138" s="262"/>
      <c r="GLF138" s="262"/>
      <c r="GLG138" s="262"/>
      <c r="GLH138" s="262"/>
      <c r="GLI138" s="262"/>
      <c r="GLJ138" s="262"/>
      <c r="GLK138" s="262"/>
      <c r="GLL138" s="262"/>
      <c r="GLM138" s="262"/>
      <c r="GLN138" s="262"/>
      <c r="GLO138" s="262"/>
      <c r="GLP138" s="262"/>
      <c r="GLQ138" s="262"/>
      <c r="GLR138" s="262"/>
      <c r="GLS138" s="262"/>
      <c r="GLT138" s="262"/>
      <c r="GLU138" s="262"/>
      <c r="GLV138" s="262"/>
      <c r="GLW138" s="262"/>
      <c r="GLX138" s="262"/>
      <c r="GLY138" s="262"/>
      <c r="GLZ138" s="262"/>
      <c r="GMA138" s="262"/>
      <c r="GMB138" s="262"/>
      <c r="GMC138" s="262"/>
      <c r="GMD138" s="262"/>
      <c r="GME138" s="262"/>
      <c r="GMF138" s="262"/>
      <c r="GMG138" s="262"/>
      <c r="GMH138" s="262"/>
      <c r="GMI138" s="262"/>
      <c r="GMJ138" s="262"/>
      <c r="GMK138" s="262"/>
      <c r="GML138" s="262"/>
      <c r="GMM138" s="262"/>
      <c r="GMN138" s="262"/>
      <c r="GMO138" s="262"/>
      <c r="GMP138" s="262"/>
      <c r="GMQ138" s="262"/>
      <c r="GMR138" s="262"/>
      <c r="GMS138" s="262"/>
      <c r="GMT138" s="262"/>
      <c r="GMU138" s="262"/>
      <c r="GMV138" s="262"/>
      <c r="GMW138" s="262"/>
      <c r="GMX138" s="262"/>
      <c r="GMY138" s="262"/>
      <c r="GMZ138" s="262"/>
      <c r="GNA138" s="262"/>
      <c r="GNB138" s="262"/>
      <c r="GNC138" s="262"/>
      <c r="GND138" s="262"/>
      <c r="GNE138" s="262"/>
      <c r="GNF138" s="262"/>
      <c r="GNG138" s="262"/>
      <c r="GNH138" s="262"/>
      <c r="GNI138" s="262"/>
      <c r="GNJ138" s="262"/>
      <c r="GNK138" s="262"/>
      <c r="GNL138" s="262"/>
      <c r="GNM138" s="262"/>
      <c r="GNN138" s="262"/>
      <c r="GNO138" s="262"/>
      <c r="GNP138" s="262"/>
      <c r="GNQ138" s="262"/>
      <c r="GNR138" s="262"/>
      <c r="GNS138" s="262"/>
      <c r="GNT138" s="262"/>
      <c r="GNU138" s="262"/>
      <c r="GNV138" s="262"/>
      <c r="GNW138" s="262"/>
      <c r="GNX138" s="262"/>
      <c r="GNY138" s="262"/>
      <c r="GNZ138" s="262"/>
      <c r="GOA138" s="262"/>
      <c r="GOB138" s="262"/>
      <c r="GOC138" s="262"/>
      <c r="GOD138" s="262"/>
      <c r="GOE138" s="262"/>
      <c r="GOF138" s="262"/>
      <c r="GOG138" s="262"/>
      <c r="GOH138" s="262"/>
      <c r="GOI138" s="262"/>
      <c r="GOJ138" s="262"/>
      <c r="GOK138" s="262"/>
      <c r="GOL138" s="262"/>
      <c r="GOM138" s="262"/>
      <c r="GON138" s="262"/>
      <c r="GOO138" s="262"/>
      <c r="GOP138" s="262"/>
      <c r="GOQ138" s="262"/>
      <c r="GOR138" s="262"/>
      <c r="GOS138" s="262"/>
      <c r="GOT138" s="262"/>
      <c r="GOU138" s="262"/>
      <c r="GOV138" s="262"/>
      <c r="GOW138" s="262"/>
      <c r="GOX138" s="262"/>
      <c r="GOY138" s="262"/>
      <c r="GOZ138" s="262"/>
      <c r="GPA138" s="262"/>
      <c r="GPB138" s="262"/>
      <c r="GPC138" s="262"/>
      <c r="GPD138" s="262"/>
      <c r="GPE138" s="262"/>
      <c r="GPF138" s="262"/>
      <c r="GPG138" s="262"/>
      <c r="GPH138" s="262"/>
      <c r="GPI138" s="262"/>
      <c r="GPJ138" s="262"/>
      <c r="GPK138" s="262"/>
      <c r="GPL138" s="262"/>
      <c r="GPM138" s="262"/>
      <c r="GPN138" s="262"/>
      <c r="GPO138" s="262"/>
      <c r="GPP138" s="262"/>
      <c r="GPQ138" s="262"/>
      <c r="GPR138" s="262"/>
      <c r="GPS138" s="262"/>
      <c r="GPT138" s="262"/>
      <c r="GPU138" s="262"/>
      <c r="GPV138" s="262"/>
      <c r="GPW138" s="262"/>
      <c r="GPX138" s="262"/>
      <c r="GPY138" s="262"/>
      <c r="GPZ138" s="262"/>
      <c r="GQA138" s="262"/>
      <c r="GQB138" s="262"/>
      <c r="GQC138" s="262"/>
      <c r="GQD138" s="262"/>
      <c r="GQE138" s="262"/>
      <c r="GQF138" s="262"/>
      <c r="GQG138" s="262"/>
      <c r="GQH138" s="262"/>
      <c r="GQI138" s="262"/>
      <c r="GQJ138" s="262"/>
      <c r="GQK138" s="262"/>
      <c r="GQL138" s="262"/>
      <c r="GQM138" s="262"/>
      <c r="GQN138" s="262"/>
      <c r="GQO138" s="262"/>
      <c r="GQP138" s="262"/>
      <c r="GQQ138" s="262"/>
      <c r="GQR138" s="262"/>
      <c r="GQS138" s="262"/>
      <c r="GQT138" s="262"/>
      <c r="GQU138" s="262"/>
      <c r="GQV138" s="262"/>
      <c r="GQW138" s="262"/>
      <c r="GQX138" s="262"/>
      <c r="GQY138" s="262"/>
      <c r="GQZ138" s="262"/>
      <c r="GRA138" s="262"/>
      <c r="GRB138" s="262"/>
      <c r="GRC138" s="262"/>
      <c r="GRD138" s="262"/>
      <c r="GRE138" s="262"/>
      <c r="GRF138" s="262"/>
      <c r="GRG138" s="262"/>
      <c r="GRH138" s="262"/>
      <c r="GRI138" s="262"/>
      <c r="GRJ138" s="262"/>
      <c r="GRK138" s="262"/>
      <c r="GRL138" s="262"/>
      <c r="GRM138" s="262"/>
      <c r="GRN138" s="262"/>
      <c r="GRO138" s="262"/>
      <c r="GRP138" s="262"/>
      <c r="GRQ138" s="262"/>
      <c r="GRR138" s="262"/>
      <c r="GRS138" s="262"/>
      <c r="GRT138" s="262"/>
      <c r="GRU138" s="262"/>
      <c r="GRV138" s="262"/>
      <c r="GRW138" s="262"/>
      <c r="GRX138" s="262"/>
      <c r="GRY138" s="262"/>
      <c r="GRZ138" s="262"/>
      <c r="GSA138" s="262"/>
      <c r="GSB138" s="262"/>
      <c r="GSC138" s="262"/>
      <c r="GSD138" s="262"/>
      <c r="GSE138" s="262"/>
      <c r="GSF138" s="262"/>
      <c r="GSG138" s="262"/>
      <c r="GSH138" s="262"/>
      <c r="GSI138" s="262"/>
      <c r="GSJ138" s="262"/>
      <c r="GSK138" s="262"/>
      <c r="GSL138" s="262"/>
      <c r="GSM138" s="262"/>
      <c r="GSN138" s="262"/>
      <c r="GSO138" s="262"/>
      <c r="GSP138" s="262"/>
      <c r="GSQ138" s="262"/>
      <c r="GSR138" s="262"/>
      <c r="GSS138" s="262"/>
      <c r="GST138" s="262"/>
      <c r="GSU138" s="262"/>
      <c r="GSV138" s="262"/>
      <c r="GSW138" s="262"/>
      <c r="GSX138" s="262"/>
      <c r="GSY138" s="262"/>
      <c r="GSZ138" s="262"/>
      <c r="GTA138" s="262"/>
      <c r="GTB138" s="262"/>
      <c r="GTC138" s="262"/>
      <c r="GTD138" s="262"/>
      <c r="GTE138" s="262"/>
      <c r="GTF138" s="262"/>
      <c r="GTG138" s="262"/>
      <c r="GTH138" s="262"/>
      <c r="GTI138" s="262"/>
      <c r="GTJ138" s="262"/>
      <c r="GTK138" s="262"/>
      <c r="GTL138" s="262"/>
      <c r="GTM138" s="262"/>
      <c r="GTN138" s="262"/>
      <c r="GTO138" s="262"/>
      <c r="GTP138" s="262"/>
      <c r="GTQ138" s="262"/>
      <c r="GTR138" s="262"/>
      <c r="GTS138" s="262"/>
      <c r="GTT138" s="262"/>
      <c r="GTU138" s="262"/>
      <c r="GTV138" s="262"/>
      <c r="GTW138" s="262"/>
      <c r="GTX138" s="262"/>
      <c r="GTY138" s="262"/>
      <c r="GTZ138" s="262"/>
      <c r="GUA138" s="262"/>
      <c r="GUB138" s="262"/>
      <c r="GUC138" s="262"/>
      <c r="GUD138" s="262"/>
      <c r="GUE138" s="262"/>
      <c r="GUF138" s="262"/>
      <c r="GUG138" s="262"/>
      <c r="GUH138" s="262"/>
      <c r="GUI138" s="262"/>
      <c r="GUJ138" s="262"/>
      <c r="GUK138" s="262"/>
      <c r="GUL138" s="262"/>
      <c r="GUM138" s="262"/>
      <c r="GUN138" s="262"/>
      <c r="GUO138" s="262"/>
      <c r="GUP138" s="262"/>
      <c r="GUQ138" s="262"/>
      <c r="GUR138" s="262"/>
      <c r="GUS138" s="262"/>
      <c r="GUT138" s="262"/>
      <c r="GUU138" s="262"/>
      <c r="GUV138" s="262"/>
      <c r="GUW138" s="262"/>
      <c r="GUX138" s="262"/>
      <c r="GUY138" s="262"/>
      <c r="GUZ138" s="262"/>
      <c r="GVA138" s="262"/>
      <c r="GVB138" s="262"/>
      <c r="GVC138" s="262"/>
      <c r="GVD138" s="262"/>
      <c r="GVE138" s="262"/>
      <c r="GVF138" s="262"/>
      <c r="GVG138" s="262"/>
      <c r="GVH138" s="262"/>
      <c r="GVI138" s="262"/>
      <c r="GVJ138" s="262"/>
      <c r="GVK138" s="262"/>
      <c r="GVL138" s="262"/>
      <c r="GVM138" s="262"/>
      <c r="GVN138" s="262"/>
      <c r="GVO138" s="262"/>
      <c r="GVP138" s="262"/>
      <c r="GVQ138" s="262"/>
      <c r="GVR138" s="262"/>
      <c r="GVS138" s="262"/>
      <c r="GVT138" s="262"/>
      <c r="GVU138" s="262"/>
      <c r="GVV138" s="262"/>
      <c r="GVW138" s="262"/>
      <c r="GVX138" s="262"/>
      <c r="GVY138" s="262"/>
      <c r="GVZ138" s="262"/>
      <c r="GWA138" s="262"/>
      <c r="GWB138" s="262"/>
      <c r="GWC138" s="262"/>
      <c r="GWD138" s="262"/>
      <c r="GWE138" s="262"/>
      <c r="GWF138" s="262"/>
      <c r="GWG138" s="262"/>
      <c r="GWH138" s="262"/>
      <c r="GWI138" s="262"/>
      <c r="GWJ138" s="262"/>
      <c r="GWK138" s="262"/>
      <c r="GWL138" s="262"/>
      <c r="GWM138" s="262"/>
      <c r="GWN138" s="262"/>
      <c r="GWO138" s="262"/>
      <c r="GWP138" s="262"/>
      <c r="GWQ138" s="262"/>
      <c r="GWR138" s="262"/>
      <c r="GWS138" s="262"/>
      <c r="GWT138" s="262"/>
      <c r="GWU138" s="262"/>
      <c r="GWV138" s="262"/>
      <c r="GWW138" s="262"/>
      <c r="GWX138" s="262"/>
      <c r="GWY138" s="262"/>
      <c r="GWZ138" s="262"/>
      <c r="GXA138" s="262"/>
      <c r="GXB138" s="262"/>
      <c r="GXC138" s="262"/>
      <c r="GXD138" s="262"/>
      <c r="GXE138" s="262"/>
      <c r="GXF138" s="262"/>
      <c r="GXG138" s="262"/>
      <c r="GXH138" s="262"/>
      <c r="GXI138" s="262"/>
      <c r="GXJ138" s="262"/>
      <c r="GXK138" s="262"/>
      <c r="GXL138" s="262"/>
      <c r="GXM138" s="262"/>
      <c r="GXN138" s="262"/>
      <c r="GXO138" s="262"/>
      <c r="GXP138" s="262"/>
      <c r="GXQ138" s="262"/>
      <c r="GXR138" s="262"/>
      <c r="GXS138" s="262"/>
      <c r="GXT138" s="262"/>
      <c r="GXU138" s="262"/>
      <c r="GXV138" s="262"/>
      <c r="GXW138" s="262"/>
      <c r="GXX138" s="262"/>
      <c r="GXY138" s="262"/>
      <c r="GXZ138" s="262"/>
      <c r="GYA138" s="262"/>
      <c r="GYB138" s="262"/>
      <c r="GYC138" s="262"/>
      <c r="GYD138" s="262"/>
      <c r="GYE138" s="262"/>
      <c r="GYF138" s="262"/>
      <c r="GYG138" s="262"/>
      <c r="GYH138" s="262"/>
      <c r="GYI138" s="262"/>
      <c r="GYJ138" s="262"/>
      <c r="GYK138" s="262"/>
      <c r="GYL138" s="262"/>
      <c r="GYM138" s="262"/>
      <c r="GYN138" s="262"/>
      <c r="GYO138" s="262"/>
      <c r="GYP138" s="262"/>
      <c r="GYQ138" s="262"/>
      <c r="GYR138" s="262"/>
      <c r="GYS138" s="262"/>
      <c r="GYT138" s="262"/>
      <c r="GYU138" s="262"/>
      <c r="GYV138" s="262"/>
      <c r="GYW138" s="262"/>
      <c r="GYX138" s="262"/>
      <c r="GYY138" s="262"/>
      <c r="GYZ138" s="262"/>
      <c r="GZA138" s="262"/>
      <c r="GZB138" s="262"/>
      <c r="GZC138" s="262"/>
      <c r="GZD138" s="262"/>
      <c r="GZE138" s="262"/>
      <c r="GZF138" s="262"/>
      <c r="GZG138" s="262"/>
      <c r="GZH138" s="262"/>
      <c r="GZI138" s="262"/>
      <c r="GZJ138" s="262"/>
      <c r="GZK138" s="262"/>
      <c r="GZL138" s="262"/>
      <c r="GZM138" s="262"/>
      <c r="GZN138" s="262"/>
      <c r="GZO138" s="262"/>
      <c r="GZP138" s="262"/>
      <c r="GZQ138" s="262"/>
      <c r="GZR138" s="262"/>
      <c r="GZS138" s="262"/>
      <c r="GZT138" s="262"/>
      <c r="GZU138" s="262"/>
      <c r="GZV138" s="262"/>
      <c r="GZW138" s="262"/>
      <c r="GZX138" s="262"/>
      <c r="GZY138" s="262"/>
      <c r="GZZ138" s="262"/>
      <c r="HAA138" s="262"/>
      <c r="HAB138" s="262"/>
      <c r="HAC138" s="262"/>
      <c r="HAD138" s="262"/>
      <c r="HAE138" s="262"/>
      <c r="HAF138" s="262"/>
      <c r="HAG138" s="262"/>
      <c r="HAH138" s="262"/>
      <c r="HAI138" s="262"/>
      <c r="HAJ138" s="262"/>
      <c r="HAK138" s="262"/>
      <c r="HAL138" s="262"/>
      <c r="HAM138" s="262"/>
      <c r="HAN138" s="262"/>
      <c r="HAO138" s="262"/>
      <c r="HAP138" s="262"/>
      <c r="HAQ138" s="262"/>
      <c r="HAR138" s="262"/>
      <c r="HAS138" s="262"/>
      <c r="HAT138" s="262"/>
      <c r="HAU138" s="262"/>
      <c r="HAV138" s="262"/>
      <c r="HAW138" s="262"/>
      <c r="HAX138" s="262"/>
      <c r="HAY138" s="262"/>
      <c r="HAZ138" s="262"/>
      <c r="HBA138" s="262"/>
      <c r="HBB138" s="262"/>
      <c r="HBC138" s="262"/>
      <c r="HBD138" s="262"/>
      <c r="HBE138" s="262"/>
      <c r="HBF138" s="262"/>
      <c r="HBG138" s="262"/>
      <c r="HBH138" s="262"/>
      <c r="HBI138" s="262"/>
      <c r="HBJ138" s="262"/>
      <c r="HBK138" s="262"/>
      <c r="HBL138" s="262"/>
      <c r="HBM138" s="262"/>
      <c r="HBN138" s="262"/>
      <c r="HBO138" s="262"/>
      <c r="HBP138" s="262"/>
      <c r="HBQ138" s="262"/>
      <c r="HBR138" s="262"/>
      <c r="HBS138" s="262"/>
      <c r="HBT138" s="262"/>
      <c r="HBU138" s="262"/>
      <c r="HBV138" s="262"/>
      <c r="HBW138" s="262"/>
      <c r="HBX138" s="262"/>
      <c r="HBY138" s="262"/>
      <c r="HBZ138" s="262"/>
      <c r="HCA138" s="262"/>
      <c r="HCB138" s="262"/>
      <c r="HCC138" s="262"/>
      <c r="HCD138" s="262"/>
      <c r="HCE138" s="262"/>
      <c r="HCF138" s="262"/>
      <c r="HCG138" s="262"/>
      <c r="HCH138" s="262"/>
      <c r="HCI138" s="262"/>
      <c r="HCJ138" s="262"/>
      <c r="HCK138" s="262"/>
      <c r="HCL138" s="262"/>
      <c r="HCM138" s="262"/>
      <c r="HCN138" s="262"/>
      <c r="HCO138" s="262"/>
      <c r="HCP138" s="262"/>
      <c r="HCQ138" s="262"/>
      <c r="HCR138" s="262"/>
      <c r="HCS138" s="262"/>
      <c r="HCT138" s="262"/>
      <c r="HCU138" s="262"/>
      <c r="HCV138" s="262"/>
      <c r="HCW138" s="262"/>
      <c r="HCX138" s="262"/>
      <c r="HCY138" s="262"/>
      <c r="HCZ138" s="262"/>
      <c r="HDA138" s="262"/>
      <c r="HDB138" s="262"/>
      <c r="HDC138" s="262"/>
      <c r="HDD138" s="262"/>
      <c r="HDE138" s="262"/>
      <c r="HDF138" s="262"/>
      <c r="HDG138" s="262"/>
      <c r="HDH138" s="262"/>
      <c r="HDI138" s="262"/>
      <c r="HDJ138" s="262"/>
      <c r="HDK138" s="262"/>
      <c r="HDL138" s="262"/>
      <c r="HDM138" s="262"/>
      <c r="HDN138" s="262"/>
      <c r="HDO138" s="262"/>
      <c r="HDP138" s="262"/>
      <c r="HDQ138" s="262"/>
      <c r="HDR138" s="262"/>
      <c r="HDS138" s="262"/>
      <c r="HDT138" s="262"/>
      <c r="HDU138" s="262"/>
      <c r="HDV138" s="262"/>
      <c r="HDW138" s="262"/>
      <c r="HDX138" s="262"/>
      <c r="HDY138" s="262"/>
      <c r="HDZ138" s="262"/>
      <c r="HEA138" s="262"/>
      <c r="HEB138" s="262"/>
      <c r="HEC138" s="262"/>
      <c r="HED138" s="262"/>
      <c r="HEE138" s="262"/>
      <c r="HEF138" s="262"/>
      <c r="HEG138" s="262"/>
      <c r="HEH138" s="262"/>
      <c r="HEI138" s="262"/>
      <c r="HEJ138" s="262"/>
      <c r="HEK138" s="262"/>
      <c r="HEL138" s="262"/>
      <c r="HEM138" s="262"/>
      <c r="HEN138" s="262"/>
      <c r="HEO138" s="262"/>
      <c r="HEP138" s="262"/>
      <c r="HEQ138" s="262"/>
      <c r="HER138" s="262"/>
      <c r="HES138" s="262"/>
      <c r="HET138" s="262"/>
      <c r="HEU138" s="262"/>
      <c r="HEV138" s="262"/>
      <c r="HEW138" s="262"/>
      <c r="HEX138" s="262"/>
      <c r="HEY138" s="262"/>
      <c r="HEZ138" s="262"/>
      <c r="HFA138" s="262"/>
      <c r="HFB138" s="262"/>
      <c r="HFC138" s="262"/>
      <c r="HFD138" s="262"/>
      <c r="HFE138" s="262"/>
      <c r="HFF138" s="262"/>
      <c r="HFG138" s="262"/>
      <c r="HFH138" s="262"/>
      <c r="HFI138" s="262"/>
      <c r="HFJ138" s="262"/>
      <c r="HFK138" s="262"/>
      <c r="HFL138" s="262"/>
      <c r="HFM138" s="262"/>
      <c r="HFN138" s="262"/>
      <c r="HFO138" s="262"/>
      <c r="HFP138" s="262"/>
      <c r="HFQ138" s="262"/>
      <c r="HFR138" s="262"/>
      <c r="HFS138" s="262"/>
      <c r="HFT138" s="262"/>
      <c r="HFU138" s="262"/>
      <c r="HFV138" s="262"/>
      <c r="HFW138" s="262"/>
      <c r="HFX138" s="262"/>
      <c r="HFY138" s="262"/>
      <c r="HFZ138" s="262"/>
      <c r="HGA138" s="262"/>
      <c r="HGB138" s="262"/>
      <c r="HGC138" s="262"/>
      <c r="HGD138" s="262"/>
      <c r="HGE138" s="262"/>
      <c r="HGF138" s="262"/>
      <c r="HGG138" s="262"/>
      <c r="HGH138" s="262"/>
      <c r="HGI138" s="262"/>
      <c r="HGJ138" s="262"/>
      <c r="HGK138" s="262"/>
      <c r="HGL138" s="262"/>
      <c r="HGM138" s="262"/>
      <c r="HGN138" s="262"/>
      <c r="HGO138" s="262"/>
      <c r="HGP138" s="262"/>
      <c r="HGQ138" s="262"/>
      <c r="HGR138" s="262"/>
      <c r="HGS138" s="262"/>
      <c r="HGT138" s="262"/>
      <c r="HGU138" s="262"/>
      <c r="HGV138" s="262"/>
      <c r="HGW138" s="262"/>
      <c r="HGX138" s="262"/>
      <c r="HGY138" s="262"/>
      <c r="HGZ138" s="262"/>
      <c r="HHA138" s="262"/>
      <c r="HHB138" s="262"/>
      <c r="HHC138" s="262"/>
      <c r="HHD138" s="262"/>
      <c r="HHE138" s="262"/>
      <c r="HHF138" s="262"/>
      <c r="HHG138" s="262"/>
      <c r="HHH138" s="262"/>
      <c r="HHI138" s="262"/>
      <c r="HHJ138" s="262"/>
      <c r="HHK138" s="262"/>
      <c r="HHL138" s="262"/>
      <c r="HHM138" s="262"/>
      <c r="HHN138" s="262"/>
      <c r="HHO138" s="262"/>
      <c r="HHP138" s="262"/>
      <c r="HHQ138" s="262"/>
      <c r="HHR138" s="262"/>
      <c r="HHS138" s="262"/>
      <c r="HHT138" s="262"/>
      <c r="HHU138" s="262"/>
      <c r="HHV138" s="262"/>
      <c r="HHW138" s="262"/>
      <c r="HHX138" s="262"/>
      <c r="HHY138" s="262"/>
      <c r="HHZ138" s="262"/>
      <c r="HIA138" s="262"/>
      <c r="HIB138" s="262"/>
      <c r="HIC138" s="262"/>
      <c r="HID138" s="262"/>
      <c r="HIE138" s="262"/>
      <c r="HIF138" s="262"/>
      <c r="HIG138" s="262"/>
      <c r="HIH138" s="262"/>
      <c r="HII138" s="262"/>
      <c r="HIJ138" s="262"/>
      <c r="HIK138" s="262"/>
      <c r="HIL138" s="262"/>
      <c r="HIM138" s="262"/>
      <c r="HIN138" s="262"/>
      <c r="HIO138" s="262"/>
      <c r="HIP138" s="262"/>
      <c r="HIQ138" s="262"/>
      <c r="HIR138" s="262"/>
      <c r="HIS138" s="262"/>
      <c r="HIT138" s="262"/>
      <c r="HIU138" s="262"/>
      <c r="HIV138" s="262"/>
      <c r="HIW138" s="262"/>
      <c r="HIX138" s="262"/>
      <c r="HIY138" s="262"/>
      <c r="HIZ138" s="262"/>
      <c r="HJA138" s="262"/>
      <c r="HJB138" s="262"/>
      <c r="HJC138" s="262"/>
      <c r="HJD138" s="262"/>
      <c r="HJE138" s="262"/>
      <c r="HJF138" s="262"/>
      <c r="HJG138" s="262"/>
      <c r="HJH138" s="262"/>
      <c r="HJI138" s="262"/>
      <c r="HJJ138" s="262"/>
      <c r="HJK138" s="262"/>
      <c r="HJL138" s="262"/>
      <c r="HJM138" s="262"/>
      <c r="HJN138" s="262"/>
      <c r="HJO138" s="262"/>
      <c r="HJP138" s="262"/>
      <c r="HJQ138" s="262"/>
      <c r="HJR138" s="262"/>
      <c r="HJS138" s="262"/>
      <c r="HJT138" s="262"/>
      <c r="HJU138" s="262"/>
      <c r="HJV138" s="262"/>
      <c r="HJW138" s="262"/>
      <c r="HJX138" s="262"/>
      <c r="HJY138" s="262"/>
      <c r="HJZ138" s="262"/>
      <c r="HKA138" s="262"/>
      <c r="HKB138" s="262"/>
      <c r="HKC138" s="262"/>
      <c r="HKD138" s="262"/>
      <c r="HKE138" s="262"/>
      <c r="HKF138" s="262"/>
      <c r="HKG138" s="262"/>
      <c r="HKH138" s="262"/>
      <c r="HKI138" s="262"/>
      <c r="HKJ138" s="262"/>
      <c r="HKK138" s="262"/>
      <c r="HKL138" s="262"/>
      <c r="HKM138" s="262"/>
      <c r="HKN138" s="262"/>
      <c r="HKO138" s="262"/>
      <c r="HKP138" s="262"/>
      <c r="HKQ138" s="262"/>
      <c r="HKR138" s="262"/>
      <c r="HKS138" s="262"/>
      <c r="HKT138" s="262"/>
      <c r="HKU138" s="262"/>
      <c r="HKV138" s="262"/>
      <c r="HKW138" s="262"/>
      <c r="HKX138" s="262"/>
      <c r="HKY138" s="262"/>
      <c r="HKZ138" s="262"/>
      <c r="HLA138" s="262"/>
      <c r="HLB138" s="262"/>
      <c r="HLC138" s="262"/>
      <c r="HLD138" s="262"/>
      <c r="HLE138" s="262"/>
      <c r="HLF138" s="262"/>
      <c r="HLG138" s="262"/>
      <c r="HLH138" s="262"/>
      <c r="HLI138" s="262"/>
      <c r="HLJ138" s="262"/>
      <c r="HLK138" s="262"/>
      <c r="HLL138" s="262"/>
      <c r="HLM138" s="262"/>
      <c r="HLN138" s="262"/>
      <c r="HLO138" s="262"/>
      <c r="HLP138" s="262"/>
      <c r="HLQ138" s="262"/>
      <c r="HLR138" s="262"/>
      <c r="HLS138" s="262"/>
      <c r="HLT138" s="262"/>
      <c r="HLU138" s="262"/>
      <c r="HLV138" s="262"/>
      <c r="HLW138" s="262"/>
      <c r="HLX138" s="262"/>
      <c r="HLY138" s="262"/>
      <c r="HLZ138" s="262"/>
      <c r="HMA138" s="262"/>
      <c r="HMB138" s="262"/>
      <c r="HMC138" s="262"/>
      <c r="HMD138" s="262"/>
      <c r="HME138" s="262"/>
      <c r="HMF138" s="262"/>
      <c r="HMG138" s="262"/>
      <c r="HMH138" s="262"/>
      <c r="HMI138" s="262"/>
      <c r="HMJ138" s="262"/>
      <c r="HMK138" s="262"/>
      <c r="HML138" s="262"/>
      <c r="HMM138" s="262"/>
      <c r="HMN138" s="262"/>
      <c r="HMO138" s="262"/>
      <c r="HMP138" s="262"/>
      <c r="HMQ138" s="262"/>
      <c r="HMR138" s="262"/>
      <c r="HMS138" s="262"/>
      <c r="HMT138" s="262"/>
      <c r="HMU138" s="262"/>
      <c r="HMV138" s="262"/>
      <c r="HMW138" s="262"/>
      <c r="HMX138" s="262"/>
      <c r="HMY138" s="262"/>
      <c r="HMZ138" s="262"/>
      <c r="HNA138" s="262"/>
      <c r="HNB138" s="262"/>
      <c r="HNC138" s="262"/>
      <c r="HND138" s="262"/>
      <c r="HNE138" s="262"/>
      <c r="HNF138" s="262"/>
      <c r="HNG138" s="262"/>
      <c r="HNH138" s="262"/>
      <c r="HNI138" s="262"/>
      <c r="HNJ138" s="262"/>
      <c r="HNK138" s="262"/>
      <c r="HNL138" s="262"/>
      <c r="HNM138" s="262"/>
      <c r="HNN138" s="262"/>
      <c r="HNO138" s="262"/>
      <c r="HNP138" s="262"/>
      <c r="HNQ138" s="262"/>
      <c r="HNR138" s="262"/>
      <c r="HNS138" s="262"/>
      <c r="HNT138" s="262"/>
      <c r="HNU138" s="262"/>
      <c r="HNV138" s="262"/>
      <c r="HNW138" s="262"/>
      <c r="HNX138" s="262"/>
      <c r="HNY138" s="262"/>
      <c r="HNZ138" s="262"/>
      <c r="HOA138" s="262"/>
      <c r="HOB138" s="262"/>
      <c r="HOC138" s="262"/>
      <c r="HOD138" s="262"/>
      <c r="HOE138" s="262"/>
      <c r="HOF138" s="262"/>
      <c r="HOG138" s="262"/>
      <c r="HOH138" s="262"/>
      <c r="HOI138" s="262"/>
      <c r="HOJ138" s="262"/>
      <c r="HOK138" s="262"/>
      <c r="HOL138" s="262"/>
      <c r="HOM138" s="262"/>
      <c r="HON138" s="262"/>
      <c r="HOO138" s="262"/>
      <c r="HOP138" s="262"/>
      <c r="HOQ138" s="262"/>
      <c r="HOR138" s="262"/>
      <c r="HOS138" s="262"/>
      <c r="HOT138" s="262"/>
      <c r="HOU138" s="262"/>
      <c r="HOV138" s="262"/>
      <c r="HOW138" s="262"/>
      <c r="HOX138" s="262"/>
      <c r="HOY138" s="262"/>
      <c r="HOZ138" s="262"/>
      <c r="HPA138" s="262"/>
      <c r="HPB138" s="262"/>
      <c r="HPC138" s="262"/>
      <c r="HPD138" s="262"/>
      <c r="HPE138" s="262"/>
      <c r="HPF138" s="262"/>
      <c r="HPG138" s="262"/>
      <c r="HPH138" s="262"/>
      <c r="HPI138" s="262"/>
      <c r="HPJ138" s="262"/>
      <c r="HPK138" s="262"/>
      <c r="HPL138" s="262"/>
      <c r="HPM138" s="262"/>
      <c r="HPN138" s="262"/>
      <c r="HPO138" s="262"/>
      <c r="HPP138" s="262"/>
      <c r="HPQ138" s="262"/>
      <c r="HPR138" s="262"/>
      <c r="HPS138" s="262"/>
      <c r="HPT138" s="262"/>
      <c r="HPU138" s="262"/>
      <c r="HPV138" s="262"/>
      <c r="HPW138" s="262"/>
      <c r="HPX138" s="262"/>
      <c r="HPY138" s="262"/>
      <c r="HPZ138" s="262"/>
      <c r="HQA138" s="262"/>
      <c r="HQB138" s="262"/>
      <c r="HQC138" s="262"/>
      <c r="HQD138" s="262"/>
      <c r="HQE138" s="262"/>
      <c r="HQF138" s="262"/>
      <c r="HQG138" s="262"/>
      <c r="HQH138" s="262"/>
      <c r="HQI138" s="262"/>
      <c r="HQJ138" s="262"/>
      <c r="HQK138" s="262"/>
      <c r="HQL138" s="262"/>
      <c r="HQM138" s="262"/>
      <c r="HQN138" s="262"/>
      <c r="HQO138" s="262"/>
      <c r="HQP138" s="262"/>
      <c r="HQQ138" s="262"/>
      <c r="HQR138" s="262"/>
      <c r="HQS138" s="262"/>
      <c r="HQT138" s="262"/>
      <c r="HQU138" s="262"/>
      <c r="HQV138" s="262"/>
      <c r="HQW138" s="262"/>
      <c r="HQX138" s="262"/>
      <c r="HQY138" s="262"/>
      <c r="HQZ138" s="262"/>
      <c r="HRA138" s="262"/>
      <c r="HRB138" s="262"/>
      <c r="HRC138" s="262"/>
      <c r="HRD138" s="262"/>
      <c r="HRE138" s="262"/>
      <c r="HRF138" s="262"/>
      <c r="HRG138" s="262"/>
      <c r="HRH138" s="262"/>
      <c r="HRI138" s="262"/>
      <c r="HRJ138" s="262"/>
      <c r="HRK138" s="262"/>
      <c r="HRL138" s="262"/>
      <c r="HRM138" s="262"/>
      <c r="HRN138" s="262"/>
      <c r="HRO138" s="262"/>
      <c r="HRP138" s="262"/>
      <c r="HRQ138" s="262"/>
      <c r="HRR138" s="262"/>
      <c r="HRS138" s="262"/>
      <c r="HRT138" s="262"/>
      <c r="HRU138" s="262"/>
      <c r="HRV138" s="262"/>
      <c r="HRW138" s="262"/>
      <c r="HRX138" s="262"/>
      <c r="HRY138" s="262"/>
      <c r="HRZ138" s="262"/>
      <c r="HSA138" s="262"/>
      <c r="HSB138" s="262"/>
      <c r="HSC138" s="262"/>
      <c r="HSD138" s="262"/>
      <c r="HSE138" s="262"/>
      <c r="HSF138" s="262"/>
      <c r="HSG138" s="262"/>
      <c r="HSH138" s="262"/>
      <c r="HSI138" s="262"/>
      <c r="HSJ138" s="262"/>
      <c r="HSK138" s="262"/>
      <c r="HSL138" s="262"/>
      <c r="HSM138" s="262"/>
      <c r="HSN138" s="262"/>
      <c r="HSO138" s="262"/>
      <c r="HSP138" s="262"/>
      <c r="HSQ138" s="262"/>
      <c r="HSR138" s="262"/>
      <c r="HSS138" s="262"/>
      <c r="HST138" s="262"/>
      <c r="HSU138" s="262"/>
      <c r="HSV138" s="262"/>
      <c r="HSW138" s="262"/>
      <c r="HSX138" s="262"/>
      <c r="HSY138" s="262"/>
      <c r="HSZ138" s="262"/>
      <c r="HTA138" s="262"/>
      <c r="HTB138" s="262"/>
      <c r="HTC138" s="262"/>
      <c r="HTD138" s="262"/>
      <c r="HTE138" s="262"/>
      <c r="HTF138" s="262"/>
      <c r="HTG138" s="262"/>
      <c r="HTH138" s="262"/>
      <c r="HTI138" s="262"/>
      <c r="HTJ138" s="262"/>
      <c r="HTK138" s="262"/>
      <c r="HTL138" s="262"/>
      <c r="HTM138" s="262"/>
      <c r="HTN138" s="262"/>
      <c r="HTO138" s="262"/>
      <c r="HTP138" s="262"/>
      <c r="HTQ138" s="262"/>
      <c r="HTR138" s="262"/>
      <c r="HTS138" s="262"/>
      <c r="HTT138" s="262"/>
      <c r="HTU138" s="262"/>
      <c r="HTV138" s="262"/>
      <c r="HTW138" s="262"/>
      <c r="HTX138" s="262"/>
      <c r="HTY138" s="262"/>
      <c r="HTZ138" s="262"/>
      <c r="HUA138" s="262"/>
      <c r="HUB138" s="262"/>
      <c r="HUC138" s="262"/>
      <c r="HUD138" s="262"/>
      <c r="HUE138" s="262"/>
      <c r="HUF138" s="262"/>
      <c r="HUG138" s="262"/>
      <c r="HUH138" s="262"/>
      <c r="HUI138" s="262"/>
      <c r="HUJ138" s="262"/>
      <c r="HUK138" s="262"/>
      <c r="HUL138" s="262"/>
      <c r="HUM138" s="262"/>
      <c r="HUN138" s="262"/>
      <c r="HUO138" s="262"/>
      <c r="HUP138" s="262"/>
      <c r="HUQ138" s="262"/>
      <c r="HUR138" s="262"/>
      <c r="HUS138" s="262"/>
      <c r="HUT138" s="262"/>
      <c r="HUU138" s="262"/>
      <c r="HUV138" s="262"/>
      <c r="HUW138" s="262"/>
      <c r="HUX138" s="262"/>
      <c r="HUY138" s="262"/>
      <c r="HUZ138" s="262"/>
      <c r="HVA138" s="262"/>
      <c r="HVB138" s="262"/>
      <c r="HVC138" s="262"/>
      <c r="HVD138" s="262"/>
      <c r="HVE138" s="262"/>
      <c r="HVF138" s="262"/>
      <c r="HVG138" s="262"/>
      <c r="HVH138" s="262"/>
      <c r="HVI138" s="262"/>
      <c r="HVJ138" s="262"/>
      <c r="HVK138" s="262"/>
      <c r="HVL138" s="262"/>
      <c r="HVM138" s="262"/>
      <c r="HVN138" s="262"/>
      <c r="HVO138" s="262"/>
      <c r="HVP138" s="262"/>
      <c r="HVQ138" s="262"/>
      <c r="HVR138" s="262"/>
      <c r="HVS138" s="262"/>
      <c r="HVT138" s="262"/>
      <c r="HVU138" s="262"/>
      <c r="HVV138" s="262"/>
      <c r="HVW138" s="262"/>
      <c r="HVX138" s="262"/>
      <c r="HVY138" s="262"/>
      <c r="HVZ138" s="262"/>
      <c r="HWA138" s="262"/>
      <c r="HWB138" s="262"/>
      <c r="HWC138" s="262"/>
      <c r="HWD138" s="262"/>
      <c r="HWE138" s="262"/>
      <c r="HWF138" s="262"/>
      <c r="HWG138" s="262"/>
      <c r="HWH138" s="262"/>
      <c r="HWI138" s="262"/>
      <c r="HWJ138" s="262"/>
      <c r="HWK138" s="262"/>
      <c r="HWL138" s="262"/>
      <c r="HWM138" s="262"/>
      <c r="HWN138" s="262"/>
      <c r="HWO138" s="262"/>
      <c r="HWP138" s="262"/>
      <c r="HWQ138" s="262"/>
      <c r="HWR138" s="262"/>
      <c r="HWS138" s="262"/>
      <c r="HWT138" s="262"/>
      <c r="HWU138" s="262"/>
      <c r="HWV138" s="262"/>
      <c r="HWW138" s="262"/>
      <c r="HWX138" s="262"/>
      <c r="HWY138" s="262"/>
      <c r="HWZ138" s="262"/>
      <c r="HXA138" s="262"/>
      <c r="HXB138" s="262"/>
      <c r="HXC138" s="262"/>
      <c r="HXD138" s="262"/>
      <c r="HXE138" s="262"/>
      <c r="HXF138" s="262"/>
      <c r="HXG138" s="262"/>
      <c r="HXH138" s="262"/>
      <c r="HXI138" s="262"/>
      <c r="HXJ138" s="262"/>
      <c r="HXK138" s="262"/>
      <c r="HXL138" s="262"/>
      <c r="HXM138" s="262"/>
      <c r="HXN138" s="262"/>
      <c r="HXO138" s="262"/>
      <c r="HXP138" s="262"/>
      <c r="HXQ138" s="262"/>
      <c r="HXR138" s="262"/>
      <c r="HXS138" s="262"/>
      <c r="HXT138" s="262"/>
      <c r="HXU138" s="262"/>
      <c r="HXV138" s="262"/>
      <c r="HXW138" s="262"/>
      <c r="HXX138" s="262"/>
      <c r="HXY138" s="262"/>
      <c r="HXZ138" s="262"/>
      <c r="HYA138" s="262"/>
      <c r="HYB138" s="262"/>
      <c r="HYC138" s="262"/>
      <c r="HYD138" s="262"/>
      <c r="HYE138" s="262"/>
      <c r="HYF138" s="262"/>
      <c r="HYG138" s="262"/>
      <c r="HYH138" s="262"/>
      <c r="HYI138" s="262"/>
      <c r="HYJ138" s="262"/>
      <c r="HYK138" s="262"/>
      <c r="HYL138" s="262"/>
      <c r="HYM138" s="262"/>
      <c r="HYN138" s="262"/>
      <c r="HYO138" s="262"/>
      <c r="HYP138" s="262"/>
      <c r="HYQ138" s="262"/>
      <c r="HYR138" s="262"/>
      <c r="HYS138" s="262"/>
      <c r="HYT138" s="262"/>
      <c r="HYU138" s="262"/>
      <c r="HYV138" s="262"/>
      <c r="HYW138" s="262"/>
      <c r="HYX138" s="262"/>
      <c r="HYY138" s="262"/>
      <c r="HYZ138" s="262"/>
      <c r="HZA138" s="262"/>
      <c r="HZB138" s="262"/>
      <c r="HZC138" s="262"/>
      <c r="HZD138" s="262"/>
      <c r="HZE138" s="262"/>
      <c r="HZF138" s="262"/>
      <c r="HZG138" s="262"/>
      <c r="HZH138" s="262"/>
      <c r="HZI138" s="262"/>
      <c r="HZJ138" s="262"/>
      <c r="HZK138" s="262"/>
      <c r="HZL138" s="262"/>
      <c r="HZM138" s="262"/>
      <c r="HZN138" s="262"/>
      <c r="HZO138" s="262"/>
      <c r="HZP138" s="262"/>
      <c r="HZQ138" s="262"/>
      <c r="HZR138" s="262"/>
      <c r="HZS138" s="262"/>
      <c r="HZT138" s="262"/>
      <c r="HZU138" s="262"/>
      <c r="HZV138" s="262"/>
      <c r="HZW138" s="262"/>
      <c r="HZX138" s="262"/>
      <c r="HZY138" s="262"/>
      <c r="HZZ138" s="262"/>
      <c r="IAA138" s="262"/>
      <c r="IAB138" s="262"/>
      <c r="IAC138" s="262"/>
      <c r="IAD138" s="262"/>
      <c r="IAE138" s="262"/>
      <c r="IAF138" s="262"/>
      <c r="IAG138" s="262"/>
      <c r="IAH138" s="262"/>
      <c r="IAI138" s="262"/>
      <c r="IAJ138" s="262"/>
      <c r="IAK138" s="262"/>
      <c r="IAL138" s="262"/>
      <c r="IAM138" s="262"/>
      <c r="IAN138" s="262"/>
      <c r="IAO138" s="262"/>
      <c r="IAP138" s="262"/>
      <c r="IAQ138" s="262"/>
      <c r="IAR138" s="262"/>
      <c r="IAS138" s="262"/>
      <c r="IAT138" s="262"/>
      <c r="IAU138" s="262"/>
      <c r="IAV138" s="262"/>
      <c r="IAW138" s="262"/>
      <c r="IAX138" s="262"/>
      <c r="IAY138" s="262"/>
      <c r="IAZ138" s="262"/>
      <c r="IBA138" s="262"/>
      <c r="IBB138" s="262"/>
      <c r="IBC138" s="262"/>
      <c r="IBD138" s="262"/>
      <c r="IBE138" s="262"/>
      <c r="IBF138" s="262"/>
      <c r="IBG138" s="262"/>
      <c r="IBH138" s="262"/>
      <c r="IBI138" s="262"/>
      <c r="IBJ138" s="262"/>
      <c r="IBK138" s="262"/>
      <c r="IBL138" s="262"/>
      <c r="IBM138" s="262"/>
      <c r="IBN138" s="262"/>
      <c r="IBO138" s="262"/>
      <c r="IBP138" s="262"/>
      <c r="IBQ138" s="262"/>
      <c r="IBR138" s="262"/>
      <c r="IBS138" s="262"/>
      <c r="IBT138" s="262"/>
      <c r="IBU138" s="262"/>
      <c r="IBV138" s="262"/>
      <c r="IBW138" s="262"/>
      <c r="IBX138" s="262"/>
      <c r="IBY138" s="262"/>
      <c r="IBZ138" s="262"/>
      <c r="ICA138" s="262"/>
      <c r="ICB138" s="262"/>
      <c r="ICC138" s="262"/>
      <c r="ICD138" s="262"/>
      <c r="ICE138" s="262"/>
      <c r="ICF138" s="262"/>
      <c r="ICG138" s="262"/>
      <c r="ICH138" s="262"/>
      <c r="ICI138" s="262"/>
      <c r="ICJ138" s="262"/>
      <c r="ICK138" s="262"/>
      <c r="ICL138" s="262"/>
      <c r="ICM138" s="262"/>
      <c r="ICN138" s="262"/>
      <c r="ICO138" s="262"/>
      <c r="ICP138" s="262"/>
      <c r="ICQ138" s="262"/>
      <c r="ICR138" s="262"/>
      <c r="ICS138" s="262"/>
      <c r="ICT138" s="262"/>
      <c r="ICU138" s="262"/>
      <c r="ICV138" s="262"/>
      <c r="ICW138" s="262"/>
      <c r="ICX138" s="262"/>
      <c r="ICY138" s="262"/>
      <c r="ICZ138" s="262"/>
      <c r="IDA138" s="262"/>
      <c r="IDB138" s="262"/>
      <c r="IDC138" s="262"/>
      <c r="IDD138" s="262"/>
      <c r="IDE138" s="262"/>
      <c r="IDF138" s="262"/>
      <c r="IDG138" s="262"/>
      <c r="IDH138" s="262"/>
      <c r="IDI138" s="262"/>
      <c r="IDJ138" s="262"/>
      <c r="IDK138" s="262"/>
      <c r="IDL138" s="262"/>
      <c r="IDM138" s="262"/>
      <c r="IDN138" s="262"/>
      <c r="IDO138" s="262"/>
      <c r="IDP138" s="262"/>
      <c r="IDQ138" s="262"/>
      <c r="IDR138" s="262"/>
      <c r="IDS138" s="262"/>
      <c r="IDT138" s="262"/>
      <c r="IDU138" s="262"/>
      <c r="IDV138" s="262"/>
      <c r="IDW138" s="262"/>
      <c r="IDX138" s="262"/>
      <c r="IDY138" s="262"/>
      <c r="IDZ138" s="262"/>
      <c r="IEA138" s="262"/>
      <c r="IEB138" s="262"/>
      <c r="IEC138" s="262"/>
      <c r="IED138" s="262"/>
      <c r="IEE138" s="262"/>
      <c r="IEF138" s="262"/>
      <c r="IEG138" s="262"/>
      <c r="IEH138" s="262"/>
      <c r="IEI138" s="262"/>
      <c r="IEJ138" s="262"/>
      <c r="IEK138" s="262"/>
      <c r="IEL138" s="262"/>
      <c r="IEM138" s="262"/>
      <c r="IEN138" s="262"/>
      <c r="IEO138" s="262"/>
      <c r="IEP138" s="262"/>
      <c r="IEQ138" s="262"/>
      <c r="IER138" s="262"/>
      <c r="IES138" s="262"/>
      <c r="IET138" s="262"/>
      <c r="IEU138" s="262"/>
      <c r="IEV138" s="262"/>
      <c r="IEW138" s="262"/>
      <c r="IEX138" s="262"/>
      <c r="IEY138" s="262"/>
      <c r="IEZ138" s="262"/>
      <c r="IFA138" s="262"/>
      <c r="IFB138" s="262"/>
      <c r="IFC138" s="262"/>
      <c r="IFD138" s="262"/>
      <c r="IFE138" s="262"/>
      <c r="IFF138" s="262"/>
      <c r="IFG138" s="262"/>
      <c r="IFH138" s="262"/>
      <c r="IFI138" s="262"/>
      <c r="IFJ138" s="262"/>
      <c r="IFK138" s="262"/>
      <c r="IFL138" s="262"/>
      <c r="IFM138" s="262"/>
      <c r="IFN138" s="262"/>
      <c r="IFO138" s="262"/>
      <c r="IFP138" s="262"/>
      <c r="IFQ138" s="262"/>
      <c r="IFR138" s="262"/>
      <c r="IFS138" s="262"/>
      <c r="IFT138" s="262"/>
      <c r="IFU138" s="262"/>
      <c r="IFV138" s="262"/>
      <c r="IFW138" s="262"/>
      <c r="IFX138" s="262"/>
      <c r="IFY138" s="262"/>
      <c r="IFZ138" s="262"/>
      <c r="IGA138" s="262"/>
      <c r="IGB138" s="262"/>
      <c r="IGC138" s="262"/>
      <c r="IGD138" s="262"/>
      <c r="IGE138" s="262"/>
      <c r="IGF138" s="262"/>
      <c r="IGG138" s="262"/>
      <c r="IGH138" s="262"/>
      <c r="IGI138" s="262"/>
      <c r="IGJ138" s="262"/>
      <c r="IGK138" s="262"/>
      <c r="IGL138" s="262"/>
      <c r="IGM138" s="262"/>
      <c r="IGN138" s="262"/>
      <c r="IGO138" s="262"/>
      <c r="IGP138" s="262"/>
      <c r="IGQ138" s="262"/>
      <c r="IGR138" s="262"/>
      <c r="IGS138" s="262"/>
      <c r="IGT138" s="262"/>
      <c r="IGU138" s="262"/>
      <c r="IGV138" s="262"/>
      <c r="IGW138" s="262"/>
      <c r="IGX138" s="262"/>
      <c r="IGY138" s="262"/>
      <c r="IGZ138" s="262"/>
      <c r="IHA138" s="262"/>
      <c r="IHB138" s="262"/>
      <c r="IHC138" s="262"/>
      <c r="IHD138" s="262"/>
      <c r="IHE138" s="262"/>
      <c r="IHF138" s="262"/>
      <c r="IHG138" s="262"/>
      <c r="IHH138" s="262"/>
      <c r="IHI138" s="262"/>
      <c r="IHJ138" s="262"/>
      <c r="IHK138" s="262"/>
      <c r="IHL138" s="262"/>
      <c r="IHM138" s="262"/>
      <c r="IHN138" s="262"/>
      <c r="IHO138" s="262"/>
      <c r="IHP138" s="262"/>
      <c r="IHQ138" s="262"/>
      <c r="IHR138" s="262"/>
      <c r="IHS138" s="262"/>
      <c r="IHT138" s="262"/>
      <c r="IHU138" s="262"/>
      <c r="IHV138" s="262"/>
      <c r="IHW138" s="262"/>
      <c r="IHX138" s="262"/>
      <c r="IHY138" s="262"/>
      <c r="IHZ138" s="262"/>
      <c r="IIA138" s="262"/>
      <c r="IIB138" s="262"/>
      <c r="IIC138" s="262"/>
      <c r="IID138" s="262"/>
      <c r="IIE138" s="262"/>
      <c r="IIF138" s="262"/>
      <c r="IIG138" s="262"/>
      <c r="IIH138" s="262"/>
      <c r="III138" s="262"/>
      <c r="IIJ138" s="262"/>
      <c r="IIK138" s="262"/>
      <c r="IIL138" s="262"/>
      <c r="IIM138" s="262"/>
      <c r="IIN138" s="262"/>
      <c r="IIO138" s="262"/>
      <c r="IIP138" s="262"/>
      <c r="IIQ138" s="262"/>
      <c r="IIR138" s="262"/>
      <c r="IIS138" s="262"/>
      <c r="IIT138" s="262"/>
      <c r="IIU138" s="262"/>
      <c r="IIV138" s="262"/>
      <c r="IIW138" s="262"/>
      <c r="IIX138" s="262"/>
      <c r="IIY138" s="262"/>
      <c r="IIZ138" s="262"/>
      <c r="IJA138" s="262"/>
      <c r="IJB138" s="262"/>
      <c r="IJC138" s="262"/>
      <c r="IJD138" s="262"/>
      <c r="IJE138" s="262"/>
      <c r="IJF138" s="262"/>
      <c r="IJG138" s="262"/>
      <c r="IJH138" s="262"/>
      <c r="IJI138" s="262"/>
      <c r="IJJ138" s="262"/>
      <c r="IJK138" s="262"/>
      <c r="IJL138" s="262"/>
      <c r="IJM138" s="262"/>
      <c r="IJN138" s="262"/>
      <c r="IJO138" s="262"/>
      <c r="IJP138" s="262"/>
      <c r="IJQ138" s="262"/>
      <c r="IJR138" s="262"/>
      <c r="IJS138" s="262"/>
      <c r="IJT138" s="262"/>
      <c r="IJU138" s="262"/>
      <c r="IJV138" s="262"/>
      <c r="IJW138" s="262"/>
      <c r="IJX138" s="262"/>
      <c r="IJY138" s="262"/>
      <c r="IJZ138" s="262"/>
      <c r="IKA138" s="262"/>
      <c r="IKB138" s="262"/>
      <c r="IKC138" s="262"/>
      <c r="IKD138" s="262"/>
      <c r="IKE138" s="262"/>
      <c r="IKF138" s="262"/>
      <c r="IKG138" s="262"/>
      <c r="IKH138" s="262"/>
      <c r="IKI138" s="262"/>
      <c r="IKJ138" s="262"/>
      <c r="IKK138" s="262"/>
      <c r="IKL138" s="262"/>
      <c r="IKM138" s="262"/>
      <c r="IKN138" s="262"/>
      <c r="IKO138" s="262"/>
      <c r="IKP138" s="262"/>
      <c r="IKQ138" s="262"/>
      <c r="IKR138" s="262"/>
      <c r="IKS138" s="262"/>
      <c r="IKT138" s="262"/>
      <c r="IKU138" s="262"/>
      <c r="IKV138" s="262"/>
      <c r="IKW138" s="262"/>
      <c r="IKX138" s="262"/>
      <c r="IKY138" s="262"/>
      <c r="IKZ138" s="262"/>
      <c r="ILA138" s="262"/>
      <c r="ILB138" s="262"/>
      <c r="ILC138" s="262"/>
      <c r="ILD138" s="262"/>
      <c r="ILE138" s="262"/>
      <c r="ILF138" s="262"/>
      <c r="ILG138" s="262"/>
      <c r="ILH138" s="262"/>
      <c r="ILI138" s="262"/>
      <c r="ILJ138" s="262"/>
      <c r="ILK138" s="262"/>
      <c r="ILL138" s="262"/>
      <c r="ILM138" s="262"/>
      <c r="ILN138" s="262"/>
      <c r="ILO138" s="262"/>
      <c r="ILP138" s="262"/>
      <c r="ILQ138" s="262"/>
      <c r="ILR138" s="262"/>
      <c r="ILS138" s="262"/>
      <c r="ILT138" s="262"/>
      <c r="ILU138" s="262"/>
      <c r="ILV138" s="262"/>
      <c r="ILW138" s="262"/>
      <c r="ILX138" s="262"/>
      <c r="ILY138" s="262"/>
      <c r="ILZ138" s="262"/>
      <c r="IMA138" s="262"/>
      <c r="IMB138" s="262"/>
      <c r="IMC138" s="262"/>
      <c r="IMD138" s="262"/>
      <c r="IME138" s="262"/>
      <c r="IMF138" s="262"/>
      <c r="IMG138" s="262"/>
      <c r="IMH138" s="262"/>
      <c r="IMI138" s="262"/>
      <c r="IMJ138" s="262"/>
      <c r="IMK138" s="262"/>
      <c r="IML138" s="262"/>
      <c r="IMM138" s="262"/>
      <c r="IMN138" s="262"/>
      <c r="IMO138" s="262"/>
      <c r="IMP138" s="262"/>
      <c r="IMQ138" s="262"/>
      <c r="IMR138" s="262"/>
      <c r="IMS138" s="262"/>
      <c r="IMT138" s="262"/>
      <c r="IMU138" s="262"/>
      <c r="IMV138" s="262"/>
      <c r="IMW138" s="262"/>
      <c r="IMX138" s="262"/>
      <c r="IMY138" s="262"/>
      <c r="IMZ138" s="262"/>
      <c r="INA138" s="262"/>
      <c r="INB138" s="262"/>
      <c r="INC138" s="262"/>
      <c r="IND138" s="262"/>
      <c r="INE138" s="262"/>
      <c r="INF138" s="262"/>
      <c r="ING138" s="262"/>
      <c r="INH138" s="262"/>
      <c r="INI138" s="262"/>
      <c r="INJ138" s="262"/>
      <c r="INK138" s="262"/>
      <c r="INL138" s="262"/>
      <c r="INM138" s="262"/>
      <c r="INN138" s="262"/>
      <c r="INO138" s="262"/>
      <c r="INP138" s="262"/>
      <c r="INQ138" s="262"/>
      <c r="INR138" s="262"/>
      <c r="INS138" s="262"/>
      <c r="INT138" s="262"/>
      <c r="INU138" s="262"/>
      <c r="INV138" s="262"/>
      <c r="INW138" s="262"/>
      <c r="INX138" s="262"/>
      <c r="INY138" s="262"/>
      <c r="INZ138" s="262"/>
      <c r="IOA138" s="262"/>
      <c r="IOB138" s="262"/>
      <c r="IOC138" s="262"/>
      <c r="IOD138" s="262"/>
      <c r="IOE138" s="262"/>
      <c r="IOF138" s="262"/>
      <c r="IOG138" s="262"/>
      <c r="IOH138" s="262"/>
      <c r="IOI138" s="262"/>
      <c r="IOJ138" s="262"/>
      <c r="IOK138" s="262"/>
      <c r="IOL138" s="262"/>
      <c r="IOM138" s="262"/>
      <c r="ION138" s="262"/>
      <c r="IOO138" s="262"/>
      <c r="IOP138" s="262"/>
      <c r="IOQ138" s="262"/>
      <c r="IOR138" s="262"/>
      <c r="IOS138" s="262"/>
      <c r="IOT138" s="262"/>
      <c r="IOU138" s="262"/>
      <c r="IOV138" s="262"/>
      <c r="IOW138" s="262"/>
      <c r="IOX138" s="262"/>
      <c r="IOY138" s="262"/>
      <c r="IOZ138" s="262"/>
      <c r="IPA138" s="262"/>
      <c r="IPB138" s="262"/>
      <c r="IPC138" s="262"/>
      <c r="IPD138" s="262"/>
      <c r="IPE138" s="262"/>
      <c r="IPF138" s="262"/>
      <c r="IPG138" s="262"/>
      <c r="IPH138" s="262"/>
      <c r="IPI138" s="262"/>
      <c r="IPJ138" s="262"/>
      <c r="IPK138" s="262"/>
      <c r="IPL138" s="262"/>
      <c r="IPM138" s="262"/>
      <c r="IPN138" s="262"/>
      <c r="IPO138" s="262"/>
      <c r="IPP138" s="262"/>
      <c r="IPQ138" s="262"/>
      <c r="IPR138" s="262"/>
      <c r="IPS138" s="262"/>
      <c r="IPT138" s="262"/>
      <c r="IPU138" s="262"/>
      <c r="IPV138" s="262"/>
      <c r="IPW138" s="262"/>
      <c r="IPX138" s="262"/>
      <c r="IPY138" s="262"/>
      <c r="IPZ138" s="262"/>
      <c r="IQA138" s="262"/>
      <c r="IQB138" s="262"/>
      <c r="IQC138" s="262"/>
      <c r="IQD138" s="262"/>
      <c r="IQE138" s="262"/>
      <c r="IQF138" s="262"/>
      <c r="IQG138" s="262"/>
      <c r="IQH138" s="262"/>
      <c r="IQI138" s="262"/>
      <c r="IQJ138" s="262"/>
      <c r="IQK138" s="262"/>
      <c r="IQL138" s="262"/>
      <c r="IQM138" s="262"/>
      <c r="IQN138" s="262"/>
      <c r="IQO138" s="262"/>
      <c r="IQP138" s="262"/>
      <c r="IQQ138" s="262"/>
      <c r="IQR138" s="262"/>
      <c r="IQS138" s="262"/>
      <c r="IQT138" s="262"/>
      <c r="IQU138" s="262"/>
      <c r="IQV138" s="262"/>
      <c r="IQW138" s="262"/>
      <c r="IQX138" s="262"/>
      <c r="IQY138" s="262"/>
      <c r="IQZ138" s="262"/>
      <c r="IRA138" s="262"/>
      <c r="IRB138" s="262"/>
      <c r="IRC138" s="262"/>
      <c r="IRD138" s="262"/>
      <c r="IRE138" s="262"/>
      <c r="IRF138" s="262"/>
      <c r="IRG138" s="262"/>
      <c r="IRH138" s="262"/>
      <c r="IRI138" s="262"/>
      <c r="IRJ138" s="262"/>
      <c r="IRK138" s="262"/>
      <c r="IRL138" s="262"/>
      <c r="IRM138" s="262"/>
      <c r="IRN138" s="262"/>
      <c r="IRO138" s="262"/>
      <c r="IRP138" s="262"/>
      <c r="IRQ138" s="262"/>
      <c r="IRR138" s="262"/>
      <c r="IRS138" s="262"/>
      <c r="IRT138" s="262"/>
      <c r="IRU138" s="262"/>
      <c r="IRV138" s="262"/>
      <c r="IRW138" s="262"/>
      <c r="IRX138" s="262"/>
      <c r="IRY138" s="262"/>
      <c r="IRZ138" s="262"/>
      <c r="ISA138" s="262"/>
      <c r="ISB138" s="262"/>
      <c r="ISC138" s="262"/>
      <c r="ISD138" s="262"/>
      <c r="ISE138" s="262"/>
      <c r="ISF138" s="262"/>
      <c r="ISG138" s="262"/>
      <c r="ISH138" s="262"/>
      <c r="ISI138" s="262"/>
      <c r="ISJ138" s="262"/>
      <c r="ISK138" s="262"/>
      <c r="ISL138" s="262"/>
      <c r="ISM138" s="262"/>
      <c r="ISN138" s="262"/>
      <c r="ISO138" s="262"/>
      <c r="ISP138" s="262"/>
      <c r="ISQ138" s="262"/>
      <c r="ISR138" s="262"/>
      <c r="ISS138" s="262"/>
      <c r="IST138" s="262"/>
      <c r="ISU138" s="262"/>
      <c r="ISV138" s="262"/>
      <c r="ISW138" s="262"/>
      <c r="ISX138" s="262"/>
      <c r="ISY138" s="262"/>
      <c r="ISZ138" s="262"/>
      <c r="ITA138" s="262"/>
      <c r="ITB138" s="262"/>
      <c r="ITC138" s="262"/>
      <c r="ITD138" s="262"/>
      <c r="ITE138" s="262"/>
      <c r="ITF138" s="262"/>
      <c r="ITG138" s="262"/>
      <c r="ITH138" s="262"/>
      <c r="ITI138" s="262"/>
      <c r="ITJ138" s="262"/>
      <c r="ITK138" s="262"/>
      <c r="ITL138" s="262"/>
      <c r="ITM138" s="262"/>
      <c r="ITN138" s="262"/>
      <c r="ITO138" s="262"/>
      <c r="ITP138" s="262"/>
      <c r="ITQ138" s="262"/>
      <c r="ITR138" s="262"/>
      <c r="ITS138" s="262"/>
      <c r="ITT138" s="262"/>
      <c r="ITU138" s="262"/>
      <c r="ITV138" s="262"/>
      <c r="ITW138" s="262"/>
      <c r="ITX138" s="262"/>
      <c r="ITY138" s="262"/>
      <c r="ITZ138" s="262"/>
      <c r="IUA138" s="262"/>
      <c r="IUB138" s="262"/>
      <c r="IUC138" s="262"/>
      <c r="IUD138" s="262"/>
      <c r="IUE138" s="262"/>
      <c r="IUF138" s="262"/>
      <c r="IUG138" s="262"/>
      <c r="IUH138" s="262"/>
      <c r="IUI138" s="262"/>
      <c r="IUJ138" s="262"/>
      <c r="IUK138" s="262"/>
      <c r="IUL138" s="262"/>
      <c r="IUM138" s="262"/>
      <c r="IUN138" s="262"/>
      <c r="IUO138" s="262"/>
      <c r="IUP138" s="262"/>
      <c r="IUQ138" s="262"/>
      <c r="IUR138" s="262"/>
      <c r="IUS138" s="262"/>
      <c r="IUT138" s="262"/>
      <c r="IUU138" s="262"/>
      <c r="IUV138" s="262"/>
      <c r="IUW138" s="262"/>
      <c r="IUX138" s="262"/>
      <c r="IUY138" s="262"/>
      <c r="IUZ138" s="262"/>
      <c r="IVA138" s="262"/>
      <c r="IVB138" s="262"/>
      <c r="IVC138" s="262"/>
      <c r="IVD138" s="262"/>
      <c r="IVE138" s="262"/>
      <c r="IVF138" s="262"/>
      <c r="IVG138" s="262"/>
      <c r="IVH138" s="262"/>
      <c r="IVI138" s="262"/>
      <c r="IVJ138" s="262"/>
      <c r="IVK138" s="262"/>
      <c r="IVL138" s="262"/>
      <c r="IVM138" s="262"/>
      <c r="IVN138" s="262"/>
      <c r="IVO138" s="262"/>
      <c r="IVP138" s="262"/>
      <c r="IVQ138" s="262"/>
      <c r="IVR138" s="262"/>
      <c r="IVS138" s="262"/>
      <c r="IVT138" s="262"/>
      <c r="IVU138" s="262"/>
      <c r="IVV138" s="262"/>
      <c r="IVW138" s="262"/>
      <c r="IVX138" s="262"/>
      <c r="IVY138" s="262"/>
      <c r="IVZ138" s="262"/>
      <c r="IWA138" s="262"/>
      <c r="IWB138" s="262"/>
      <c r="IWC138" s="262"/>
      <c r="IWD138" s="262"/>
      <c r="IWE138" s="262"/>
      <c r="IWF138" s="262"/>
      <c r="IWG138" s="262"/>
      <c r="IWH138" s="262"/>
      <c r="IWI138" s="262"/>
      <c r="IWJ138" s="262"/>
      <c r="IWK138" s="262"/>
      <c r="IWL138" s="262"/>
      <c r="IWM138" s="262"/>
      <c r="IWN138" s="262"/>
      <c r="IWO138" s="262"/>
      <c r="IWP138" s="262"/>
      <c r="IWQ138" s="262"/>
      <c r="IWR138" s="262"/>
      <c r="IWS138" s="262"/>
      <c r="IWT138" s="262"/>
      <c r="IWU138" s="262"/>
      <c r="IWV138" s="262"/>
      <c r="IWW138" s="262"/>
      <c r="IWX138" s="262"/>
      <c r="IWY138" s="262"/>
      <c r="IWZ138" s="262"/>
      <c r="IXA138" s="262"/>
      <c r="IXB138" s="262"/>
      <c r="IXC138" s="262"/>
      <c r="IXD138" s="262"/>
      <c r="IXE138" s="262"/>
      <c r="IXF138" s="262"/>
      <c r="IXG138" s="262"/>
      <c r="IXH138" s="262"/>
      <c r="IXI138" s="262"/>
      <c r="IXJ138" s="262"/>
      <c r="IXK138" s="262"/>
      <c r="IXL138" s="262"/>
      <c r="IXM138" s="262"/>
      <c r="IXN138" s="262"/>
      <c r="IXO138" s="262"/>
      <c r="IXP138" s="262"/>
      <c r="IXQ138" s="262"/>
      <c r="IXR138" s="262"/>
      <c r="IXS138" s="262"/>
      <c r="IXT138" s="262"/>
      <c r="IXU138" s="262"/>
      <c r="IXV138" s="262"/>
      <c r="IXW138" s="262"/>
      <c r="IXX138" s="262"/>
      <c r="IXY138" s="262"/>
      <c r="IXZ138" s="262"/>
      <c r="IYA138" s="262"/>
      <c r="IYB138" s="262"/>
      <c r="IYC138" s="262"/>
      <c r="IYD138" s="262"/>
      <c r="IYE138" s="262"/>
      <c r="IYF138" s="262"/>
      <c r="IYG138" s="262"/>
      <c r="IYH138" s="262"/>
      <c r="IYI138" s="262"/>
      <c r="IYJ138" s="262"/>
      <c r="IYK138" s="262"/>
      <c r="IYL138" s="262"/>
      <c r="IYM138" s="262"/>
      <c r="IYN138" s="262"/>
      <c r="IYO138" s="262"/>
      <c r="IYP138" s="262"/>
      <c r="IYQ138" s="262"/>
      <c r="IYR138" s="262"/>
      <c r="IYS138" s="262"/>
      <c r="IYT138" s="262"/>
      <c r="IYU138" s="262"/>
      <c r="IYV138" s="262"/>
      <c r="IYW138" s="262"/>
      <c r="IYX138" s="262"/>
      <c r="IYY138" s="262"/>
      <c r="IYZ138" s="262"/>
      <c r="IZA138" s="262"/>
      <c r="IZB138" s="262"/>
      <c r="IZC138" s="262"/>
      <c r="IZD138" s="262"/>
      <c r="IZE138" s="262"/>
      <c r="IZF138" s="262"/>
      <c r="IZG138" s="262"/>
      <c r="IZH138" s="262"/>
      <c r="IZI138" s="262"/>
      <c r="IZJ138" s="262"/>
      <c r="IZK138" s="262"/>
      <c r="IZL138" s="262"/>
      <c r="IZM138" s="262"/>
      <c r="IZN138" s="262"/>
      <c r="IZO138" s="262"/>
      <c r="IZP138" s="262"/>
      <c r="IZQ138" s="262"/>
      <c r="IZR138" s="262"/>
      <c r="IZS138" s="262"/>
      <c r="IZT138" s="262"/>
      <c r="IZU138" s="262"/>
      <c r="IZV138" s="262"/>
      <c r="IZW138" s="262"/>
      <c r="IZX138" s="262"/>
      <c r="IZY138" s="262"/>
      <c r="IZZ138" s="262"/>
      <c r="JAA138" s="262"/>
      <c r="JAB138" s="262"/>
      <c r="JAC138" s="262"/>
      <c r="JAD138" s="262"/>
      <c r="JAE138" s="262"/>
      <c r="JAF138" s="262"/>
      <c r="JAG138" s="262"/>
      <c r="JAH138" s="262"/>
      <c r="JAI138" s="262"/>
      <c r="JAJ138" s="262"/>
      <c r="JAK138" s="262"/>
      <c r="JAL138" s="262"/>
      <c r="JAM138" s="262"/>
      <c r="JAN138" s="262"/>
      <c r="JAO138" s="262"/>
      <c r="JAP138" s="262"/>
      <c r="JAQ138" s="262"/>
      <c r="JAR138" s="262"/>
      <c r="JAS138" s="262"/>
      <c r="JAT138" s="262"/>
      <c r="JAU138" s="262"/>
      <c r="JAV138" s="262"/>
      <c r="JAW138" s="262"/>
      <c r="JAX138" s="262"/>
      <c r="JAY138" s="262"/>
      <c r="JAZ138" s="262"/>
      <c r="JBA138" s="262"/>
      <c r="JBB138" s="262"/>
      <c r="JBC138" s="262"/>
      <c r="JBD138" s="262"/>
      <c r="JBE138" s="262"/>
      <c r="JBF138" s="262"/>
      <c r="JBG138" s="262"/>
      <c r="JBH138" s="262"/>
      <c r="JBI138" s="262"/>
      <c r="JBJ138" s="262"/>
      <c r="JBK138" s="262"/>
      <c r="JBL138" s="262"/>
      <c r="JBM138" s="262"/>
      <c r="JBN138" s="262"/>
      <c r="JBO138" s="262"/>
      <c r="JBP138" s="262"/>
      <c r="JBQ138" s="262"/>
      <c r="JBR138" s="262"/>
      <c r="JBS138" s="262"/>
      <c r="JBT138" s="262"/>
      <c r="JBU138" s="262"/>
      <c r="JBV138" s="262"/>
      <c r="JBW138" s="262"/>
      <c r="JBX138" s="262"/>
      <c r="JBY138" s="262"/>
      <c r="JBZ138" s="262"/>
      <c r="JCA138" s="262"/>
      <c r="JCB138" s="262"/>
      <c r="JCC138" s="262"/>
      <c r="JCD138" s="262"/>
      <c r="JCE138" s="262"/>
      <c r="JCF138" s="262"/>
      <c r="JCG138" s="262"/>
      <c r="JCH138" s="262"/>
      <c r="JCI138" s="262"/>
      <c r="JCJ138" s="262"/>
      <c r="JCK138" s="262"/>
      <c r="JCL138" s="262"/>
      <c r="JCM138" s="262"/>
      <c r="JCN138" s="262"/>
      <c r="JCO138" s="262"/>
      <c r="JCP138" s="262"/>
      <c r="JCQ138" s="262"/>
      <c r="JCR138" s="262"/>
      <c r="JCS138" s="262"/>
      <c r="JCT138" s="262"/>
      <c r="JCU138" s="262"/>
      <c r="JCV138" s="262"/>
      <c r="JCW138" s="262"/>
      <c r="JCX138" s="262"/>
      <c r="JCY138" s="262"/>
      <c r="JCZ138" s="262"/>
      <c r="JDA138" s="262"/>
      <c r="JDB138" s="262"/>
      <c r="JDC138" s="262"/>
      <c r="JDD138" s="262"/>
      <c r="JDE138" s="262"/>
      <c r="JDF138" s="262"/>
      <c r="JDG138" s="262"/>
      <c r="JDH138" s="262"/>
      <c r="JDI138" s="262"/>
      <c r="JDJ138" s="262"/>
      <c r="JDK138" s="262"/>
      <c r="JDL138" s="262"/>
      <c r="JDM138" s="262"/>
      <c r="JDN138" s="262"/>
      <c r="JDO138" s="262"/>
      <c r="JDP138" s="262"/>
      <c r="JDQ138" s="262"/>
      <c r="JDR138" s="262"/>
      <c r="JDS138" s="262"/>
      <c r="JDT138" s="262"/>
      <c r="JDU138" s="262"/>
      <c r="JDV138" s="262"/>
      <c r="JDW138" s="262"/>
      <c r="JDX138" s="262"/>
      <c r="JDY138" s="262"/>
      <c r="JDZ138" s="262"/>
      <c r="JEA138" s="262"/>
      <c r="JEB138" s="262"/>
      <c r="JEC138" s="262"/>
      <c r="JED138" s="262"/>
      <c r="JEE138" s="262"/>
      <c r="JEF138" s="262"/>
      <c r="JEG138" s="262"/>
      <c r="JEH138" s="262"/>
      <c r="JEI138" s="262"/>
      <c r="JEJ138" s="262"/>
      <c r="JEK138" s="262"/>
      <c r="JEL138" s="262"/>
      <c r="JEM138" s="262"/>
      <c r="JEN138" s="262"/>
      <c r="JEO138" s="262"/>
      <c r="JEP138" s="262"/>
      <c r="JEQ138" s="262"/>
      <c r="JER138" s="262"/>
      <c r="JES138" s="262"/>
      <c r="JET138" s="262"/>
      <c r="JEU138" s="262"/>
      <c r="JEV138" s="262"/>
      <c r="JEW138" s="262"/>
      <c r="JEX138" s="262"/>
      <c r="JEY138" s="262"/>
      <c r="JEZ138" s="262"/>
      <c r="JFA138" s="262"/>
      <c r="JFB138" s="262"/>
      <c r="JFC138" s="262"/>
      <c r="JFD138" s="262"/>
      <c r="JFE138" s="262"/>
      <c r="JFF138" s="262"/>
      <c r="JFG138" s="262"/>
      <c r="JFH138" s="262"/>
      <c r="JFI138" s="262"/>
      <c r="JFJ138" s="262"/>
      <c r="JFK138" s="262"/>
      <c r="JFL138" s="262"/>
      <c r="JFM138" s="262"/>
      <c r="JFN138" s="262"/>
      <c r="JFO138" s="262"/>
      <c r="JFP138" s="262"/>
      <c r="JFQ138" s="262"/>
      <c r="JFR138" s="262"/>
      <c r="JFS138" s="262"/>
      <c r="JFT138" s="262"/>
      <c r="JFU138" s="262"/>
      <c r="JFV138" s="262"/>
      <c r="JFW138" s="262"/>
      <c r="JFX138" s="262"/>
      <c r="JFY138" s="262"/>
      <c r="JFZ138" s="262"/>
      <c r="JGA138" s="262"/>
      <c r="JGB138" s="262"/>
      <c r="JGC138" s="262"/>
      <c r="JGD138" s="262"/>
      <c r="JGE138" s="262"/>
      <c r="JGF138" s="262"/>
      <c r="JGG138" s="262"/>
      <c r="JGH138" s="262"/>
      <c r="JGI138" s="262"/>
      <c r="JGJ138" s="262"/>
      <c r="JGK138" s="262"/>
      <c r="JGL138" s="262"/>
      <c r="JGM138" s="262"/>
      <c r="JGN138" s="262"/>
      <c r="JGO138" s="262"/>
      <c r="JGP138" s="262"/>
      <c r="JGQ138" s="262"/>
      <c r="JGR138" s="262"/>
      <c r="JGS138" s="262"/>
      <c r="JGT138" s="262"/>
      <c r="JGU138" s="262"/>
      <c r="JGV138" s="262"/>
      <c r="JGW138" s="262"/>
      <c r="JGX138" s="262"/>
      <c r="JGY138" s="262"/>
      <c r="JGZ138" s="262"/>
      <c r="JHA138" s="262"/>
      <c r="JHB138" s="262"/>
      <c r="JHC138" s="262"/>
      <c r="JHD138" s="262"/>
      <c r="JHE138" s="262"/>
      <c r="JHF138" s="262"/>
      <c r="JHG138" s="262"/>
      <c r="JHH138" s="262"/>
      <c r="JHI138" s="262"/>
      <c r="JHJ138" s="262"/>
      <c r="JHK138" s="262"/>
      <c r="JHL138" s="262"/>
      <c r="JHM138" s="262"/>
      <c r="JHN138" s="262"/>
      <c r="JHO138" s="262"/>
      <c r="JHP138" s="262"/>
      <c r="JHQ138" s="262"/>
      <c r="JHR138" s="262"/>
      <c r="JHS138" s="262"/>
      <c r="JHT138" s="262"/>
      <c r="JHU138" s="262"/>
      <c r="JHV138" s="262"/>
      <c r="JHW138" s="262"/>
      <c r="JHX138" s="262"/>
      <c r="JHY138" s="262"/>
      <c r="JHZ138" s="262"/>
      <c r="JIA138" s="262"/>
      <c r="JIB138" s="262"/>
      <c r="JIC138" s="262"/>
      <c r="JID138" s="262"/>
      <c r="JIE138" s="262"/>
      <c r="JIF138" s="262"/>
      <c r="JIG138" s="262"/>
      <c r="JIH138" s="262"/>
      <c r="JII138" s="262"/>
      <c r="JIJ138" s="262"/>
      <c r="JIK138" s="262"/>
      <c r="JIL138" s="262"/>
      <c r="JIM138" s="262"/>
      <c r="JIN138" s="262"/>
      <c r="JIO138" s="262"/>
      <c r="JIP138" s="262"/>
      <c r="JIQ138" s="262"/>
      <c r="JIR138" s="262"/>
      <c r="JIS138" s="262"/>
      <c r="JIT138" s="262"/>
      <c r="JIU138" s="262"/>
      <c r="JIV138" s="262"/>
      <c r="JIW138" s="262"/>
      <c r="JIX138" s="262"/>
      <c r="JIY138" s="262"/>
      <c r="JIZ138" s="262"/>
      <c r="JJA138" s="262"/>
      <c r="JJB138" s="262"/>
      <c r="JJC138" s="262"/>
      <c r="JJD138" s="262"/>
      <c r="JJE138" s="262"/>
      <c r="JJF138" s="262"/>
      <c r="JJG138" s="262"/>
      <c r="JJH138" s="262"/>
      <c r="JJI138" s="262"/>
      <c r="JJJ138" s="262"/>
      <c r="JJK138" s="262"/>
      <c r="JJL138" s="262"/>
      <c r="JJM138" s="262"/>
      <c r="JJN138" s="262"/>
      <c r="JJO138" s="262"/>
      <c r="JJP138" s="262"/>
      <c r="JJQ138" s="262"/>
      <c r="JJR138" s="262"/>
      <c r="JJS138" s="262"/>
      <c r="JJT138" s="262"/>
      <c r="JJU138" s="262"/>
      <c r="JJV138" s="262"/>
      <c r="JJW138" s="262"/>
      <c r="JJX138" s="262"/>
      <c r="JJY138" s="262"/>
      <c r="JJZ138" s="262"/>
      <c r="JKA138" s="262"/>
      <c r="JKB138" s="262"/>
      <c r="JKC138" s="262"/>
      <c r="JKD138" s="262"/>
      <c r="JKE138" s="262"/>
      <c r="JKF138" s="262"/>
      <c r="JKG138" s="262"/>
      <c r="JKH138" s="262"/>
      <c r="JKI138" s="262"/>
      <c r="JKJ138" s="262"/>
      <c r="JKK138" s="262"/>
      <c r="JKL138" s="262"/>
      <c r="JKM138" s="262"/>
      <c r="JKN138" s="262"/>
      <c r="JKO138" s="262"/>
      <c r="JKP138" s="262"/>
      <c r="JKQ138" s="262"/>
      <c r="JKR138" s="262"/>
      <c r="JKS138" s="262"/>
      <c r="JKT138" s="262"/>
      <c r="JKU138" s="262"/>
      <c r="JKV138" s="262"/>
      <c r="JKW138" s="262"/>
      <c r="JKX138" s="262"/>
      <c r="JKY138" s="262"/>
      <c r="JKZ138" s="262"/>
      <c r="JLA138" s="262"/>
      <c r="JLB138" s="262"/>
      <c r="JLC138" s="262"/>
      <c r="JLD138" s="262"/>
      <c r="JLE138" s="262"/>
      <c r="JLF138" s="262"/>
      <c r="JLG138" s="262"/>
      <c r="JLH138" s="262"/>
      <c r="JLI138" s="262"/>
      <c r="JLJ138" s="262"/>
      <c r="JLK138" s="262"/>
      <c r="JLL138" s="262"/>
      <c r="JLM138" s="262"/>
      <c r="JLN138" s="262"/>
      <c r="JLO138" s="262"/>
      <c r="JLP138" s="262"/>
      <c r="JLQ138" s="262"/>
      <c r="JLR138" s="262"/>
      <c r="JLS138" s="262"/>
      <c r="JLT138" s="262"/>
      <c r="JLU138" s="262"/>
      <c r="JLV138" s="262"/>
      <c r="JLW138" s="262"/>
      <c r="JLX138" s="262"/>
      <c r="JLY138" s="262"/>
      <c r="JLZ138" s="262"/>
      <c r="JMA138" s="262"/>
      <c r="JMB138" s="262"/>
      <c r="JMC138" s="262"/>
      <c r="JMD138" s="262"/>
      <c r="JME138" s="262"/>
      <c r="JMF138" s="262"/>
      <c r="JMG138" s="262"/>
      <c r="JMH138" s="262"/>
      <c r="JMI138" s="262"/>
      <c r="JMJ138" s="262"/>
      <c r="JMK138" s="262"/>
      <c r="JML138" s="262"/>
      <c r="JMM138" s="262"/>
      <c r="JMN138" s="262"/>
      <c r="JMO138" s="262"/>
      <c r="JMP138" s="262"/>
      <c r="JMQ138" s="262"/>
      <c r="JMR138" s="262"/>
      <c r="JMS138" s="262"/>
      <c r="JMT138" s="262"/>
      <c r="JMU138" s="262"/>
      <c r="JMV138" s="262"/>
      <c r="JMW138" s="262"/>
      <c r="JMX138" s="262"/>
      <c r="JMY138" s="262"/>
      <c r="JMZ138" s="262"/>
      <c r="JNA138" s="262"/>
      <c r="JNB138" s="262"/>
      <c r="JNC138" s="262"/>
      <c r="JND138" s="262"/>
      <c r="JNE138" s="262"/>
      <c r="JNF138" s="262"/>
      <c r="JNG138" s="262"/>
      <c r="JNH138" s="262"/>
      <c r="JNI138" s="262"/>
      <c r="JNJ138" s="262"/>
      <c r="JNK138" s="262"/>
      <c r="JNL138" s="262"/>
      <c r="JNM138" s="262"/>
      <c r="JNN138" s="262"/>
      <c r="JNO138" s="262"/>
      <c r="JNP138" s="262"/>
      <c r="JNQ138" s="262"/>
      <c r="JNR138" s="262"/>
      <c r="JNS138" s="262"/>
      <c r="JNT138" s="262"/>
      <c r="JNU138" s="262"/>
      <c r="JNV138" s="262"/>
      <c r="JNW138" s="262"/>
      <c r="JNX138" s="262"/>
      <c r="JNY138" s="262"/>
      <c r="JNZ138" s="262"/>
      <c r="JOA138" s="262"/>
      <c r="JOB138" s="262"/>
      <c r="JOC138" s="262"/>
      <c r="JOD138" s="262"/>
      <c r="JOE138" s="262"/>
      <c r="JOF138" s="262"/>
      <c r="JOG138" s="262"/>
      <c r="JOH138" s="262"/>
      <c r="JOI138" s="262"/>
      <c r="JOJ138" s="262"/>
      <c r="JOK138" s="262"/>
      <c r="JOL138" s="262"/>
      <c r="JOM138" s="262"/>
      <c r="JON138" s="262"/>
      <c r="JOO138" s="262"/>
      <c r="JOP138" s="262"/>
      <c r="JOQ138" s="262"/>
      <c r="JOR138" s="262"/>
      <c r="JOS138" s="262"/>
      <c r="JOT138" s="262"/>
      <c r="JOU138" s="262"/>
      <c r="JOV138" s="262"/>
      <c r="JOW138" s="262"/>
      <c r="JOX138" s="262"/>
      <c r="JOY138" s="262"/>
      <c r="JOZ138" s="262"/>
      <c r="JPA138" s="262"/>
      <c r="JPB138" s="262"/>
      <c r="JPC138" s="262"/>
      <c r="JPD138" s="262"/>
      <c r="JPE138" s="262"/>
      <c r="JPF138" s="262"/>
      <c r="JPG138" s="262"/>
      <c r="JPH138" s="262"/>
      <c r="JPI138" s="262"/>
      <c r="JPJ138" s="262"/>
      <c r="JPK138" s="262"/>
      <c r="JPL138" s="262"/>
      <c r="JPM138" s="262"/>
      <c r="JPN138" s="262"/>
      <c r="JPO138" s="262"/>
      <c r="JPP138" s="262"/>
      <c r="JPQ138" s="262"/>
      <c r="JPR138" s="262"/>
      <c r="JPS138" s="262"/>
      <c r="JPT138" s="262"/>
      <c r="JPU138" s="262"/>
      <c r="JPV138" s="262"/>
      <c r="JPW138" s="262"/>
      <c r="JPX138" s="262"/>
      <c r="JPY138" s="262"/>
      <c r="JPZ138" s="262"/>
      <c r="JQA138" s="262"/>
      <c r="JQB138" s="262"/>
      <c r="JQC138" s="262"/>
      <c r="JQD138" s="262"/>
      <c r="JQE138" s="262"/>
      <c r="JQF138" s="262"/>
      <c r="JQG138" s="262"/>
      <c r="JQH138" s="262"/>
      <c r="JQI138" s="262"/>
      <c r="JQJ138" s="262"/>
      <c r="JQK138" s="262"/>
      <c r="JQL138" s="262"/>
      <c r="JQM138" s="262"/>
      <c r="JQN138" s="262"/>
      <c r="JQO138" s="262"/>
      <c r="JQP138" s="262"/>
      <c r="JQQ138" s="262"/>
      <c r="JQR138" s="262"/>
      <c r="JQS138" s="262"/>
      <c r="JQT138" s="262"/>
      <c r="JQU138" s="262"/>
      <c r="JQV138" s="262"/>
      <c r="JQW138" s="262"/>
      <c r="JQX138" s="262"/>
      <c r="JQY138" s="262"/>
      <c r="JQZ138" s="262"/>
      <c r="JRA138" s="262"/>
      <c r="JRB138" s="262"/>
      <c r="JRC138" s="262"/>
      <c r="JRD138" s="262"/>
      <c r="JRE138" s="262"/>
      <c r="JRF138" s="262"/>
      <c r="JRG138" s="262"/>
      <c r="JRH138" s="262"/>
      <c r="JRI138" s="262"/>
      <c r="JRJ138" s="262"/>
      <c r="JRK138" s="262"/>
      <c r="JRL138" s="262"/>
      <c r="JRM138" s="262"/>
      <c r="JRN138" s="262"/>
      <c r="JRO138" s="262"/>
      <c r="JRP138" s="262"/>
      <c r="JRQ138" s="262"/>
      <c r="JRR138" s="262"/>
      <c r="JRS138" s="262"/>
      <c r="JRT138" s="262"/>
      <c r="JRU138" s="262"/>
      <c r="JRV138" s="262"/>
      <c r="JRW138" s="262"/>
      <c r="JRX138" s="262"/>
      <c r="JRY138" s="262"/>
      <c r="JRZ138" s="262"/>
      <c r="JSA138" s="262"/>
      <c r="JSB138" s="262"/>
      <c r="JSC138" s="262"/>
      <c r="JSD138" s="262"/>
      <c r="JSE138" s="262"/>
      <c r="JSF138" s="262"/>
      <c r="JSG138" s="262"/>
      <c r="JSH138" s="262"/>
      <c r="JSI138" s="262"/>
      <c r="JSJ138" s="262"/>
      <c r="JSK138" s="262"/>
      <c r="JSL138" s="262"/>
      <c r="JSM138" s="262"/>
      <c r="JSN138" s="262"/>
      <c r="JSO138" s="262"/>
      <c r="JSP138" s="262"/>
      <c r="JSQ138" s="262"/>
      <c r="JSR138" s="262"/>
      <c r="JSS138" s="262"/>
      <c r="JST138" s="262"/>
      <c r="JSU138" s="262"/>
      <c r="JSV138" s="262"/>
      <c r="JSW138" s="262"/>
      <c r="JSX138" s="262"/>
      <c r="JSY138" s="262"/>
      <c r="JSZ138" s="262"/>
      <c r="JTA138" s="262"/>
      <c r="JTB138" s="262"/>
      <c r="JTC138" s="262"/>
      <c r="JTD138" s="262"/>
      <c r="JTE138" s="262"/>
      <c r="JTF138" s="262"/>
      <c r="JTG138" s="262"/>
      <c r="JTH138" s="262"/>
      <c r="JTI138" s="262"/>
      <c r="JTJ138" s="262"/>
      <c r="JTK138" s="262"/>
      <c r="JTL138" s="262"/>
      <c r="JTM138" s="262"/>
      <c r="JTN138" s="262"/>
      <c r="JTO138" s="262"/>
      <c r="JTP138" s="262"/>
      <c r="JTQ138" s="262"/>
      <c r="JTR138" s="262"/>
      <c r="JTS138" s="262"/>
      <c r="JTT138" s="262"/>
      <c r="JTU138" s="262"/>
      <c r="JTV138" s="262"/>
      <c r="JTW138" s="262"/>
      <c r="JTX138" s="262"/>
      <c r="JTY138" s="262"/>
      <c r="JTZ138" s="262"/>
      <c r="JUA138" s="262"/>
      <c r="JUB138" s="262"/>
      <c r="JUC138" s="262"/>
      <c r="JUD138" s="262"/>
      <c r="JUE138" s="262"/>
      <c r="JUF138" s="262"/>
      <c r="JUG138" s="262"/>
      <c r="JUH138" s="262"/>
      <c r="JUI138" s="262"/>
      <c r="JUJ138" s="262"/>
      <c r="JUK138" s="262"/>
      <c r="JUL138" s="262"/>
      <c r="JUM138" s="262"/>
      <c r="JUN138" s="262"/>
      <c r="JUO138" s="262"/>
      <c r="JUP138" s="262"/>
      <c r="JUQ138" s="262"/>
      <c r="JUR138" s="262"/>
      <c r="JUS138" s="262"/>
      <c r="JUT138" s="262"/>
      <c r="JUU138" s="262"/>
      <c r="JUV138" s="262"/>
      <c r="JUW138" s="262"/>
      <c r="JUX138" s="262"/>
      <c r="JUY138" s="262"/>
      <c r="JUZ138" s="262"/>
      <c r="JVA138" s="262"/>
      <c r="JVB138" s="262"/>
      <c r="JVC138" s="262"/>
      <c r="JVD138" s="262"/>
      <c r="JVE138" s="262"/>
      <c r="JVF138" s="262"/>
      <c r="JVG138" s="262"/>
      <c r="JVH138" s="262"/>
      <c r="JVI138" s="262"/>
      <c r="JVJ138" s="262"/>
      <c r="JVK138" s="262"/>
      <c r="JVL138" s="262"/>
      <c r="JVM138" s="262"/>
      <c r="JVN138" s="262"/>
      <c r="JVO138" s="262"/>
      <c r="JVP138" s="262"/>
      <c r="JVQ138" s="262"/>
      <c r="JVR138" s="262"/>
      <c r="JVS138" s="262"/>
      <c r="JVT138" s="262"/>
      <c r="JVU138" s="262"/>
      <c r="JVV138" s="262"/>
      <c r="JVW138" s="262"/>
      <c r="JVX138" s="262"/>
      <c r="JVY138" s="262"/>
      <c r="JVZ138" s="262"/>
      <c r="JWA138" s="262"/>
      <c r="JWB138" s="262"/>
      <c r="JWC138" s="262"/>
      <c r="JWD138" s="262"/>
      <c r="JWE138" s="262"/>
      <c r="JWF138" s="262"/>
      <c r="JWG138" s="262"/>
      <c r="JWH138" s="262"/>
      <c r="JWI138" s="262"/>
      <c r="JWJ138" s="262"/>
      <c r="JWK138" s="262"/>
      <c r="JWL138" s="262"/>
      <c r="JWM138" s="262"/>
      <c r="JWN138" s="262"/>
      <c r="JWO138" s="262"/>
      <c r="JWP138" s="262"/>
      <c r="JWQ138" s="262"/>
      <c r="JWR138" s="262"/>
      <c r="JWS138" s="262"/>
      <c r="JWT138" s="262"/>
      <c r="JWU138" s="262"/>
      <c r="JWV138" s="262"/>
      <c r="JWW138" s="262"/>
      <c r="JWX138" s="262"/>
      <c r="JWY138" s="262"/>
      <c r="JWZ138" s="262"/>
      <c r="JXA138" s="262"/>
      <c r="JXB138" s="262"/>
      <c r="JXC138" s="262"/>
      <c r="JXD138" s="262"/>
      <c r="JXE138" s="262"/>
      <c r="JXF138" s="262"/>
      <c r="JXG138" s="262"/>
      <c r="JXH138" s="262"/>
      <c r="JXI138" s="262"/>
      <c r="JXJ138" s="262"/>
      <c r="JXK138" s="262"/>
      <c r="JXL138" s="262"/>
      <c r="JXM138" s="262"/>
      <c r="JXN138" s="262"/>
      <c r="JXO138" s="262"/>
      <c r="JXP138" s="262"/>
      <c r="JXQ138" s="262"/>
      <c r="JXR138" s="262"/>
      <c r="JXS138" s="262"/>
      <c r="JXT138" s="262"/>
      <c r="JXU138" s="262"/>
      <c r="JXV138" s="262"/>
      <c r="JXW138" s="262"/>
      <c r="JXX138" s="262"/>
      <c r="JXY138" s="262"/>
      <c r="JXZ138" s="262"/>
      <c r="JYA138" s="262"/>
      <c r="JYB138" s="262"/>
      <c r="JYC138" s="262"/>
      <c r="JYD138" s="262"/>
      <c r="JYE138" s="262"/>
      <c r="JYF138" s="262"/>
      <c r="JYG138" s="262"/>
      <c r="JYH138" s="262"/>
      <c r="JYI138" s="262"/>
      <c r="JYJ138" s="262"/>
      <c r="JYK138" s="262"/>
      <c r="JYL138" s="262"/>
      <c r="JYM138" s="262"/>
      <c r="JYN138" s="262"/>
      <c r="JYO138" s="262"/>
      <c r="JYP138" s="262"/>
      <c r="JYQ138" s="262"/>
      <c r="JYR138" s="262"/>
      <c r="JYS138" s="262"/>
      <c r="JYT138" s="262"/>
      <c r="JYU138" s="262"/>
      <c r="JYV138" s="262"/>
      <c r="JYW138" s="262"/>
      <c r="JYX138" s="262"/>
      <c r="JYY138" s="262"/>
      <c r="JYZ138" s="262"/>
      <c r="JZA138" s="262"/>
      <c r="JZB138" s="262"/>
      <c r="JZC138" s="262"/>
      <c r="JZD138" s="262"/>
      <c r="JZE138" s="262"/>
      <c r="JZF138" s="262"/>
      <c r="JZG138" s="262"/>
      <c r="JZH138" s="262"/>
      <c r="JZI138" s="262"/>
      <c r="JZJ138" s="262"/>
      <c r="JZK138" s="262"/>
      <c r="JZL138" s="262"/>
      <c r="JZM138" s="262"/>
      <c r="JZN138" s="262"/>
      <c r="JZO138" s="262"/>
      <c r="JZP138" s="262"/>
      <c r="JZQ138" s="262"/>
      <c r="JZR138" s="262"/>
      <c r="JZS138" s="262"/>
      <c r="JZT138" s="262"/>
      <c r="JZU138" s="262"/>
      <c r="JZV138" s="262"/>
      <c r="JZW138" s="262"/>
      <c r="JZX138" s="262"/>
      <c r="JZY138" s="262"/>
      <c r="JZZ138" s="262"/>
      <c r="KAA138" s="262"/>
      <c r="KAB138" s="262"/>
      <c r="KAC138" s="262"/>
      <c r="KAD138" s="262"/>
      <c r="KAE138" s="262"/>
      <c r="KAF138" s="262"/>
      <c r="KAG138" s="262"/>
      <c r="KAH138" s="262"/>
      <c r="KAI138" s="262"/>
      <c r="KAJ138" s="262"/>
      <c r="KAK138" s="262"/>
      <c r="KAL138" s="262"/>
      <c r="KAM138" s="262"/>
      <c r="KAN138" s="262"/>
      <c r="KAO138" s="262"/>
      <c r="KAP138" s="262"/>
      <c r="KAQ138" s="262"/>
      <c r="KAR138" s="262"/>
      <c r="KAS138" s="262"/>
      <c r="KAT138" s="262"/>
      <c r="KAU138" s="262"/>
      <c r="KAV138" s="262"/>
      <c r="KAW138" s="262"/>
      <c r="KAX138" s="262"/>
      <c r="KAY138" s="262"/>
      <c r="KAZ138" s="262"/>
      <c r="KBA138" s="262"/>
      <c r="KBB138" s="262"/>
      <c r="KBC138" s="262"/>
      <c r="KBD138" s="262"/>
      <c r="KBE138" s="262"/>
      <c r="KBF138" s="262"/>
      <c r="KBG138" s="262"/>
      <c r="KBH138" s="262"/>
      <c r="KBI138" s="262"/>
      <c r="KBJ138" s="262"/>
      <c r="KBK138" s="262"/>
      <c r="KBL138" s="262"/>
      <c r="KBM138" s="262"/>
      <c r="KBN138" s="262"/>
      <c r="KBO138" s="262"/>
      <c r="KBP138" s="262"/>
      <c r="KBQ138" s="262"/>
      <c r="KBR138" s="262"/>
      <c r="KBS138" s="262"/>
      <c r="KBT138" s="262"/>
      <c r="KBU138" s="262"/>
      <c r="KBV138" s="262"/>
      <c r="KBW138" s="262"/>
      <c r="KBX138" s="262"/>
      <c r="KBY138" s="262"/>
      <c r="KBZ138" s="262"/>
      <c r="KCA138" s="262"/>
      <c r="KCB138" s="262"/>
      <c r="KCC138" s="262"/>
      <c r="KCD138" s="262"/>
      <c r="KCE138" s="262"/>
      <c r="KCF138" s="262"/>
      <c r="KCG138" s="262"/>
      <c r="KCH138" s="262"/>
      <c r="KCI138" s="262"/>
      <c r="KCJ138" s="262"/>
      <c r="KCK138" s="262"/>
      <c r="KCL138" s="262"/>
      <c r="KCM138" s="262"/>
      <c r="KCN138" s="262"/>
      <c r="KCO138" s="262"/>
      <c r="KCP138" s="262"/>
      <c r="KCQ138" s="262"/>
      <c r="KCR138" s="262"/>
      <c r="KCS138" s="262"/>
      <c r="KCT138" s="262"/>
      <c r="KCU138" s="262"/>
      <c r="KCV138" s="262"/>
      <c r="KCW138" s="262"/>
      <c r="KCX138" s="262"/>
      <c r="KCY138" s="262"/>
      <c r="KCZ138" s="262"/>
      <c r="KDA138" s="262"/>
      <c r="KDB138" s="262"/>
      <c r="KDC138" s="262"/>
      <c r="KDD138" s="262"/>
      <c r="KDE138" s="262"/>
      <c r="KDF138" s="262"/>
      <c r="KDG138" s="262"/>
      <c r="KDH138" s="262"/>
      <c r="KDI138" s="262"/>
      <c r="KDJ138" s="262"/>
      <c r="KDK138" s="262"/>
      <c r="KDL138" s="262"/>
      <c r="KDM138" s="262"/>
      <c r="KDN138" s="262"/>
      <c r="KDO138" s="262"/>
      <c r="KDP138" s="262"/>
      <c r="KDQ138" s="262"/>
      <c r="KDR138" s="262"/>
      <c r="KDS138" s="262"/>
      <c r="KDT138" s="262"/>
      <c r="KDU138" s="262"/>
      <c r="KDV138" s="262"/>
      <c r="KDW138" s="262"/>
      <c r="KDX138" s="262"/>
      <c r="KDY138" s="262"/>
      <c r="KDZ138" s="262"/>
      <c r="KEA138" s="262"/>
      <c r="KEB138" s="262"/>
      <c r="KEC138" s="262"/>
      <c r="KED138" s="262"/>
      <c r="KEE138" s="262"/>
      <c r="KEF138" s="262"/>
      <c r="KEG138" s="262"/>
      <c r="KEH138" s="262"/>
      <c r="KEI138" s="262"/>
      <c r="KEJ138" s="262"/>
      <c r="KEK138" s="262"/>
      <c r="KEL138" s="262"/>
      <c r="KEM138" s="262"/>
      <c r="KEN138" s="262"/>
      <c r="KEO138" s="262"/>
      <c r="KEP138" s="262"/>
      <c r="KEQ138" s="262"/>
      <c r="KER138" s="262"/>
      <c r="KES138" s="262"/>
      <c r="KET138" s="262"/>
      <c r="KEU138" s="262"/>
      <c r="KEV138" s="262"/>
      <c r="KEW138" s="262"/>
      <c r="KEX138" s="262"/>
      <c r="KEY138" s="262"/>
      <c r="KEZ138" s="262"/>
      <c r="KFA138" s="262"/>
      <c r="KFB138" s="262"/>
      <c r="KFC138" s="262"/>
      <c r="KFD138" s="262"/>
      <c r="KFE138" s="262"/>
      <c r="KFF138" s="262"/>
      <c r="KFG138" s="262"/>
      <c r="KFH138" s="262"/>
      <c r="KFI138" s="262"/>
      <c r="KFJ138" s="262"/>
      <c r="KFK138" s="262"/>
      <c r="KFL138" s="262"/>
      <c r="KFM138" s="262"/>
      <c r="KFN138" s="262"/>
      <c r="KFO138" s="262"/>
      <c r="KFP138" s="262"/>
      <c r="KFQ138" s="262"/>
      <c r="KFR138" s="262"/>
      <c r="KFS138" s="262"/>
      <c r="KFT138" s="262"/>
      <c r="KFU138" s="262"/>
      <c r="KFV138" s="262"/>
      <c r="KFW138" s="262"/>
      <c r="KFX138" s="262"/>
      <c r="KFY138" s="262"/>
      <c r="KFZ138" s="262"/>
      <c r="KGA138" s="262"/>
      <c r="KGB138" s="262"/>
      <c r="KGC138" s="262"/>
      <c r="KGD138" s="262"/>
      <c r="KGE138" s="262"/>
      <c r="KGF138" s="262"/>
      <c r="KGG138" s="262"/>
      <c r="KGH138" s="262"/>
      <c r="KGI138" s="262"/>
      <c r="KGJ138" s="262"/>
      <c r="KGK138" s="262"/>
      <c r="KGL138" s="262"/>
      <c r="KGM138" s="262"/>
      <c r="KGN138" s="262"/>
      <c r="KGO138" s="262"/>
      <c r="KGP138" s="262"/>
      <c r="KGQ138" s="262"/>
      <c r="KGR138" s="262"/>
      <c r="KGS138" s="262"/>
      <c r="KGT138" s="262"/>
      <c r="KGU138" s="262"/>
      <c r="KGV138" s="262"/>
      <c r="KGW138" s="262"/>
      <c r="KGX138" s="262"/>
      <c r="KGY138" s="262"/>
      <c r="KGZ138" s="262"/>
      <c r="KHA138" s="262"/>
      <c r="KHB138" s="262"/>
      <c r="KHC138" s="262"/>
      <c r="KHD138" s="262"/>
      <c r="KHE138" s="262"/>
      <c r="KHF138" s="262"/>
      <c r="KHG138" s="262"/>
      <c r="KHH138" s="262"/>
      <c r="KHI138" s="262"/>
      <c r="KHJ138" s="262"/>
      <c r="KHK138" s="262"/>
      <c r="KHL138" s="262"/>
      <c r="KHM138" s="262"/>
      <c r="KHN138" s="262"/>
      <c r="KHO138" s="262"/>
      <c r="KHP138" s="262"/>
      <c r="KHQ138" s="262"/>
      <c r="KHR138" s="262"/>
      <c r="KHS138" s="262"/>
      <c r="KHT138" s="262"/>
      <c r="KHU138" s="262"/>
      <c r="KHV138" s="262"/>
      <c r="KHW138" s="262"/>
      <c r="KHX138" s="262"/>
      <c r="KHY138" s="262"/>
      <c r="KHZ138" s="262"/>
      <c r="KIA138" s="262"/>
      <c r="KIB138" s="262"/>
      <c r="KIC138" s="262"/>
      <c r="KID138" s="262"/>
      <c r="KIE138" s="262"/>
      <c r="KIF138" s="262"/>
      <c r="KIG138" s="262"/>
      <c r="KIH138" s="262"/>
      <c r="KII138" s="262"/>
      <c r="KIJ138" s="262"/>
      <c r="KIK138" s="262"/>
      <c r="KIL138" s="262"/>
      <c r="KIM138" s="262"/>
      <c r="KIN138" s="262"/>
      <c r="KIO138" s="262"/>
      <c r="KIP138" s="262"/>
      <c r="KIQ138" s="262"/>
      <c r="KIR138" s="262"/>
      <c r="KIS138" s="262"/>
      <c r="KIT138" s="262"/>
      <c r="KIU138" s="262"/>
      <c r="KIV138" s="262"/>
      <c r="KIW138" s="262"/>
      <c r="KIX138" s="262"/>
      <c r="KIY138" s="262"/>
      <c r="KIZ138" s="262"/>
      <c r="KJA138" s="262"/>
      <c r="KJB138" s="262"/>
      <c r="KJC138" s="262"/>
      <c r="KJD138" s="262"/>
      <c r="KJE138" s="262"/>
      <c r="KJF138" s="262"/>
      <c r="KJG138" s="262"/>
      <c r="KJH138" s="262"/>
      <c r="KJI138" s="262"/>
      <c r="KJJ138" s="262"/>
      <c r="KJK138" s="262"/>
      <c r="KJL138" s="262"/>
      <c r="KJM138" s="262"/>
      <c r="KJN138" s="262"/>
      <c r="KJO138" s="262"/>
      <c r="KJP138" s="262"/>
      <c r="KJQ138" s="262"/>
      <c r="KJR138" s="262"/>
      <c r="KJS138" s="262"/>
      <c r="KJT138" s="262"/>
      <c r="KJU138" s="262"/>
      <c r="KJV138" s="262"/>
      <c r="KJW138" s="262"/>
      <c r="KJX138" s="262"/>
      <c r="KJY138" s="262"/>
      <c r="KJZ138" s="262"/>
      <c r="KKA138" s="262"/>
      <c r="KKB138" s="262"/>
      <c r="KKC138" s="262"/>
      <c r="KKD138" s="262"/>
      <c r="KKE138" s="262"/>
      <c r="KKF138" s="262"/>
      <c r="KKG138" s="262"/>
      <c r="KKH138" s="262"/>
      <c r="KKI138" s="262"/>
      <c r="KKJ138" s="262"/>
      <c r="KKK138" s="262"/>
      <c r="KKL138" s="262"/>
      <c r="KKM138" s="262"/>
      <c r="KKN138" s="262"/>
      <c r="KKO138" s="262"/>
      <c r="KKP138" s="262"/>
      <c r="KKQ138" s="262"/>
      <c r="KKR138" s="262"/>
      <c r="KKS138" s="262"/>
      <c r="KKT138" s="262"/>
      <c r="KKU138" s="262"/>
      <c r="KKV138" s="262"/>
      <c r="KKW138" s="262"/>
      <c r="KKX138" s="262"/>
      <c r="KKY138" s="262"/>
      <c r="KKZ138" s="262"/>
      <c r="KLA138" s="262"/>
      <c r="KLB138" s="262"/>
      <c r="KLC138" s="262"/>
      <c r="KLD138" s="262"/>
      <c r="KLE138" s="262"/>
      <c r="KLF138" s="262"/>
      <c r="KLG138" s="262"/>
      <c r="KLH138" s="262"/>
      <c r="KLI138" s="262"/>
      <c r="KLJ138" s="262"/>
      <c r="KLK138" s="262"/>
      <c r="KLL138" s="262"/>
      <c r="KLM138" s="262"/>
      <c r="KLN138" s="262"/>
      <c r="KLO138" s="262"/>
      <c r="KLP138" s="262"/>
      <c r="KLQ138" s="262"/>
      <c r="KLR138" s="262"/>
      <c r="KLS138" s="262"/>
      <c r="KLT138" s="262"/>
      <c r="KLU138" s="262"/>
      <c r="KLV138" s="262"/>
      <c r="KLW138" s="262"/>
      <c r="KLX138" s="262"/>
      <c r="KLY138" s="262"/>
      <c r="KLZ138" s="262"/>
      <c r="KMA138" s="262"/>
      <c r="KMB138" s="262"/>
      <c r="KMC138" s="262"/>
      <c r="KMD138" s="262"/>
      <c r="KME138" s="262"/>
      <c r="KMF138" s="262"/>
      <c r="KMG138" s="262"/>
      <c r="KMH138" s="262"/>
      <c r="KMI138" s="262"/>
      <c r="KMJ138" s="262"/>
      <c r="KMK138" s="262"/>
      <c r="KML138" s="262"/>
      <c r="KMM138" s="262"/>
      <c r="KMN138" s="262"/>
      <c r="KMO138" s="262"/>
      <c r="KMP138" s="262"/>
      <c r="KMQ138" s="262"/>
      <c r="KMR138" s="262"/>
      <c r="KMS138" s="262"/>
      <c r="KMT138" s="262"/>
      <c r="KMU138" s="262"/>
      <c r="KMV138" s="262"/>
      <c r="KMW138" s="262"/>
      <c r="KMX138" s="262"/>
      <c r="KMY138" s="262"/>
      <c r="KMZ138" s="262"/>
      <c r="KNA138" s="262"/>
      <c r="KNB138" s="262"/>
      <c r="KNC138" s="262"/>
      <c r="KND138" s="262"/>
      <c r="KNE138" s="262"/>
      <c r="KNF138" s="262"/>
      <c r="KNG138" s="262"/>
      <c r="KNH138" s="262"/>
      <c r="KNI138" s="262"/>
      <c r="KNJ138" s="262"/>
      <c r="KNK138" s="262"/>
      <c r="KNL138" s="262"/>
      <c r="KNM138" s="262"/>
      <c r="KNN138" s="262"/>
      <c r="KNO138" s="262"/>
      <c r="KNP138" s="262"/>
      <c r="KNQ138" s="262"/>
      <c r="KNR138" s="262"/>
      <c r="KNS138" s="262"/>
      <c r="KNT138" s="262"/>
      <c r="KNU138" s="262"/>
      <c r="KNV138" s="262"/>
      <c r="KNW138" s="262"/>
      <c r="KNX138" s="262"/>
      <c r="KNY138" s="262"/>
      <c r="KNZ138" s="262"/>
      <c r="KOA138" s="262"/>
      <c r="KOB138" s="262"/>
      <c r="KOC138" s="262"/>
      <c r="KOD138" s="262"/>
      <c r="KOE138" s="262"/>
      <c r="KOF138" s="262"/>
      <c r="KOG138" s="262"/>
      <c r="KOH138" s="262"/>
      <c r="KOI138" s="262"/>
      <c r="KOJ138" s="262"/>
      <c r="KOK138" s="262"/>
      <c r="KOL138" s="262"/>
      <c r="KOM138" s="262"/>
      <c r="KON138" s="262"/>
      <c r="KOO138" s="262"/>
      <c r="KOP138" s="262"/>
      <c r="KOQ138" s="262"/>
      <c r="KOR138" s="262"/>
      <c r="KOS138" s="262"/>
      <c r="KOT138" s="262"/>
      <c r="KOU138" s="262"/>
      <c r="KOV138" s="262"/>
      <c r="KOW138" s="262"/>
      <c r="KOX138" s="262"/>
      <c r="KOY138" s="262"/>
      <c r="KOZ138" s="262"/>
      <c r="KPA138" s="262"/>
      <c r="KPB138" s="262"/>
      <c r="KPC138" s="262"/>
      <c r="KPD138" s="262"/>
      <c r="KPE138" s="262"/>
      <c r="KPF138" s="262"/>
      <c r="KPG138" s="262"/>
      <c r="KPH138" s="262"/>
      <c r="KPI138" s="262"/>
      <c r="KPJ138" s="262"/>
      <c r="KPK138" s="262"/>
      <c r="KPL138" s="262"/>
      <c r="KPM138" s="262"/>
      <c r="KPN138" s="262"/>
      <c r="KPO138" s="262"/>
      <c r="KPP138" s="262"/>
      <c r="KPQ138" s="262"/>
      <c r="KPR138" s="262"/>
      <c r="KPS138" s="262"/>
      <c r="KPT138" s="262"/>
      <c r="KPU138" s="262"/>
      <c r="KPV138" s="262"/>
      <c r="KPW138" s="262"/>
      <c r="KPX138" s="262"/>
      <c r="KPY138" s="262"/>
      <c r="KPZ138" s="262"/>
      <c r="KQA138" s="262"/>
      <c r="KQB138" s="262"/>
      <c r="KQC138" s="262"/>
      <c r="KQD138" s="262"/>
      <c r="KQE138" s="262"/>
      <c r="KQF138" s="262"/>
      <c r="KQG138" s="262"/>
      <c r="KQH138" s="262"/>
      <c r="KQI138" s="262"/>
      <c r="KQJ138" s="262"/>
      <c r="KQK138" s="262"/>
      <c r="KQL138" s="262"/>
      <c r="KQM138" s="262"/>
      <c r="KQN138" s="262"/>
      <c r="KQO138" s="262"/>
      <c r="KQP138" s="262"/>
      <c r="KQQ138" s="262"/>
      <c r="KQR138" s="262"/>
      <c r="KQS138" s="262"/>
      <c r="KQT138" s="262"/>
      <c r="KQU138" s="262"/>
      <c r="KQV138" s="262"/>
      <c r="KQW138" s="262"/>
      <c r="KQX138" s="262"/>
      <c r="KQY138" s="262"/>
      <c r="KQZ138" s="262"/>
      <c r="KRA138" s="262"/>
      <c r="KRB138" s="262"/>
      <c r="KRC138" s="262"/>
      <c r="KRD138" s="262"/>
      <c r="KRE138" s="262"/>
      <c r="KRF138" s="262"/>
      <c r="KRG138" s="262"/>
      <c r="KRH138" s="262"/>
      <c r="KRI138" s="262"/>
      <c r="KRJ138" s="262"/>
      <c r="KRK138" s="262"/>
      <c r="KRL138" s="262"/>
      <c r="KRM138" s="262"/>
      <c r="KRN138" s="262"/>
      <c r="KRO138" s="262"/>
      <c r="KRP138" s="262"/>
      <c r="KRQ138" s="262"/>
      <c r="KRR138" s="262"/>
      <c r="KRS138" s="262"/>
      <c r="KRT138" s="262"/>
      <c r="KRU138" s="262"/>
      <c r="KRV138" s="262"/>
      <c r="KRW138" s="262"/>
      <c r="KRX138" s="262"/>
      <c r="KRY138" s="262"/>
      <c r="KRZ138" s="262"/>
      <c r="KSA138" s="262"/>
      <c r="KSB138" s="262"/>
      <c r="KSC138" s="262"/>
      <c r="KSD138" s="262"/>
      <c r="KSE138" s="262"/>
      <c r="KSF138" s="262"/>
      <c r="KSG138" s="262"/>
      <c r="KSH138" s="262"/>
      <c r="KSI138" s="262"/>
      <c r="KSJ138" s="262"/>
      <c r="KSK138" s="262"/>
      <c r="KSL138" s="262"/>
      <c r="KSM138" s="262"/>
      <c r="KSN138" s="262"/>
      <c r="KSO138" s="262"/>
      <c r="KSP138" s="262"/>
      <c r="KSQ138" s="262"/>
      <c r="KSR138" s="262"/>
      <c r="KSS138" s="262"/>
      <c r="KST138" s="262"/>
      <c r="KSU138" s="262"/>
      <c r="KSV138" s="262"/>
      <c r="KSW138" s="262"/>
      <c r="KSX138" s="262"/>
      <c r="KSY138" s="262"/>
      <c r="KSZ138" s="262"/>
      <c r="KTA138" s="262"/>
      <c r="KTB138" s="262"/>
      <c r="KTC138" s="262"/>
      <c r="KTD138" s="262"/>
      <c r="KTE138" s="262"/>
      <c r="KTF138" s="262"/>
      <c r="KTG138" s="262"/>
      <c r="KTH138" s="262"/>
      <c r="KTI138" s="262"/>
      <c r="KTJ138" s="262"/>
      <c r="KTK138" s="262"/>
      <c r="KTL138" s="262"/>
      <c r="KTM138" s="262"/>
      <c r="KTN138" s="262"/>
      <c r="KTO138" s="262"/>
      <c r="KTP138" s="262"/>
      <c r="KTQ138" s="262"/>
      <c r="KTR138" s="262"/>
      <c r="KTS138" s="262"/>
      <c r="KTT138" s="262"/>
      <c r="KTU138" s="262"/>
      <c r="KTV138" s="262"/>
      <c r="KTW138" s="262"/>
      <c r="KTX138" s="262"/>
      <c r="KTY138" s="262"/>
      <c r="KTZ138" s="262"/>
      <c r="KUA138" s="262"/>
      <c r="KUB138" s="262"/>
      <c r="KUC138" s="262"/>
      <c r="KUD138" s="262"/>
      <c r="KUE138" s="262"/>
      <c r="KUF138" s="262"/>
      <c r="KUG138" s="262"/>
      <c r="KUH138" s="262"/>
      <c r="KUI138" s="262"/>
      <c r="KUJ138" s="262"/>
      <c r="KUK138" s="262"/>
      <c r="KUL138" s="262"/>
      <c r="KUM138" s="262"/>
      <c r="KUN138" s="262"/>
      <c r="KUO138" s="262"/>
      <c r="KUP138" s="262"/>
      <c r="KUQ138" s="262"/>
      <c r="KUR138" s="262"/>
      <c r="KUS138" s="262"/>
      <c r="KUT138" s="262"/>
      <c r="KUU138" s="262"/>
      <c r="KUV138" s="262"/>
      <c r="KUW138" s="262"/>
      <c r="KUX138" s="262"/>
      <c r="KUY138" s="262"/>
      <c r="KUZ138" s="262"/>
      <c r="KVA138" s="262"/>
      <c r="KVB138" s="262"/>
      <c r="KVC138" s="262"/>
      <c r="KVD138" s="262"/>
      <c r="KVE138" s="262"/>
      <c r="KVF138" s="262"/>
      <c r="KVG138" s="262"/>
      <c r="KVH138" s="262"/>
      <c r="KVI138" s="262"/>
      <c r="KVJ138" s="262"/>
      <c r="KVK138" s="262"/>
      <c r="KVL138" s="262"/>
      <c r="KVM138" s="262"/>
      <c r="KVN138" s="262"/>
      <c r="KVO138" s="262"/>
      <c r="KVP138" s="262"/>
      <c r="KVQ138" s="262"/>
      <c r="KVR138" s="262"/>
      <c r="KVS138" s="262"/>
      <c r="KVT138" s="262"/>
      <c r="KVU138" s="262"/>
      <c r="KVV138" s="262"/>
      <c r="KVW138" s="262"/>
      <c r="KVX138" s="262"/>
      <c r="KVY138" s="262"/>
      <c r="KVZ138" s="262"/>
      <c r="KWA138" s="262"/>
      <c r="KWB138" s="262"/>
      <c r="KWC138" s="262"/>
      <c r="KWD138" s="262"/>
      <c r="KWE138" s="262"/>
      <c r="KWF138" s="262"/>
      <c r="KWG138" s="262"/>
      <c r="KWH138" s="262"/>
      <c r="KWI138" s="262"/>
      <c r="KWJ138" s="262"/>
      <c r="KWK138" s="262"/>
      <c r="KWL138" s="262"/>
      <c r="KWM138" s="262"/>
      <c r="KWN138" s="262"/>
      <c r="KWO138" s="262"/>
      <c r="KWP138" s="262"/>
      <c r="KWQ138" s="262"/>
      <c r="KWR138" s="262"/>
      <c r="KWS138" s="262"/>
      <c r="KWT138" s="262"/>
      <c r="KWU138" s="262"/>
      <c r="KWV138" s="262"/>
      <c r="KWW138" s="262"/>
      <c r="KWX138" s="262"/>
      <c r="KWY138" s="262"/>
      <c r="KWZ138" s="262"/>
      <c r="KXA138" s="262"/>
      <c r="KXB138" s="262"/>
      <c r="KXC138" s="262"/>
      <c r="KXD138" s="262"/>
      <c r="KXE138" s="262"/>
      <c r="KXF138" s="262"/>
      <c r="KXG138" s="262"/>
      <c r="KXH138" s="262"/>
      <c r="KXI138" s="262"/>
      <c r="KXJ138" s="262"/>
      <c r="KXK138" s="262"/>
      <c r="KXL138" s="262"/>
      <c r="KXM138" s="262"/>
      <c r="KXN138" s="262"/>
      <c r="KXO138" s="262"/>
      <c r="KXP138" s="262"/>
      <c r="KXQ138" s="262"/>
      <c r="KXR138" s="262"/>
      <c r="KXS138" s="262"/>
      <c r="KXT138" s="262"/>
      <c r="KXU138" s="262"/>
      <c r="KXV138" s="262"/>
      <c r="KXW138" s="262"/>
      <c r="KXX138" s="262"/>
      <c r="KXY138" s="262"/>
      <c r="KXZ138" s="262"/>
      <c r="KYA138" s="262"/>
      <c r="KYB138" s="262"/>
      <c r="KYC138" s="262"/>
      <c r="KYD138" s="262"/>
      <c r="KYE138" s="262"/>
      <c r="KYF138" s="262"/>
      <c r="KYG138" s="262"/>
      <c r="KYH138" s="262"/>
      <c r="KYI138" s="262"/>
      <c r="KYJ138" s="262"/>
      <c r="KYK138" s="262"/>
      <c r="KYL138" s="262"/>
      <c r="KYM138" s="262"/>
      <c r="KYN138" s="262"/>
      <c r="KYO138" s="262"/>
      <c r="KYP138" s="262"/>
      <c r="KYQ138" s="262"/>
      <c r="KYR138" s="262"/>
      <c r="KYS138" s="262"/>
      <c r="KYT138" s="262"/>
      <c r="KYU138" s="262"/>
      <c r="KYV138" s="262"/>
      <c r="KYW138" s="262"/>
      <c r="KYX138" s="262"/>
      <c r="KYY138" s="262"/>
      <c r="KYZ138" s="262"/>
      <c r="KZA138" s="262"/>
      <c r="KZB138" s="262"/>
      <c r="KZC138" s="262"/>
      <c r="KZD138" s="262"/>
      <c r="KZE138" s="262"/>
      <c r="KZF138" s="262"/>
      <c r="KZG138" s="262"/>
      <c r="KZH138" s="262"/>
      <c r="KZI138" s="262"/>
      <c r="KZJ138" s="262"/>
      <c r="KZK138" s="262"/>
      <c r="KZL138" s="262"/>
      <c r="KZM138" s="262"/>
      <c r="KZN138" s="262"/>
      <c r="KZO138" s="262"/>
      <c r="KZP138" s="262"/>
      <c r="KZQ138" s="262"/>
      <c r="KZR138" s="262"/>
      <c r="KZS138" s="262"/>
      <c r="KZT138" s="262"/>
      <c r="KZU138" s="262"/>
      <c r="KZV138" s="262"/>
      <c r="KZW138" s="262"/>
      <c r="KZX138" s="262"/>
      <c r="KZY138" s="262"/>
      <c r="KZZ138" s="262"/>
      <c r="LAA138" s="262"/>
      <c r="LAB138" s="262"/>
      <c r="LAC138" s="262"/>
      <c r="LAD138" s="262"/>
      <c r="LAE138" s="262"/>
      <c r="LAF138" s="262"/>
      <c r="LAG138" s="262"/>
      <c r="LAH138" s="262"/>
      <c r="LAI138" s="262"/>
      <c r="LAJ138" s="262"/>
      <c r="LAK138" s="262"/>
      <c r="LAL138" s="262"/>
      <c r="LAM138" s="262"/>
      <c r="LAN138" s="262"/>
      <c r="LAO138" s="262"/>
      <c r="LAP138" s="262"/>
      <c r="LAQ138" s="262"/>
      <c r="LAR138" s="262"/>
      <c r="LAS138" s="262"/>
      <c r="LAT138" s="262"/>
      <c r="LAU138" s="262"/>
      <c r="LAV138" s="262"/>
      <c r="LAW138" s="262"/>
      <c r="LAX138" s="262"/>
      <c r="LAY138" s="262"/>
      <c r="LAZ138" s="262"/>
      <c r="LBA138" s="262"/>
      <c r="LBB138" s="262"/>
      <c r="LBC138" s="262"/>
      <c r="LBD138" s="262"/>
      <c r="LBE138" s="262"/>
      <c r="LBF138" s="262"/>
      <c r="LBG138" s="262"/>
      <c r="LBH138" s="262"/>
      <c r="LBI138" s="262"/>
      <c r="LBJ138" s="262"/>
      <c r="LBK138" s="262"/>
      <c r="LBL138" s="262"/>
      <c r="LBM138" s="262"/>
      <c r="LBN138" s="262"/>
      <c r="LBO138" s="262"/>
      <c r="LBP138" s="262"/>
      <c r="LBQ138" s="262"/>
      <c r="LBR138" s="262"/>
      <c r="LBS138" s="262"/>
      <c r="LBT138" s="262"/>
      <c r="LBU138" s="262"/>
      <c r="LBV138" s="262"/>
      <c r="LBW138" s="262"/>
      <c r="LBX138" s="262"/>
      <c r="LBY138" s="262"/>
      <c r="LBZ138" s="262"/>
      <c r="LCA138" s="262"/>
      <c r="LCB138" s="262"/>
      <c r="LCC138" s="262"/>
      <c r="LCD138" s="262"/>
      <c r="LCE138" s="262"/>
      <c r="LCF138" s="262"/>
      <c r="LCG138" s="262"/>
      <c r="LCH138" s="262"/>
      <c r="LCI138" s="262"/>
      <c r="LCJ138" s="262"/>
      <c r="LCK138" s="262"/>
      <c r="LCL138" s="262"/>
      <c r="LCM138" s="262"/>
      <c r="LCN138" s="262"/>
      <c r="LCO138" s="262"/>
      <c r="LCP138" s="262"/>
      <c r="LCQ138" s="262"/>
      <c r="LCR138" s="262"/>
      <c r="LCS138" s="262"/>
      <c r="LCT138" s="262"/>
      <c r="LCU138" s="262"/>
      <c r="LCV138" s="262"/>
      <c r="LCW138" s="262"/>
      <c r="LCX138" s="262"/>
      <c r="LCY138" s="262"/>
      <c r="LCZ138" s="262"/>
      <c r="LDA138" s="262"/>
      <c r="LDB138" s="262"/>
      <c r="LDC138" s="262"/>
      <c r="LDD138" s="262"/>
      <c r="LDE138" s="262"/>
      <c r="LDF138" s="262"/>
      <c r="LDG138" s="262"/>
      <c r="LDH138" s="262"/>
      <c r="LDI138" s="262"/>
      <c r="LDJ138" s="262"/>
      <c r="LDK138" s="262"/>
      <c r="LDL138" s="262"/>
      <c r="LDM138" s="262"/>
      <c r="LDN138" s="262"/>
      <c r="LDO138" s="262"/>
      <c r="LDP138" s="262"/>
      <c r="LDQ138" s="262"/>
      <c r="LDR138" s="262"/>
      <c r="LDS138" s="262"/>
      <c r="LDT138" s="262"/>
      <c r="LDU138" s="262"/>
      <c r="LDV138" s="262"/>
      <c r="LDW138" s="262"/>
      <c r="LDX138" s="262"/>
      <c r="LDY138" s="262"/>
      <c r="LDZ138" s="262"/>
      <c r="LEA138" s="262"/>
      <c r="LEB138" s="262"/>
      <c r="LEC138" s="262"/>
      <c r="LED138" s="262"/>
      <c r="LEE138" s="262"/>
      <c r="LEF138" s="262"/>
      <c r="LEG138" s="262"/>
      <c r="LEH138" s="262"/>
      <c r="LEI138" s="262"/>
      <c r="LEJ138" s="262"/>
      <c r="LEK138" s="262"/>
      <c r="LEL138" s="262"/>
      <c r="LEM138" s="262"/>
      <c r="LEN138" s="262"/>
      <c r="LEO138" s="262"/>
      <c r="LEP138" s="262"/>
      <c r="LEQ138" s="262"/>
      <c r="LER138" s="262"/>
      <c r="LES138" s="262"/>
      <c r="LET138" s="262"/>
      <c r="LEU138" s="262"/>
      <c r="LEV138" s="262"/>
      <c r="LEW138" s="262"/>
      <c r="LEX138" s="262"/>
      <c r="LEY138" s="262"/>
      <c r="LEZ138" s="262"/>
      <c r="LFA138" s="262"/>
      <c r="LFB138" s="262"/>
      <c r="LFC138" s="262"/>
      <c r="LFD138" s="262"/>
      <c r="LFE138" s="262"/>
      <c r="LFF138" s="262"/>
      <c r="LFG138" s="262"/>
      <c r="LFH138" s="262"/>
      <c r="LFI138" s="262"/>
      <c r="LFJ138" s="262"/>
      <c r="LFK138" s="262"/>
      <c r="LFL138" s="262"/>
      <c r="LFM138" s="262"/>
      <c r="LFN138" s="262"/>
      <c r="LFO138" s="262"/>
      <c r="LFP138" s="262"/>
      <c r="LFQ138" s="262"/>
      <c r="LFR138" s="262"/>
      <c r="LFS138" s="262"/>
      <c r="LFT138" s="262"/>
      <c r="LFU138" s="262"/>
      <c r="LFV138" s="262"/>
      <c r="LFW138" s="262"/>
      <c r="LFX138" s="262"/>
      <c r="LFY138" s="262"/>
      <c r="LFZ138" s="262"/>
      <c r="LGA138" s="262"/>
      <c r="LGB138" s="262"/>
      <c r="LGC138" s="262"/>
      <c r="LGD138" s="262"/>
      <c r="LGE138" s="262"/>
      <c r="LGF138" s="262"/>
      <c r="LGG138" s="262"/>
      <c r="LGH138" s="262"/>
      <c r="LGI138" s="262"/>
      <c r="LGJ138" s="262"/>
      <c r="LGK138" s="262"/>
      <c r="LGL138" s="262"/>
      <c r="LGM138" s="262"/>
      <c r="LGN138" s="262"/>
      <c r="LGO138" s="262"/>
      <c r="LGP138" s="262"/>
      <c r="LGQ138" s="262"/>
      <c r="LGR138" s="262"/>
      <c r="LGS138" s="262"/>
      <c r="LGT138" s="262"/>
      <c r="LGU138" s="262"/>
      <c r="LGV138" s="262"/>
      <c r="LGW138" s="262"/>
      <c r="LGX138" s="262"/>
      <c r="LGY138" s="262"/>
      <c r="LGZ138" s="262"/>
      <c r="LHA138" s="262"/>
      <c r="LHB138" s="262"/>
      <c r="LHC138" s="262"/>
      <c r="LHD138" s="262"/>
      <c r="LHE138" s="262"/>
      <c r="LHF138" s="262"/>
      <c r="LHG138" s="262"/>
      <c r="LHH138" s="262"/>
      <c r="LHI138" s="262"/>
      <c r="LHJ138" s="262"/>
      <c r="LHK138" s="262"/>
      <c r="LHL138" s="262"/>
      <c r="LHM138" s="262"/>
      <c r="LHN138" s="262"/>
      <c r="LHO138" s="262"/>
      <c r="LHP138" s="262"/>
      <c r="LHQ138" s="262"/>
      <c r="LHR138" s="262"/>
      <c r="LHS138" s="262"/>
      <c r="LHT138" s="262"/>
      <c r="LHU138" s="262"/>
      <c r="LHV138" s="262"/>
      <c r="LHW138" s="262"/>
      <c r="LHX138" s="262"/>
      <c r="LHY138" s="262"/>
      <c r="LHZ138" s="262"/>
      <c r="LIA138" s="262"/>
      <c r="LIB138" s="262"/>
      <c r="LIC138" s="262"/>
      <c r="LID138" s="262"/>
      <c r="LIE138" s="262"/>
      <c r="LIF138" s="262"/>
      <c r="LIG138" s="262"/>
      <c r="LIH138" s="262"/>
      <c r="LII138" s="262"/>
      <c r="LIJ138" s="262"/>
      <c r="LIK138" s="262"/>
      <c r="LIL138" s="262"/>
      <c r="LIM138" s="262"/>
      <c r="LIN138" s="262"/>
      <c r="LIO138" s="262"/>
      <c r="LIP138" s="262"/>
      <c r="LIQ138" s="262"/>
      <c r="LIR138" s="262"/>
      <c r="LIS138" s="262"/>
      <c r="LIT138" s="262"/>
      <c r="LIU138" s="262"/>
      <c r="LIV138" s="262"/>
      <c r="LIW138" s="262"/>
      <c r="LIX138" s="262"/>
      <c r="LIY138" s="262"/>
      <c r="LIZ138" s="262"/>
      <c r="LJA138" s="262"/>
      <c r="LJB138" s="262"/>
      <c r="LJC138" s="262"/>
      <c r="LJD138" s="262"/>
      <c r="LJE138" s="262"/>
      <c r="LJF138" s="262"/>
      <c r="LJG138" s="262"/>
      <c r="LJH138" s="262"/>
      <c r="LJI138" s="262"/>
      <c r="LJJ138" s="262"/>
      <c r="LJK138" s="262"/>
      <c r="LJL138" s="262"/>
      <c r="LJM138" s="262"/>
      <c r="LJN138" s="262"/>
      <c r="LJO138" s="262"/>
      <c r="LJP138" s="262"/>
      <c r="LJQ138" s="262"/>
      <c r="LJR138" s="262"/>
      <c r="LJS138" s="262"/>
      <c r="LJT138" s="262"/>
      <c r="LJU138" s="262"/>
      <c r="LJV138" s="262"/>
      <c r="LJW138" s="262"/>
      <c r="LJX138" s="262"/>
      <c r="LJY138" s="262"/>
      <c r="LJZ138" s="262"/>
      <c r="LKA138" s="262"/>
      <c r="LKB138" s="262"/>
      <c r="LKC138" s="262"/>
      <c r="LKD138" s="262"/>
      <c r="LKE138" s="262"/>
      <c r="LKF138" s="262"/>
      <c r="LKG138" s="262"/>
      <c r="LKH138" s="262"/>
      <c r="LKI138" s="262"/>
      <c r="LKJ138" s="262"/>
      <c r="LKK138" s="262"/>
      <c r="LKL138" s="262"/>
      <c r="LKM138" s="262"/>
      <c r="LKN138" s="262"/>
      <c r="LKO138" s="262"/>
      <c r="LKP138" s="262"/>
      <c r="LKQ138" s="262"/>
      <c r="LKR138" s="262"/>
      <c r="LKS138" s="262"/>
      <c r="LKT138" s="262"/>
      <c r="LKU138" s="262"/>
      <c r="LKV138" s="262"/>
      <c r="LKW138" s="262"/>
      <c r="LKX138" s="262"/>
      <c r="LKY138" s="262"/>
      <c r="LKZ138" s="262"/>
      <c r="LLA138" s="262"/>
      <c r="LLB138" s="262"/>
      <c r="LLC138" s="262"/>
      <c r="LLD138" s="262"/>
      <c r="LLE138" s="262"/>
      <c r="LLF138" s="262"/>
      <c r="LLG138" s="262"/>
      <c r="LLH138" s="262"/>
      <c r="LLI138" s="262"/>
      <c r="LLJ138" s="262"/>
      <c r="LLK138" s="262"/>
      <c r="LLL138" s="262"/>
      <c r="LLM138" s="262"/>
      <c r="LLN138" s="262"/>
      <c r="LLO138" s="262"/>
      <c r="LLP138" s="262"/>
      <c r="LLQ138" s="262"/>
      <c r="LLR138" s="262"/>
      <c r="LLS138" s="262"/>
      <c r="LLT138" s="262"/>
      <c r="LLU138" s="262"/>
      <c r="LLV138" s="262"/>
      <c r="LLW138" s="262"/>
      <c r="LLX138" s="262"/>
      <c r="LLY138" s="262"/>
      <c r="LLZ138" s="262"/>
      <c r="LMA138" s="262"/>
      <c r="LMB138" s="262"/>
      <c r="LMC138" s="262"/>
      <c r="LMD138" s="262"/>
      <c r="LME138" s="262"/>
      <c r="LMF138" s="262"/>
      <c r="LMG138" s="262"/>
      <c r="LMH138" s="262"/>
      <c r="LMI138" s="262"/>
      <c r="LMJ138" s="262"/>
      <c r="LMK138" s="262"/>
      <c r="LML138" s="262"/>
      <c r="LMM138" s="262"/>
      <c r="LMN138" s="262"/>
      <c r="LMO138" s="262"/>
      <c r="LMP138" s="262"/>
      <c r="LMQ138" s="262"/>
      <c r="LMR138" s="262"/>
      <c r="LMS138" s="262"/>
      <c r="LMT138" s="262"/>
      <c r="LMU138" s="262"/>
      <c r="LMV138" s="262"/>
      <c r="LMW138" s="262"/>
      <c r="LMX138" s="262"/>
      <c r="LMY138" s="262"/>
      <c r="LMZ138" s="262"/>
      <c r="LNA138" s="262"/>
      <c r="LNB138" s="262"/>
      <c r="LNC138" s="262"/>
      <c r="LND138" s="262"/>
      <c r="LNE138" s="262"/>
      <c r="LNF138" s="262"/>
      <c r="LNG138" s="262"/>
      <c r="LNH138" s="262"/>
      <c r="LNI138" s="262"/>
      <c r="LNJ138" s="262"/>
      <c r="LNK138" s="262"/>
      <c r="LNL138" s="262"/>
      <c r="LNM138" s="262"/>
      <c r="LNN138" s="262"/>
      <c r="LNO138" s="262"/>
      <c r="LNP138" s="262"/>
      <c r="LNQ138" s="262"/>
      <c r="LNR138" s="262"/>
      <c r="LNS138" s="262"/>
      <c r="LNT138" s="262"/>
      <c r="LNU138" s="262"/>
      <c r="LNV138" s="262"/>
      <c r="LNW138" s="262"/>
      <c r="LNX138" s="262"/>
      <c r="LNY138" s="262"/>
      <c r="LNZ138" s="262"/>
      <c r="LOA138" s="262"/>
      <c r="LOB138" s="262"/>
      <c r="LOC138" s="262"/>
      <c r="LOD138" s="262"/>
      <c r="LOE138" s="262"/>
      <c r="LOF138" s="262"/>
      <c r="LOG138" s="262"/>
      <c r="LOH138" s="262"/>
      <c r="LOI138" s="262"/>
      <c r="LOJ138" s="262"/>
      <c r="LOK138" s="262"/>
      <c r="LOL138" s="262"/>
      <c r="LOM138" s="262"/>
      <c r="LON138" s="262"/>
      <c r="LOO138" s="262"/>
      <c r="LOP138" s="262"/>
      <c r="LOQ138" s="262"/>
      <c r="LOR138" s="262"/>
      <c r="LOS138" s="262"/>
      <c r="LOT138" s="262"/>
      <c r="LOU138" s="262"/>
      <c r="LOV138" s="262"/>
      <c r="LOW138" s="262"/>
      <c r="LOX138" s="262"/>
      <c r="LOY138" s="262"/>
      <c r="LOZ138" s="262"/>
      <c r="LPA138" s="262"/>
      <c r="LPB138" s="262"/>
      <c r="LPC138" s="262"/>
      <c r="LPD138" s="262"/>
      <c r="LPE138" s="262"/>
      <c r="LPF138" s="262"/>
      <c r="LPG138" s="262"/>
      <c r="LPH138" s="262"/>
      <c r="LPI138" s="262"/>
      <c r="LPJ138" s="262"/>
      <c r="LPK138" s="262"/>
      <c r="LPL138" s="262"/>
      <c r="LPM138" s="262"/>
      <c r="LPN138" s="262"/>
      <c r="LPO138" s="262"/>
      <c r="LPP138" s="262"/>
      <c r="LPQ138" s="262"/>
      <c r="LPR138" s="262"/>
      <c r="LPS138" s="262"/>
      <c r="LPT138" s="262"/>
      <c r="LPU138" s="262"/>
      <c r="LPV138" s="262"/>
      <c r="LPW138" s="262"/>
      <c r="LPX138" s="262"/>
      <c r="LPY138" s="262"/>
      <c r="LPZ138" s="262"/>
      <c r="LQA138" s="262"/>
      <c r="LQB138" s="262"/>
      <c r="LQC138" s="262"/>
      <c r="LQD138" s="262"/>
      <c r="LQE138" s="262"/>
      <c r="LQF138" s="262"/>
      <c r="LQG138" s="262"/>
      <c r="LQH138" s="262"/>
      <c r="LQI138" s="262"/>
      <c r="LQJ138" s="262"/>
      <c r="LQK138" s="262"/>
      <c r="LQL138" s="262"/>
      <c r="LQM138" s="262"/>
      <c r="LQN138" s="262"/>
      <c r="LQO138" s="262"/>
      <c r="LQP138" s="262"/>
      <c r="LQQ138" s="262"/>
      <c r="LQR138" s="262"/>
      <c r="LQS138" s="262"/>
      <c r="LQT138" s="262"/>
      <c r="LQU138" s="262"/>
      <c r="LQV138" s="262"/>
      <c r="LQW138" s="262"/>
      <c r="LQX138" s="262"/>
      <c r="LQY138" s="262"/>
      <c r="LQZ138" s="262"/>
      <c r="LRA138" s="262"/>
      <c r="LRB138" s="262"/>
      <c r="LRC138" s="262"/>
      <c r="LRD138" s="262"/>
      <c r="LRE138" s="262"/>
      <c r="LRF138" s="262"/>
      <c r="LRG138" s="262"/>
      <c r="LRH138" s="262"/>
      <c r="LRI138" s="262"/>
      <c r="LRJ138" s="262"/>
      <c r="LRK138" s="262"/>
      <c r="LRL138" s="262"/>
      <c r="LRM138" s="262"/>
      <c r="LRN138" s="262"/>
      <c r="LRO138" s="262"/>
      <c r="LRP138" s="262"/>
      <c r="LRQ138" s="262"/>
      <c r="LRR138" s="262"/>
      <c r="LRS138" s="262"/>
      <c r="LRT138" s="262"/>
      <c r="LRU138" s="262"/>
      <c r="LRV138" s="262"/>
      <c r="LRW138" s="262"/>
      <c r="LRX138" s="262"/>
      <c r="LRY138" s="262"/>
      <c r="LRZ138" s="262"/>
      <c r="LSA138" s="262"/>
      <c r="LSB138" s="262"/>
      <c r="LSC138" s="262"/>
      <c r="LSD138" s="262"/>
      <c r="LSE138" s="262"/>
      <c r="LSF138" s="262"/>
      <c r="LSG138" s="262"/>
      <c r="LSH138" s="262"/>
      <c r="LSI138" s="262"/>
      <c r="LSJ138" s="262"/>
      <c r="LSK138" s="262"/>
      <c r="LSL138" s="262"/>
      <c r="LSM138" s="262"/>
      <c r="LSN138" s="262"/>
      <c r="LSO138" s="262"/>
      <c r="LSP138" s="262"/>
      <c r="LSQ138" s="262"/>
      <c r="LSR138" s="262"/>
      <c r="LSS138" s="262"/>
      <c r="LST138" s="262"/>
      <c r="LSU138" s="262"/>
      <c r="LSV138" s="262"/>
      <c r="LSW138" s="262"/>
      <c r="LSX138" s="262"/>
      <c r="LSY138" s="262"/>
      <c r="LSZ138" s="262"/>
      <c r="LTA138" s="262"/>
      <c r="LTB138" s="262"/>
      <c r="LTC138" s="262"/>
      <c r="LTD138" s="262"/>
      <c r="LTE138" s="262"/>
      <c r="LTF138" s="262"/>
      <c r="LTG138" s="262"/>
      <c r="LTH138" s="262"/>
      <c r="LTI138" s="262"/>
      <c r="LTJ138" s="262"/>
      <c r="LTK138" s="262"/>
      <c r="LTL138" s="262"/>
      <c r="LTM138" s="262"/>
      <c r="LTN138" s="262"/>
      <c r="LTO138" s="262"/>
      <c r="LTP138" s="262"/>
      <c r="LTQ138" s="262"/>
      <c r="LTR138" s="262"/>
      <c r="LTS138" s="262"/>
      <c r="LTT138" s="262"/>
      <c r="LTU138" s="262"/>
      <c r="LTV138" s="262"/>
      <c r="LTW138" s="262"/>
      <c r="LTX138" s="262"/>
      <c r="LTY138" s="262"/>
      <c r="LTZ138" s="262"/>
      <c r="LUA138" s="262"/>
      <c r="LUB138" s="262"/>
      <c r="LUC138" s="262"/>
      <c r="LUD138" s="262"/>
      <c r="LUE138" s="262"/>
      <c r="LUF138" s="262"/>
      <c r="LUG138" s="262"/>
      <c r="LUH138" s="262"/>
      <c r="LUI138" s="262"/>
      <c r="LUJ138" s="262"/>
      <c r="LUK138" s="262"/>
      <c r="LUL138" s="262"/>
      <c r="LUM138" s="262"/>
      <c r="LUN138" s="262"/>
      <c r="LUO138" s="262"/>
      <c r="LUP138" s="262"/>
      <c r="LUQ138" s="262"/>
      <c r="LUR138" s="262"/>
      <c r="LUS138" s="262"/>
      <c r="LUT138" s="262"/>
      <c r="LUU138" s="262"/>
      <c r="LUV138" s="262"/>
      <c r="LUW138" s="262"/>
      <c r="LUX138" s="262"/>
      <c r="LUY138" s="262"/>
      <c r="LUZ138" s="262"/>
      <c r="LVA138" s="262"/>
      <c r="LVB138" s="262"/>
      <c r="LVC138" s="262"/>
      <c r="LVD138" s="262"/>
      <c r="LVE138" s="262"/>
      <c r="LVF138" s="262"/>
      <c r="LVG138" s="262"/>
      <c r="LVH138" s="262"/>
      <c r="LVI138" s="262"/>
      <c r="LVJ138" s="262"/>
      <c r="LVK138" s="262"/>
      <c r="LVL138" s="262"/>
      <c r="LVM138" s="262"/>
      <c r="LVN138" s="262"/>
      <c r="LVO138" s="262"/>
      <c r="LVP138" s="262"/>
      <c r="LVQ138" s="262"/>
      <c r="LVR138" s="262"/>
      <c r="LVS138" s="262"/>
      <c r="LVT138" s="262"/>
      <c r="LVU138" s="262"/>
      <c r="LVV138" s="262"/>
      <c r="LVW138" s="262"/>
      <c r="LVX138" s="262"/>
      <c r="LVY138" s="262"/>
      <c r="LVZ138" s="262"/>
      <c r="LWA138" s="262"/>
      <c r="LWB138" s="262"/>
      <c r="LWC138" s="262"/>
      <c r="LWD138" s="262"/>
      <c r="LWE138" s="262"/>
      <c r="LWF138" s="262"/>
      <c r="LWG138" s="262"/>
      <c r="LWH138" s="262"/>
      <c r="LWI138" s="262"/>
      <c r="LWJ138" s="262"/>
      <c r="LWK138" s="262"/>
      <c r="LWL138" s="262"/>
      <c r="LWM138" s="262"/>
      <c r="LWN138" s="262"/>
      <c r="LWO138" s="262"/>
      <c r="LWP138" s="262"/>
      <c r="LWQ138" s="262"/>
      <c r="LWR138" s="262"/>
      <c r="LWS138" s="262"/>
      <c r="LWT138" s="262"/>
      <c r="LWU138" s="262"/>
      <c r="LWV138" s="262"/>
      <c r="LWW138" s="262"/>
      <c r="LWX138" s="262"/>
      <c r="LWY138" s="262"/>
      <c r="LWZ138" s="262"/>
      <c r="LXA138" s="262"/>
      <c r="LXB138" s="262"/>
      <c r="LXC138" s="262"/>
      <c r="LXD138" s="262"/>
      <c r="LXE138" s="262"/>
      <c r="LXF138" s="262"/>
      <c r="LXG138" s="262"/>
      <c r="LXH138" s="262"/>
      <c r="LXI138" s="262"/>
      <c r="LXJ138" s="262"/>
      <c r="LXK138" s="262"/>
      <c r="LXL138" s="262"/>
      <c r="LXM138" s="262"/>
      <c r="LXN138" s="262"/>
      <c r="LXO138" s="262"/>
      <c r="LXP138" s="262"/>
      <c r="LXQ138" s="262"/>
      <c r="LXR138" s="262"/>
      <c r="LXS138" s="262"/>
      <c r="LXT138" s="262"/>
      <c r="LXU138" s="262"/>
      <c r="LXV138" s="262"/>
      <c r="LXW138" s="262"/>
      <c r="LXX138" s="262"/>
      <c r="LXY138" s="262"/>
      <c r="LXZ138" s="262"/>
      <c r="LYA138" s="262"/>
      <c r="LYB138" s="262"/>
      <c r="LYC138" s="262"/>
      <c r="LYD138" s="262"/>
      <c r="LYE138" s="262"/>
      <c r="LYF138" s="262"/>
      <c r="LYG138" s="262"/>
      <c r="LYH138" s="262"/>
      <c r="LYI138" s="262"/>
      <c r="LYJ138" s="262"/>
      <c r="LYK138" s="262"/>
      <c r="LYL138" s="262"/>
      <c r="LYM138" s="262"/>
      <c r="LYN138" s="262"/>
      <c r="LYO138" s="262"/>
      <c r="LYP138" s="262"/>
      <c r="LYQ138" s="262"/>
      <c r="LYR138" s="262"/>
      <c r="LYS138" s="262"/>
      <c r="LYT138" s="262"/>
      <c r="LYU138" s="262"/>
      <c r="LYV138" s="262"/>
      <c r="LYW138" s="262"/>
      <c r="LYX138" s="262"/>
      <c r="LYY138" s="262"/>
      <c r="LYZ138" s="262"/>
      <c r="LZA138" s="262"/>
      <c r="LZB138" s="262"/>
      <c r="LZC138" s="262"/>
      <c r="LZD138" s="262"/>
      <c r="LZE138" s="262"/>
      <c r="LZF138" s="262"/>
      <c r="LZG138" s="262"/>
      <c r="LZH138" s="262"/>
      <c r="LZI138" s="262"/>
      <c r="LZJ138" s="262"/>
      <c r="LZK138" s="262"/>
      <c r="LZL138" s="262"/>
      <c r="LZM138" s="262"/>
      <c r="LZN138" s="262"/>
      <c r="LZO138" s="262"/>
      <c r="LZP138" s="262"/>
      <c r="LZQ138" s="262"/>
      <c r="LZR138" s="262"/>
      <c r="LZS138" s="262"/>
      <c r="LZT138" s="262"/>
      <c r="LZU138" s="262"/>
      <c r="LZV138" s="262"/>
      <c r="LZW138" s="262"/>
      <c r="LZX138" s="262"/>
      <c r="LZY138" s="262"/>
      <c r="LZZ138" s="262"/>
      <c r="MAA138" s="262"/>
      <c r="MAB138" s="262"/>
      <c r="MAC138" s="262"/>
      <c r="MAD138" s="262"/>
      <c r="MAE138" s="262"/>
      <c r="MAF138" s="262"/>
      <c r="MAG138" s="262"/>
      <c r="MAH138" s="262"/>
      <c r="MAI138" s="262"/>
      <c r="MAJ138" s="262"/>
      <c r="MAK138" s="262"/>
      <c r="MAL138" s="262"/>
      <c r="MAM138" s="262"/>
      <c r="MAN138" s="262"/>
      <c r="MAO138" s="262"/>
      <c r="MAP138" s="262"/>
      <c r="MAQ138" s="262"/>
      <c r="MAR138" s="262"/>
      <c r="MAS138" s="262"/>
      <c r="MAT138" s="262"/>
      <c r="MAU138" s="262"/>
      <c r="MAV138" s="262"/>
      <c r="MAW138" s="262"/>
      <c r="MAX138" s="262"/>
      <c r="MAY138" s="262"/>
      <c r="MAZ138" s="262"/>
      <c r="MBA138" s="262"/>
      <c r="MBB138" s="262"/>
      <c r="MBC138" s="262"/>
      <c r="MBD138" s="262"/>
      <c r="MBE138" s="262"/>
      <c r="MBF138" s="262"/>
      <c r="MBG138" s="262"/>
      <c r="MBH138" s="262"/>
      <c r="MBI138" s="262"/>
      <c r="MBJ138" s="262"/>
      <c r="MBK138" s="262"/>
      <c r="MBL138" s="262"/>
      <c r="MBM138" s="262"/>
      <c r="MBN138" s="262"/>
      <c r="MBO138" s="262"/>
      <c r="MBP138" s="262"/>
      <c r="MBQ138" s="262"/>
      <c r="MBR138" s="262"/>
      <c r="MBS138" s="262"/>
      <c r="MBT138" s="262"/>
      <c r="MBU138" s="262"/>
      <c r="MBV138" s="262"/>
      <c r="MBW138" s="262"/>
      <c r="MBX138" s="262"/>
      <c r="MBY138" s="262"/>
      <c r="MBZ138" s="262"/>
      <c r="MCA138" s="262"/>
      <c r="MCB138" s="262"/>
      <c r="MCC138" s="262"/>
      <c r="MCD138" s="262"/>
      <c r="MCE138" s="262"/>
      <c r="MCF138" s="262"/>
      <c r="MCG138" s="262"/>
      <c r="MCH138" s="262"/>
      <c r="MCI138" s="262"/>
      <c r="MCJ138" s="262"/>
      <c r="MCK138" s="262"/>
      <c r="MCL138" s="262"/>
      <c r="MCM138" s="262"/>
      <c r="MCN138" s="262"/>
      <c r="MCO138" s="262"/>
      <c r="MCP138" s="262"/>
      <c r="MCQ138" s="262"/>
      <c r="MCR138" s="262"/>
      <c r="MCS138" s="262"/>
      <c r="MCT138" s="262"/>
      <c r="MCU138" s="262"/>
      <c r="MCV138" s="262"/>
      <c r="MCW138" s="262"/>
      <c r="MCX138" s="262"/>
      <c r="MCY138" s="262"/>
      <c r="MCZ138" s="262"/>
      <c r="MDA138" s="262"/>
      <c r="MDB138" s="262"/>
      <c r="MDC138" s="262"/>
      <c r="MDD138" s="262"/>
      <c r="MDE138" s="262"/>
      <c r="MDF138" s="262"/>
      <c r="MDG138" s="262"/>
      <c r="MDH138" s="262"/>
      <c r="MDI138" s="262"/>
      <c r="MDJ138" s="262"/>
      <c r="MDK138" s="262"/>
      <c r="MDL138" s="262"/>
      <c r="MDM138" s="262"/>
      <c r="MDN138" s="262"/>
      <c r="MDO138" s="262"/>
      <c r="MDP138" s="262"/>
      <c r="MDQ138" s="262"/>
      <c r="MDR138" s="262"/>
      <c r="MDS138" s="262"/>
      <c r="MDT138" s="262"/>
      <c r="MDU138" s="262"/>
      <c r="MDV138" s="262"/>
      <c r="MDW138" s="262"/>
      <c r="MDX138" s="262"/>
      <c r="MDY138" s="262"/>
      <c r="MDZ138" s="262"/>
      <c r="MEA138" s="262"/>
      <c r="MEB138" s="262"/>
      <c r="MEC138" s="262"/>
      <c r="MED138" s="262"/>
      <c r="MEE138" s="262"/>
      <c r="MEF138" s="262"/>
      <c r="MEG138" s="262"/>
      <c r="MEH138" s="262"/>
      <c r="MEI138" s="262"/>
      <c r="MEJ138" s="262"/>
      <c r="MEK138" s="262"/>
      <c r="MEL138" s="262"/>
      <c r="MEM138" s="262"/>
      <c r="MEN138" s="262"/>
      <c r="MEO138" s="262"/>
      <c r="MEP138" s="262"/>
      <c r="MEQ138" s="262"/>
      <c r="MER138" s="262"/>
      <c r="MES138" s="262"/>
      <c r="MET138" s="262"/>
      <c r="MEU138" s="262"/>
      <c r="MEV138" s="262"/>
      <c r="MEW138" s="262"/>
      <c r="MEX138" s="262"/>
      <c r="MEY138" s="262"/>
      <c r="MEZ138" s="262"/>
      <c r="MFA138" s="262"/>
      <c r="MFB138" s="262"/>
      <c r="MFC138" s="262"/>
      <c r="MFD138" s="262"/>
      <c r="MFE138" s="262"/>
      <c r="MFF138" s="262"/>
      <c r="MFG138" s="262"/>
      <c r="MFH138" s="262"/>
      <c r="MFI138" s="262"/>
      <c r="MFJ138" s="262"/>
      <c r="MFK138" s="262"/>
      <c r="MFL138" s="262"/>
      <c r="MFM138" s="262"/>
      <c r="MFN138" s="262"/>
      <c r="MFO138" s="262"/>
      <c r="MFP138" s="262"/>
      <c r="MFQ138" s="262"/>
      <c r="MFR138" s="262"/>
      <c r="MFS138" s="262"/>
      <c r="MFT138" s="262"/>
      <c r="MFU138" s="262"/>
      <c r="MFV138" s="262"/>
      <c r="MFW138" s="262"/>
      <c r="MFX138" s="262"/>
      <c r="MFY138" s="262"/>
      <c r="MFZ138" s="262"/>
      <c r="MGA138" s="262"/>
      <c r="MGB138" s="262"/>
      <c r="MGC138" s="262"/>
      <c r="MGD138" s="262"/>
      <c r="MGE138" s="262"/>
      <c r="MGF138" s="262"/>
      <c r="MGG138" s="262"/>
      <c r="MGH138" s="262"/>
      <c r="MGI138" s="262"/>
      <c r="MGJ138" s="262"/>
      <c r="MGK138" s="262"/>
      <c r="MGL138" s="262"/>
      <c r="MGM138" s="262"/>
      <c r="MGN138" s="262"/>
      <c r="MGO138" s="262"/>
      <c r="MGP138" s="262"/>
      <c r="MGQ138" s="262"/>
      <c r="MGR138" s="262"/>
      <c r="MGS138" s="262"/>
      <c r="MGT138" s="262"/>
      <c r="MGU138" s="262"/>
      <c r="MGV138" s="262"/>
      <c r="MGW138" s="262"/>
      <c r="MGX138" s="262"/>
      <c r="MGY138" s="262"/>
      <c r="MGZ138" s="262"/>
      <c r="MHA138" s="262"/>
      <c r="MHB138" s="262"/>
      <c r="MHC138" s="262"/>
      <c r="MHD138" s="262"/>
      <c r="MHE138" s="262"/>
      <c r="MHF138" s="262"/>
      <c r="MHG138" s="262"/>
      <c r="MHH138" s="262"/>
      <c r="MHI138" s="262"/>
      <c r="MHJ138" s="262"/>
      <c r="MHK138" s="262"/>
      <c r="MHL138" s="262"/>
      <c r="MHM138" s="262"/>
      <c r="MHN138" s="262"/>
      <c r="MHO138" s="262"/>
      <c r="MHP138" s="262"/>
      <c r="MHQ138" s="262"/>
      <c r="MHR138" s="262"/>
      <c r="MHS138" s="262"/>
      <c r="MHT138" s="262"/>
      <c r="MHU138" s="262"/>
      <c r="MHV138" s="262"/>
      <c r="MHW138" s="262"/>
      <c r="MHX138" s="262"/>
      <c r="MHY138" s="262"/>
      <c r="MHZ138" s="262"/>
      <c r="MIA138" s="262"/>
      <c r="MIB138" s="262"/>
      <c r="MIC138" s="262"/>
      <c r="MID138" s="262"/>
      <c r="MIE138" s="262"/>
      <c r="MIF138" s="262"/>
      <c r="MIG138" s="262"/>
      <c r="MIH138" s="262"/>
      <c r="MII138" s="262"/>
      <c r="MIJ138" s="262"/>
      <c r="MIK138" s="262"/>
      <c r="MIL138" s="262"/>
      <c r="MIM138" s="262"/>
      <c r="MIN138" s="262"/>
      <c r="MIO138" s="262"/>
      <c r="MIP138" s="262"/>
      <c r="MIQ138" s="262"/>
      <c r="MIR138" s="262"/>
      <c r="MIS138" s="262"/>
      <c r="MIT138" s="262"/>
      <c r="MIU138" s="262"/>
      <c r="MIV138" s="262"/>
      <c r="MIW138" s="262"/>
      <c r="MIX138" s="262"/>
      <c r="MIY138" s="262"/>
      <c r="MIZ138" s="262"/>
      <c r="MJA138" s="262"/>
      <c r="MJB138" s="262"/>
      <c r="MJC138" s="262"/>
      <c r="MJD138" s="262"/>
      <c r="MJE138" s="262"/>
      <c r="MJF138" s="262"/>
      <c r="MJG138" s="262"/>
      <c r="MJH138" s="262"/>
      <c r="MJI138" s="262"/>
      <c r="MJJ138" s="262"/>
      <c r="MJK138" s="262"/>
      <c r="MJL138" s="262"/>
      <c r="MJM138" s="262"/>
      <c r="MJN138" s="262"/>
      <c r="MJO138" s="262"/>
      <c r="MJP138" s="262"/>
      <c r="MJQ138" s="262"/>
      <c r="MJR138" s="262"/>
      <c r="MJS138" s="262"/>
      <c r="MJT138" s="262"/>
      <c r="MJU138" s="262"/>
      <c r="MJV138" s="262"/>
      <c r="MJW138" s="262"/>
      <c r="MJX138" s="262"/>
      <c r="MJY138" s="262"/>
      <c r="MJZ138" s="262"/>
      <c r="MKA138" s="262"/>
      <c r="MKB138" s="262"/>
      <c r="MKC138" s="262"/>
      <c r="MKD138" s="262"/>
      <c r="MKE138" s="262"/>
      <c r="MKF138" s="262"/>
      <c r="MKG138" s="262"/>
      <c r="MKH138" s="262"/>
      <c r="MKI138" s="262"/>
      <c r="MKJ138" s="262"/>
      <c r="MKK138" s="262"/>
      <c r="MKL138" s="262"/>
      <c r="MKM138" s="262"/>
      <c r="MKN138" s="262"/>
      <c r="MKO138" s="262"/>
      <c r="MKP138" s="262"/>
      <c r="MKQ138" s="262"/>
      <c r="MKR138" s="262"/>
      <c r="MKS138" s="262"/>
      <c r="MKT138" s="262"/>
      <c r="MKU138" s="262"/>
      <c r="MKV138" s="262"/>
      <c r="MKW138" s="262"/>
      <c r="MKX138" s="262"/>
      <c r="MKY138" s="262"/>
      <c r="MKZ138" s="262"/>
      <c r="MLA138" s="262"/>
      <c r="MLB138" s="262"/>
      <c r="MLC138" s="262"/>
      <c r="MLD138" s="262"/>
      <c r="MLE138" s="262"/>
      <c r="MLF138" s="262"/>
      <c r="MLG138" s="262"/>
      <c r="MLH138" s="262"/>
      <c r="MLI138" s="262"/>
      <c r="MLJ138" s="262"/>
      <c r="MLK138" s="262"/>
      <c r="MLL138" s="262"/>
      <c r="MLM138" s="262"/>
      <c r="MLN138" s="262"/>
      <c r="MLO138" s="262"/>
      <c r="MLP138" s="262"/>
      <c r="MLQ138" s="262"/>
      <c r="MLR138" s="262"/>
      <c r="MLS138" s="262"/>
      <c r="MLT138" s="262"/>
      <c r="MLU138" s="262"/>
      <c r="MLV138" s="262"/>
      <c r="MLW138" s="262"/>
      <c r="MLX138" s="262"/>
      <c r="MLY138" s="262"/>
      <c r="MLZ138" s="262"/>
      <c r="MMA138" s="262"/>
      <c r="MMB138" s="262"/>
      <c r="MMC138" s="262"/>
      <c r="MMD138" s="262"/>
      <c r="MME138" s="262"/>
      <c r="MMF138" s="262"/>
      <c r="MMG138" s="262"/>
      <c r="MMH138" s="262"/>
      <c r="MMI138" s="262"/>
      <c r="MMJ138" s="262"/>
      <c r="MMK138" s="262"/>
      <c r="MML138" s="262"/>
      <c r="MMM138" s="262"/>
      <c r="MMN138" s="262"/>
      <c r="MMO138" s="262"/>
      <c r="MMP138" s="262"/>
      <c r="MMQ138" s="262"/>
      <c r="MMR138" s="262"/>
      <c r="MMS138" s="262"/>
      <c r="MMT138" s="262"/>
      <c r="MMU138" s="262"/>
      <c r="MMV138" s="262"/>
      <c r="MMW138" s="262"/>
      <c r="MMX138" s="262"/>
      <c r="MMY138" s="262"/>
      <c r="MMZ138" s="262"/>
      <c r="MNA138" s="262"/>
      <c r="MNB138" s="262"/>
      <c r="MNC138" s="262"/>
      <c r="MND138" s="262"/>
      <c r="MNE138" s="262"/>
      <c r="MNF138" s="262"/>
      <c r="MNG138" s="262"/>
      <c r="MNH138" s="262"/>
      <c r="MNI138" s="262"/>
      <c r="MNJ138" s="262"/>
      <c r="MNK138" s="262"/>
      <c r="MNL138" s="262"/>
      <c r="MNM138" s="262"/>
      <c r="MNN138" s="262"/>
      <c r="MNO138" s="262"/>
      <c r="MNP138" s="262"/>
      <c r="MNQ138" s="262"/>
      <c r="MNR138" s="262"/>
      <c r="MNS138" s="262"/>
      <c r="MNT138" s="262"/>
      <c r="MNU138" s="262"/>
      <c r="MNV138" s="262"/>
      <c r="MNW138" s="262"/>
      <c r="MNX138" s="262"/>
      <c r="MNY138" s="262"/>
      <c r="MNZ138" s="262"/>
      <c r="MOA138" s="262"/>
      <c r="MOB138" s="262"/>
      <c r="MOC138" s="262"/>
      <c r="MOD138" s="262"/>
      <c r="MOE138" s="262"/>
      <c r="MOF138" s="262"/>
      <c r="MOG138" s="262"/>
      <c r="MOH138" s="262"/>
      <c r="MOI138" s="262"/>
      <c r="MOJ138" s="262"/>
      <c r="MOK138" s="262"/>
      <c r="MOL138" s="262"/>
      <c r="MOM138" s="262"/>
      <c r="MON138" s="262"/>
      <c r="MOO138" s="262"/>
      <c r="MOP138" s="262"/>
      <c r="MOQ138" s="262"/>
      <c r="MOR138" s="262"/>
      <c r="MOS138" s="262"/>
      <c r="MOT138" s="262"/>
      <c r="MOU138" s="262"/>
      <c r="MOV138" s="262"/>
      <c r="MOW138" s="262"/>
      <c r="MOX138" s="262"/>
      <c r="MOY138" s="262"/>
      <c r="MOZ138" s="262"/>
      <c r="MPA138" s="262"/>
      <c r="MPB138" s="262"/>
      <c r="MPC138" s="262"/>
      <c r="MPD138" s="262"/>
      <c r="MPE138" s="262"/>
      <c r="MPF138" s="262"/>
      <c r="MPG138" s="262"/>
      <c r="MPH138" s="262"/>
      <c r="MPI138" s="262"/>
      <c r="MPJ138" s="262"/>
      <c r="MPK138" s="262"/>
      <c r="MPL138" s="262"/>
      <c r="MPM138" s="262"/>
      <c r="MPN138" s="262"/>
      <c r="MPO138" s="262"/>
      <c r="MPP138" s="262"/>
      <c r="MPQ138" s="262"/>
      <c r="MPR138" s="262"/>
      <c r="MPS138" s="262"/>
      <c r="MPT138" s="262"/>
      <c r="MPU138" s="262"/>
      <c r="MPV138" s="262"/>
      <c r="MPW138" s="262"/>
      <c r="MPX138" s="262"/>
      <c r="MPY138" s="262"/>
      <c r="MPZ138" s="262"/>
      <c r="MQA138" s="262"/>
      <c r="MQB138" s="262"/>
      <c r="MQC138" s="262"/>
      <c r="MQD138" s="262"/>
      <c r="MQE138" s="262"/>
      <c r="MQF138" s="262"/>
      <c r="MQG138" s="262"/>
      <c r="MQH138" s="262"/>
      <c r="MQI138" s="262"/>
      <c r="MQJ138" s="262"/>
      <c r="MQK138" s="262"/>
      <c r="MQL138" s="262"/>
      <c r="MQM138" s="262"/>
      <c r="MQN138" s="262"/>
      <c r="MQO138" s="262"/>
      <c r="MQP138" s="262"/>
      <c r="MQQ138" s="262"/>
      <c r="MQR138" s="262"/>
      <c r="MQS138" s="262"/>
      <c r="MQT138" s="262"/>
      <c r="MQU138" s="262"/>
      <c r="MQV138" s="262"/>
      <c r="MQW138" s="262"/>
      <c r="MQX138" s="262"/>
      <c r="MQY138" s="262"/>
      <c r="MQZ138" s="262"/>
      <c r="MRA138" s="262"/>
      <c r="MRB138" s="262"/>
      <c r="MRC138" s="262"/>
      <c r="MRD138" s="262"/>
      <c r="MRE138" s="262"/>
      <c r="MRF138" s="262"/>
      <c r="MRG138" s="262"/>
      <c r="MRH138" s="262"/>
      <c r="MRI138" s="262"/>
      <c r="MRJ138" s="262"/>
      <c r="MRK138" s="262"/>
      <c r="MRL138" s="262"/>
      <c r="MRM138" s="262"/>
      <c r="MRN138" s="262"/>
      <c r="MRO138" s="262"/>
      <c r="MRP138" s="262"/>
      <c r="MRQ138" s="262"/>
      <c r="MRR138" s="262"/>
      <c r="MRS138" s="262"/>
      <c r="MRT138" s="262"/>
      <c r="MRU138" s="262"/>
      <c r="MRV138" s="262"/>
      <c r="MRW138" s="262"/>
      <c r="MRX138" s="262"/>
      <c r="MRY138" s="262"/>
      <c r="MRZ138" s="262"/>
      <c r="MSA138" s="262"/>
      <c r="MSB138" s="262"/>
      <c r="MSC138" s="262"/>
      <c r="MSD138" s="262"/>
      <c r="MSE138" s="262"/>
      <c r="MSF138" s="262"/>
      <c r="MSG138" s="262"/>
      <c r="MSH138" s="262"/>
      <c r="MSI138" s="262"/>
      <c r="MSJ138" s="262"/>
      <c r="MSK138" s="262"/>
      <c r="MSL138" s="262"/>
      <c r="MSM138" s="262"/>
      <c r="MSN138" s="262"/>
      <c r="MSO138" s="262"/>
      <c r="MSP138" s="262"/>
      <c r="MSQ138" s="262"/>
      <c r="MSR138" s="262"/>
      <c r="MSS138" s="262"/>
      <c r="MST138" s="262"/>
      <c r="MSU138" s="262"/>
      <c r="MSV138" s="262"/>
      <c r="MSW138" s="262"/>
      <c r="MSX138" s="262"/>
      <c r="MSY138" s="262"/>
      <c r="MSZ138" s="262"/>
      <c r="MTA138" s="262"/>
      <c r="MTB138" s="262"/>
      <c r="MTC138" s="262"/>
      <c r="MTD138" s="262"/>
      <c r="MTE138" s="262"/>
      <c r="MTF138" s="262"/>
      <c r="MTG138" s="262"/>
      <c r="MTH138" s="262"/>
      <c r="MTI138" s="262"/>
      <c r="MTJ138" s="262"/>
      <c r="MTK138" s="262"/>
      <c r="MTL138" s="262"/>
      <c r="MTM138" s="262"/>
      <c r="MTN138" s="262"/>
      <c r="MTO138" s="262"/>
      <c r="MTP138" s="262"/>
      <c r="MTQ138" s="262"/>
      <c r="MTR138" s="262"/>
      <c r="MTS138" s="262"/>
      <c r="MTT138" s="262"/>
      <c r="MTU138" s="262"/>
      <c r="MTV138" s="262"/>
      <c r="MTW138" s="262"/>
      <c r="MTX138" s="262"/>
      <c r="MTY138" s="262"/>
      <c r="MTZ138" s="262"/>
      <c r="MUA138" s="262"/>
      <c r="MUB138" s="262"/>
      <c r="MUC138" s="262"/>
      <c r="MUD138" s="262"/>
      <c r="MUE138" s="262"/>
      <c r="MUF138" s="262"/>
      <c r="MUG138" s="262"/>
      <c r="MUH138" s="262"/>
      <c r="MUI138" s="262"/>
      <c r="MUJ138" s="262"/>
      <c r="MUK138" s="262"/>
      <c r="MUL138" s="262"/>
      <c r="MUM138" s="262"/>
      <c r="MUN138" s="262"/>
      <c r="MUO138" s="262"/>
      <c r="MUP138" s="262"/>
      <c r="MUQ138" s="262"/>
      <c r="MUR138" s="262"/>
      <c r="MUS138" s="262"/>
      <c r="MUT138" s="262"/>
      <c r="MUU138" s="262"/>
      <c r="MUV138" s="262"/>
      <c r="MUW138" s="262"/>
      <c r="MUX138" s="262"/>
      <c r="MUY138" s="262"/>
      <c r="MUZ138" s="262"/>
      <c r="MVA138" s="262"/>
      <c r="MVB138" s="262"/>
      <c r="MVC138" s="262"/>
      <c r="MVD138" s="262"/>
      <c r="MVE138" s="262"/>
      <c r="MVF138" s="262"/>
      <c r="MVG138" s="262"/>
      <c r="MVH138" s="262"/>
      <c r="MVI138" s="262"/>
      <c r="MVJ138" s="262"/>
      <c r="MVK138" s="262"/>
      <c r="MVL138" s="262"/>
      <c r="MVM138" s="262"/>
      <c r="MVN138" s="262"/>
      <c r="MVO138" s="262"/>
      <c r="MVP138" s="262"/>
      <c r="MVQ138" s="262"/>
      <c r="MVR138" s="262"/>
      <c r="MVS138" s="262"/>
      <c r="MVT138" s="262"/>
      <c r="MVU138" s="262"/>
      <c r="MVV138" s="262"/>
      <c r="MVW138" s="262"/>
      <c r="MVX138" s="262"/>
      <c r="MVY138" s="262"/>
      <c r="MVZ138" s="262"/>
      <c r="MWA138" s="262"/>
      <c r="MWB138" s="262"/>
      <c r="MWC138" s="262"/>
      <c r="MWD138" s="262"/>
      <c r="MWE138" s="262"/>
      <c r="MWF138" s="262"/>
      <c r="MWG138" s="262"/>
      <c r="MWH138" s="262"/>
      <c r="MWI138" s="262"/>
      <c r="MWJ138" s="262"/>
      <c r="MWK138" s="262"/>
      <c r="MWL138" s="262"/>
      <c r="MWM138" s="262"/>
      <c r="MWN138" s="262"/>
      <c r="MWO138" s="262"/>
      <c r="MWP138" s="262"/>
      <c r="MWQ138" s="262"/>
      <c r="MWR138" s="262"/>
      <c r="MWS138" s="262"/>
      <c r="MWT138" s="262"/>
      <c r="MWU138" s="262"/>
      <c r="MWV138" s="262"/>
      <c r="MWW138" s="262"/>
      <c r="MWX138" s="262"/>
      <c r="MWY138" s="262"/>
      <c r="MWZ138" s="262"/>
      <c r="MXA138" s="262"/>
      <c r="MXB138" s="262"/>
      <c r="MXC138" s="262"/>
      <c r="MXD138" s="262"/>
      <c r="MXE138" s="262"/>
      <c r="MXF138" s="262"/>
      <c r="MXG138" s="262"/>
      <c r="MXH138" s="262"/>
      <c r="MXI138" s="262"/>
      <c r="MXJ138" s="262"/>
      <c r="MXK138" s="262"/>
      <c r="MXL138" s="262"/>
      <c r="MXM138" s="262"/>
      <c r="MXN138" s="262"/>
      <c r="MXO138" s="262"/>
      <c r="MXP138" s="262"/>
      <c r="MXQ138" s="262"/>
      <c r="MXR138" s="262"/>
      <c r="MXS138" s="262"/>
      <c r="MXT138" s="262"/>
      <c r="MXU138" s="262"/>
      <c r="MXV138" s="262"/>
      <c r="MXW138" s="262"/>
      <c r="MXX138" s="262"/>
      <c r="MXY138" s="262"/>
      <c r="MXZ138" s="262"/>
      <c r="MYA138" s="262"/>
      <c r="MYB138" s="262"/>
      <c r="MYC138" s="262"/>
      <c r="MYD138" s="262"/>
      <c r="MYE138" s="262"/>
      <c r="MYF138" s="262"/>
      <c r="MYG138" s="262"/>
      <c r="MYH138" s="262"/>
      <c r="MYI138" s="262"/>
      <c r="MYJ138" s="262"/>
      <c r="MYK138" s="262"/>
      <c r="MYL138" s="262"/>
      <c r="MYM138" s="262"/>
      <c r="MYN138" s="262"/>
      <c r="MYO138" s="262"/>
      <c r="MYP138" s="262"/>
      <c r="MYQ138" s="262"/>
      <c r="MYR138" s="262"/>
      <c r="MYS138" s="262"/>
      <c r="MYT138" s="262"/>
      <c r="MYU138" s="262"/>
      <c r="MYV138" s="262"/>
      <c r="MYW138" s="262"/>
      <c r="MYX138" s="262"/>
      <c r="MYY138" s="262"/>
      <c r="MYZ138" s="262"/>
      <c r="MZA138" s="262"/>
      <c r="MZB138" s="262"/>
      <c r="MZC138" s="262"/>
      <c r="MZD138" s="262"/>
      <c r="MZE138" s="262"/>
      <c r="MZF138" s="262"/>
      <c r="MZG138" s="262"/>
      <c r="MZH138" s="262"/>
      <c r="MZI138" s="262"/>
      <c r="MZJ138" s="262"/>
      <c r="MZK138" s="262"/>
      <c r="MZL138" s="262"/>
      <c r="MZM138" s="262"/>
      <c r="MZN138" s="262"/>
      <c r="MZO138" s="262"/>
      <c r="MZP138" s="262"/>
      <c r="MZQ138" s="262"/>
      <c r="MZR138" s="262"/>
      <c r="MZS138" s="262"/>
      <c r="MZT138" s="262"/>
      <c r="MZU138" s="262"/>
      <c r="MZV138" s="262"/>
      <c r="MZW138" s="262"/>
      <c r="MZX138" s="262"/>
      <c r="MZY138" s="262"/>
      <c r="MZZ138" s="262"/>
      <c r="NAA138" s="262"/>
      <c r="NAB138" s="262"/>
      <c r="NAC138" s="262"/>
      <c r="NAD138" s="262"/>
      <c r="NAE138" s="262"/>
      <c r="NAF138" s="262"/>
      <c r="NAG138" s="262"/>
      <c r="NAH138" s="262"/>
      <c r="NAI138" s="262"/>
      <c r="NAJ138" s="262"/>
      <c r="NAK138" s="262"/>
      <c r="NAL138" s="262"/>
      <c r="NAM138" s="262"/>
      <c r="NAN138" s="262"/>
      <c r="NAO138" s="262"/>
      <c r="NAP138" s="262"/>
      <c r="NAQ138" s="262"/>
      <c r="NAR138" s="262"/>
      <c r="NAS138" s="262"/>
      <c r="NAT138" s="262"/>
      <c r="NAU138" s="262"/>
      <c r="NAV138" s="262"/>
      <c r="NAW138" s="262"/>
      <c r="NAX138" s="262"/>
      <c r="NAY138" s="262"/>
      <c r="NAZ138" s="262"/>
      <c r="NBA138" s="262"/>
      <c r="NBB138" s="262"/>
      <c r="NBC138" s="262"/>
      <c r="NBD138" s="262"/>
      <c r="NBE138" s="262"/>
      <c r="NBF138" s="262"/>
      <c r="NBG138" s="262"/>
      <c r="NBH138" s="262"/>
      <c r="NBI138" s="262"/>
      <c r="NBJ138" s="262"/>
      <c r="NBK138" s="262"/>
      <c r="NBL138" s="262"/>
      <c r="NBM138" s="262"/>
      <c r="NBN138" s="262"/>
      <c r="NBO138" s="262"/>
      <c r="NBP138" s="262"/>
      <c r="NBQ138" s="262"/>
      <c r="NBR138" s="262"/>
      <c r="NBS138" s="262"/>
      <c r="NBT138" s="262"/>
      <c r="NBU138" s="262"/>
      <c r="NBV138" s="262"/>
      <c r="NBW138" s="262"/>
      <c r="NBX138" s="262"/>
      <c r="NBY138" s="262"/>
      <c r="NBZ138" s="262"/>
      <c r="NCA138" s="262"/>
      <c r="NCB138" s="262"/>
      <c r="NCC138" s="262"/>
      <c r="NCD138" s="262"/>
      <c r="NCE138" s="262"/>
      <c r="NCF138" s="262"/>
      <c r="NCG138" s="262"/>
      <c r="NCH138" s="262"/>
      <c r="NCI138" s="262"/>
      <c r="NCJ138" s="262"/>
      <c r="NCK138" s="262"/>
      <c r="NCL138" s="262"/>
      <c r="NCM138" s="262"/>
      <c r="NCN138" s="262"/>
      <c r="NCO138" s="262"/>
      <c r="NCP138" s="262"/>
      <c r="NCQ138" s="262"/>
      <c r="NCR138" s="262"/>
      <c r="NCS138" s="262"/>
      <c r="NCT138" s="262"/>
      <c r="NCU138" s="262"/>
      <c r="NCV138" s="262"/>
      <c r="NCW138" s="262"/>
      <c r="NCX138" s="262"/>
      <c r="NCY138" s="262"/>
      <c r="NCZ138" s="262"/>
      <c r="NDA138" s="262"/>
      <c r="NDB138" s="262"/>
      <c r="NDC138" s="262"/>
      <c r="NDD138" s="262"/>
      <c r="NDE138" s="262"/>
      <c r="NDF138" s="262"/>
      <c r="NDG138" s="262"/>
      <c r="NDH138" s="262"/>
      <c r="NDI138" s="262"/>
      <c r="NDJ138" s="262"/>
      <c r="NDK138" s="262"/>
      <c r="NDL138" s="262"/>
      <c r="NDM138" s="262"/>
      <c r="NDN138" s="262"/>
      <c r="NDO138" s="262"/>
      <c r="NDP138" s="262"/>
      <c r="NDQ138" s="262"/>
      <c r="NDR138" s="262"/>
      <c r="NDS138" s="262"/>
      <c r="NDT138" s="262"/>
      <c r="NDU138" s="262"/>
      <c r="NDV138" s="262"/>
      <c r="NDW138" s="262"/>
      <c r="NDX138" s="262"/>
      <c r="NDY138" s="262"/>
      <c r="NDZ138" s="262"/>
      <c r="NEA138" s="262"/>
      <c r="NEB138" s="262"/>
      <c r="NEC138" s="262"/>
      <c r="NED138" s="262"/>
      <c r="NEE138" s="262"/>
      <c r="NEF138" s="262"/>
      <c r="NEG138" s="262"/>
      <c r="NEH138" s="262"/>
      <c r="NEI138" s="262"/>
      <c r="NEJ138" s="262"/>
      <c r="NEK138" s="262"/>
      <c r="NEL138" s="262"/>
      <c r="NEM138" s="262"/>
      <c r="NEN138" s="262"/>
      <c r="NEO138" s="262"/>
      <c r="NEP138" s="262"/>
      <c r="NEQ138" s="262"/>
      <c r="NER138" s="262"/>
      <c r="NES138" s="262"/>
      <c r="NET138" s="262"/>
      <c r="NEU138" s="262"/>
      <c r="NEV138" s="262"/>
      <c r="NEW138" s="262"/>
      <c r="NEX138" s="262"/>
      <c r="NEY138" s="262"/>
      <c r="NEZ138" s="262"/>
      <c r="NFA138" s="262"/>
      <c r="NFB138" s="262"/>
      <c r="NFC138" s="262"/>
      <c r="NFD138" s="262"/>
      <c r="NFE138" s="262"/>
      <c r="NFF138" s="262"/>
      <c r="NFG138" s="262"/>
      <c r="NFH138" s="262"/>
      <c r="NFI138" s="262"/>
      <c r="NFJ138" s="262"/>
      <c r="NFK138" s="262"/>
      <c r="NFL138" s="262"/>
      <c r="NFM138" s="262"/>
      <c r="NFN138" s="262"/>
      <c r="NFO138" s="262"/>
      <c r="NFP138" s="262"/>
      <c r="NFQ138" s="262"/>
      <c r="NFR138" s="262"/>
      <c r="NFS138" s="262"/>
      <c r="NFT138" s="262"/>
      <c r="NFU138" s="262"/>
      <c r="NFV138" s="262"/>
      <c r="NFW138" s="262"/>
      <c r="NFX138" s="262"/>
      <c r="NFY138" s="262"/>
      <c r="NFZ138" s="262"/>
      <c r="NGA138" s="262"/>
      <c r="NGB138" s="262"/>
      <c r="NGC138" s="262"/>
      <c r="NGD138" s="262"/>
      <c r="NGE138" s="262"/>
      <c r="NGF138" s="262"/>
      <c r="NGG138" s="262"/>
      <c r="NGH138" s="262"/>
      <c r="NGI138" s="262"/>
      <c r="NGJ138" s="262"/>
      <c r="NGK138" s="262"/>
      <c r="NGL138" s="262"/>
      <c r="NGM138" s="262"/>
      <c r="NGN138" s="262"/>
      <c r="NGO138" s="262"/>
      <c r="NGP138" s="262"/>
      <c r="NGQ138" s="262"/>
      <c r="NGR138" s="262"/>
      <c r="NGS138" s="262"/>
      <c r="NGT138" s="262"/>
      <c r="NGU138" s="262"/>
      <c r="NGV138" s="262"/>
      <c r="NGW138" s="262"/>
      <c r="NGX138" s="262"/>
      <c r="NGY138" s="262"/>
      <c r="NGZ138" s="262"/>
      <c r="NHA138" s="262"/>
      <c r="NHB138" s="262"/>
      <c r="NHC138" s="262"/>
      <c r="NHD138" s="262"/>
      <c r="NHE138" s="262"/>
      <c r="NHF138" s="262"/>
      <c r="NHG138" s="262"/>
      <c r="NHH138" s="262"/>
      <c r="NHI138" s="262"/>
      <c r="NHJ138" s="262"/>
      <c r="NHK138" s="262"/>
      <c r="NHL138" s="262"/>
      <c r="NHM138" s="262"/>
      <c r="NHN138" s="262"/>
      <c r="NHO138" s="262"/>
      <c r="NHP138" s="262"/>
      <c r="NHQ138" s="262"/>
      <c r="NHR138" s="262"/>
      <c r="NHS138" s="262"/>
      <c r="NHT138" s="262"/>
      <c r="NHU138" s="262"/>
      <c r="NHV138" s="262"/>
      <c r="NHW138" s="262"/>
      <c r="NHX138" s="262"/>
      <c r="NHY138" s="262"/>
      <c r="NHZ138" s="262"/>
      <c r="NIA138" s="262"/>
      <c r="NIB138" s="262"/>
      <c r="NIC138" s="262"/>
      <c r="NID138" s="262"/>
      <c r="NIE138" s="262"/>
      <c r="NIF138" s="262"/>
      <c r="NIG138" s="262"/>
      <c r="NIH138" s="262"/>
      <c r="NII138" s="262"/>
      <c r="NIJ138" s="262"/>
      <c r="NIK138" s="262"/>
      <c r="NIL138" s="262"/>
      <c r="NIM138" s="262"/>
      <c r="NIN138" s="262"/>
      <c r="NIO138" s="262"/>
      <c r="NIP138" s="262"/>
      <c r="NIQ138" s="262"/>
      <c r="NIR138" s="262"/>
      <c r="NIS138" s="262"/>
      <c r="NIT138" s="262"/>
      <c r="NIU138" s="262"/>
      <c r="NIV138" s="262"/>
      <c r="NIW138" s="262"/>
      <c r="NIX138" s="262"/>
      <c r="NIY138" s="262"/>
      <c r="NIZ138" s="262"/>
      <c r="NJA138" s="262"/>
      <c r="NJB138" s="262"/>
      <c r="NJC138" s="262"/>
      <c r="NJD138" s="262"/>
      <c r="NJE138" s="262"/>
      <c r="NJF138" s="262"/>
      <c r="NJG138" s="262"/>
      <c r="NJH138" s="262"/>
      <c r="NJI138" s="262"/>
      <c r="NJJ138" s="262"/>
      <c r="NJK138" s="262"/>
      <c r="NJL138" s="262"/>
      <c r="NJM138" s="262"/>
      <c r="NJN138" s="262"/>
      <c r="NJO138" s="262"/>
      <c r="NJP138" s="262"/>
      <c r="NJQ138" s="262"/>
      <c r="NJR138" s="262"/>
      <c r="NJS138" s="262"/>
      <c r="NJT138" s="262"/>
      <c r="NJU138" s="262"/>
      <c r="NJV138" s="262"/>
      <c r="NJW138" s="262"/>
      <c r="NJX138" s="262"/>
      <c r="NJY138" s="262"/>
      <c r="NJZ138" s="262"/>
      <c r="NKA138" s="262"/>
      <c r="NKB138" s="262"/>
      <c r="NKC138" s="262"/>
      <c r="NKD138" s="262"/>
      <c r="NKE138" s="262"/>
      <c r="NKF138" s="262"/>
      <c r="NKG138" s="262"/>
      <c r="NKH138" s="262"/>
      <c r="NKI138" s="262"/>
      <c r="NKJ138" s="262"/>
      <c r="NKK138" s="262"/>
      <c r="NKL138" s="262"/>
      <c r="NKM138" s="262"/>
      <c r="NKN138" s="262"/>
      <c r="NKO138" s="262"/>
      <c r="NKP138" s="262"/>
      <c r="NKQ138" s="262"/>
      <c r="NKR138" s="262"/>
      <c r="NKS138" s="262"/>
      <c r="NKT138" s="262"/>
      <c r="NKU138" s="262"/>
      <c r="NKV138" s="262"/>
      <c r="NKW138" s="262"/>
      <c r="NKX138" s="262"/>
      <c r="NKY138" s="262"/>
      <c r="NKZ138" s="262"/>
      <c r="NLA138" s="262"/>
      <c r="NLB138" s="262"/>
      <c r="NLC138" s="262"/>
      <c r="NLD138" s="262"/>
      <c r="NLE138" s="262"/>
      <c r="NLF138" s="262"/>
      <c r="NLG138" s="262"/>
      <c r="NLH138" s="262"/>
      <c r="NLI138" s="262"/>
      <c r="NLJ138" s="262"/>
      <c r="NLK138" s="262"/>
      <c r="NLL138" s="262"/>
      <c r="NLM138" s="262"/>
      <c r="NLN138" s="262"/>
      <c r="NLO138" s="262"/>
      <c r="NLP138" s="262"/>
      <c r="NLQ138" s="262"/>
      <c r="NLR138" s="262"/>
      <c r="NLS138" s="262"/>
      <c r="NLT138" s="262"/>
      <c r="NLU138" s="262"/>
      <c r="NLV138" s="262"/>
      <c r="NLW138" s="262"/>
      <c r="NLX138" s="262"/>
      <c r="NLY138" s="262"/>
      <c r="NLZ138" s="262"/>
      <c r="NMA138" s="262"/>
      <c r="NMB138" s="262"/>
      <c r="NMC138" s="262"/>
      <c r="NMD138" s="262"/>
      <c r="NME138" s="262"/>
      <c r="NMF138" s="262"/>
      <c r="NMG138" s="262"/>
      <c r="NMH138" s="262"/>
      <c r="NMI138" s="262"/>
      <c r="NMJ138" s="262"/>
      <c r="NMK138" s="262"/>
      <c r="NML138" s="262"/>
      <c r="NMM138" s="262"/>
      <c r="NMN138" s="262"/>
      <c r="NMO138" s="262"/>
      <c r="NMP138" s="262"/>
      <c r="NMQ138" s="262"/>
      <c r="NMR138" s="262"/>
      <c r="NMS138" s="262"/>
      <c r="NMT138" s="262"/>
      <c r="NMU138" s="262"/>
      <c r="NMV138" s="262"/>
      <c r="NMW138" s="262"/>
      <c r="NMX138" s="262"/>
      <c r="NMY138" s="262"/>
      <c r="NMZ138" s="262"/>
      <c r="NNA138" s="262"/>
      <c r="NNB138" s="262"/>
      <c r="NNC138" s="262"/>
      <c r="NND138" s="262"/>
      <c r="NNE138" s="262"/>
      <c r="NNF138" s="262"/>
      <c r="NNG138" s="262"/>
      <c r="NNH138" s="262"/>
      <c r="NNI138" s="262"/>
      <c r="NNJ138" s="262"/>
      <c r="NNK138" s="262"/>
      <c r="NNL138" s="262"/>
      <c r="NNM138" s="262"/>
      <c r="NNN138" s="262"/>
      <c r="NNO138" s="262"/>
      <c r="NNP138" s="262"/>
      <c r="NNQ138" s="262"/>
      <c r="NNR138" s="262"/>
      <c r="NNS138" s="262"/>
      <c r="NNT138" s="262"/>
      <c r="NNU138" s="262"/>
      <c r="NNV138" s="262"/>
      <c r="NNW138" s="262"/>
      <c r="NNX138" s="262"/>
      <c r="NNY138" s="262"/>
      <c r="NNZ138" s="262"/>
      <c r="NOA138" s="262"/>
      <c r="NOB138" s="262"/>
      <c r="NOC138" s="262"/>
      <c r="NOD138" s="262"/>
      <c r="NOE138" s="262"/>
      <c r="NOF138" s="262"/>
      <c r="NOG138" s="262"/>
      <c r="NOH138" s="262"/>
      <c r="NOI138" s="262"/>
      <c r="NOJ138" s="262"/>
      <c r="NOK138" s="262"/>
      <c r="NOL138" s="262"/>
      <c r="NOM138" s="262"/>
      <c r="NON138" s="262"/>
      <c r="NOO138" s="262"/>
      <c r="NOP138" s="262"/>
      <c r="NOQ138" s="262"/>
      <c r="NOR138" s="262"/>
      <c r="NOS138" s="262"/>
      <c r="NOT138" s="262"/>
      <c r="NOU138" s="262"/>
      <c r="NOV138" s="262"/>
      <c r="NOW138" s="262"/>
      <c r="NOX138" s="262"/>
      <c r="NOY138" s="262"/>
      <c r="NOZ138" s="262"/>
      <c r="NPA138" s="262"/>
      <c r="NPB138" s="262"/>
      <c r="NPC138" s="262"/>
      <c r="NPD138" s="262"/>
      <c r="NPE138" s="262"/>
      <c r="NPF138" s="262"/>
      <c r="NPG138" s="262"/>
      <c r="NPH138" s="262"/>
      <c r="NPI138" s="262"/>
      <c r="NPJ138" s="262"/>
      <c r="NPK138" s="262"/>
      <c r="NPL138" s="262"/>
      <c r="NPM138" s="262"/>
      <c r="NPN138" s="262"/>
      <c r="NPO138" s="262"/>
      <c r="NPP138" s="262"/>
      <c r="NPQ138" s="262"/>
      <c r="NPR138" s="262"/>
      <c r="NPS138" s="262"/>
      <c r="NPT138" s="262"/>
      <c r="NPU138" s="262"/>
      <c r="NPV138" s="262"/>
      <c r="NPW138" s="262"/>
      <c r="NPX138" s="262"/>
      <c r="NPY138" s="262"/>
      <c r="NPZ138" s="262"/>
      <c r="NQA138" s="262"/>
      <c r="NQB138" s="262"/>
      <c r="NQC138" s="262"/>
      <c r="NQD138" s="262"/>
      <c r="NQE138" s="262"/>
      <c r="NQF138" s="262"/>
      <c r="NQG138" s="262"/>
      <c r="NQH138" s="262"/>
      <c r="NQI138" s="262"/>
      <c r="NQJ138" s="262"/>
      <c r="NQK138" s="262"/>
      <c r="NQL138" s="262"/>
      <c r="NQM138" s="262"/>
      <c r="NQN138" s="262"/>
      <c r="NQO138" s="262"/>
      <c r="NQP138" s="262"/>
      <c r="NQQ138" s="262"/>
      <c r="NQR138" s="262"/>
      <c r="NQS138" s="262"/>
      <c r="NQT138" s="262"/>
      <c r="NQU138" s="262"/>
      <c r="NQV138" s="262"/>
      <c r="NQW138" s="262"/>
      <c r="NQX138" s="262"/>
      <c r="NQY138" s="262"/>
      <c r="NQZ138" s="262"/>
      <c r="NRA138" s="262"/>
      <c r="NRB138" s="262"/>
      <c r="NRC138" s="262"/>
      <c r="NRD138" s="262"/>
      <c r="NRE138" s="262"/>
      <c r="NRF138" s="262"/>
      <c r="NRG138" s="262"/>
      <c r="NRH138" s="262"/>
      <c r="NRI138" s="262"/>
      <c r="NRJ138" s="262"/>
      <c r="NRK138" s="262"/>
      <c r="NRL138" s="262"/>
      <c r="NRM138" s="262"/>
      <c r="NRN138" s="262"/>
      <c r="NRO138" s="262"/>
      <c r="NRP138" s="262"/>
      <c r="NRQ138" s="262"/>
      <c r="NRR138" s="262"/>
      <c r="NRS138" s="262"/>
      <c r="NRT138" s="262"/>
      <c r="NRU138" s="262"/>
      <c r="NRV138" s="262"/>
      <c r="NRW138" s="262"/>
      <c r="NRX138" s="262"/>
      <c r="NRY138" s="262"/>
      <c r="NRZ138" s="262"/>
      <c r="NSA138" s="262"/>
      <c r="NSB138" s="262"/>
      <c r="NSC138" s="262"/>
      <c r="NSD138" s="262"/>
      <c r="NSE138" s="262"/>
      <c r="NSF138" s="262"/>
      <c r="NSG138" s="262"/>
      <c r="NSH138" s="262"/>
      <c r="NSI138" s="262"/>
      <c r="NSJ138" s="262"/>
      <c r="NSK138" s="262"/>
      <c r="NSL138" s="262"/>
      <c r="NSM138" s="262"/>
      <c r="NSN138" s="262"/>
      <c r="NSO138" s="262"/>
      <c r="NSP138" s="262"/>
      <c r="NSQ138" s="262"/>
      <c r="NSR138" s="262"/>
      <c r="NSS138" s="262"/>
      <c r="NST138" s="262"/>
      <c r="NSU138" s="262"/>
      <c r="NSV138" s="262"/>
      <c r="NSW138" s="262"/>
      <c r="NSX138" s="262"/>
      <c r="NSY138" s="262"/>
      <c r="NSZ138" s="262"/>
      <c r="NTA138" s="262"/>
      <c r="NTB138" s="262"/>
      <c r="NTC138" s="262"/>
      <c r="NTD138" s="262"/>
      <c r="NTE138" s="262"/>
      <c r="NTF138" s="262"/>
      <c r="NTG138" s="262"/>
      <c r="NTH138" s="262"/>
      <c r="NTI138" s="262"/>
      <c r="NTJ138" s="262"/>
      <c r="NTK138" s="262"/>
      <c r="NTL138" s="262"/>
      <c r="NTM138" s="262"/>
      <c r="NTN138" s="262"/>
      <c r="NTO138" s="262"/>
      <c r="NTP138" s="262"/>
      <c r="NTQ138" s="262"/>
      <c r="NTR138" s="262"/>
      <c r="NTS138" s="262"/>
      <c r="NTT138" s="262"/>
      <c r="NTU138" s="262"/>
      <c r="NTV138" s="262"/>
      <c r="NTW138" s="262"/>
      <c r="NTX138" s="262"/>
      <c r="NTY138" s="262"/>
      <c r="NTZ138" s="262"/>
      <c r="NUA138" s="262"/>
      <c r="NUB138" s="262"/>
      <c r="NUC138" s="262"/>
      <c r="NUD138" s="262"/>
      <c r="NUE138" s="262"/>
      <c r="NUF138" s="262"/>
      <c r="NUG138" s="262"/>
      <c r="NUH138" s="262"/>
      <c r="NUI138" s="262"/>
      <c r="NUJ138" s="262"/>
      <c r="NUK138" s="262"/>
      <c r="NUL138" s="262"/>
      <c r="NUM138" s="262"/>
      <c r="NUN138" s="262"/>
      <c r="NUO138" s="262"/>
      <c r="NUP138" s="262"/>
      <c r="NUQ138" s="262"/>
      <c r="NUR138" s="262"/>
      <c r="NUS138" s="262"/>
      <c r="NUT138" s="262"/>
      <c r="NUU138" s="262"/>
      <c r="NUV138" s="262"/>
      <c r="NUW138" s="262"/>
      <c r="NUX138" s="262"/>
      <c r="NUY138" s="262"/>
      <c r="NUZ138" s="262"/>
      <c r="NVA138" s="262"/>
      <c r="NVB138" s="262"/>
      <c r="NVC138" s="262"/>
      <c r="NVD138" s="262"/>
      <c r="NVE138" s="262"/>
      <c r="NVF138" s="262"/>
      <c r="NVG138" s="262"/>
      <c r="NVH138" s="262"/>
      <c r="NVI138" s="262"/>
      <c r="NVJ138" s="262"/>
      <c r="NVK138" s="262"/>
      <c r="NVL138" s="262"/>
      <c r="NVM138" s="262"/>
      <c r="NVN138" s="262"/>
      <c r="NVO138" s="262"/>
      <c r="NVP138" s="262"/>
      <c r="NVQ138" s="262"/>
      <c r="NVR138" s="262"/>
      <c r="NVS138" s="262"/>
      <c r="NVT138" s="262"/>
      <c r="NVU138" s="262"/>
      <c r="NVV138" s="262"/>
      <c r="NVW138" s="262"/>
      <c r="NVX138" s="262"/>
      <c r="NVY138" s="262"/>
      <c r="NVZ138" s="262"/>
      <c r="NWA138" s="262"/>
      <c r="NWB138" s="262"/>
      <c r="NWC138" s="262"/>
      <c r="NWD138" s="262"/>
      <c r="NWE138" s="262"/>
      <c r="NWF138" s="262"/>
      <c r="NWG138" s="262"/>
      <c r="NWH138" s="262"/>
      <c r="NWI138" s="262"/>
      <c r="NWJ138" s="262"/>
      <c r="NWK138" s="262"/>
      <c r="NWL138" s="262"/>
      <c r="NWM138" s="262"/>
      <c r="NWN138" s="262"/>
      <c r="NWO138" s="262"/>
      <c r="NWP138" s="262"/>
      <c r="NWQ138" s="262"/>
      <c r="NWR138" s="262"/>
      <c r="NWS138" s="262"/>
      <c r="NWT138" s="262"/>
      <c r="NWU138" s="262"/>
      <c r="NWV138" s="262"/>
      <c r="NWW138" s="262"/>
      <c r="NWX138" s="262"/>
      <c r="NWY138" s="262"/>
      <c r="NWZ138" s="262"/>
      <c r="NXA138" s="262"/>
      <c r="NXB138" s="262"/>
      <c r="NXC138" s="262"/>
      <c r="NXD138" s="262"/>
      <c r="NXE138" s="262"/>
      <c r="NXF138" s="262"/>
      <c r="NXG138" s="262"/>
      <c r="NXH138" s="262"/>
      <c r="NXI138" s="262"/>
      <c r="NXJ138" s="262"/>
      <c r="NXK138" s="262"/>
      <c r="NXL138" s="262"/>
      <c r="NXM138" s="262"/>
      <c r="NXN138" s="262"/>
      <c r="NXO138" s="262"/>
      <c r="NXP138" s="262"/>
      <c r="NXQ138" s="262"/>
      <c r="NXR138" s="262"/>
      <c r="NXS138" s="262"/>
      <c r="NXT138" s="262"/>
      <c r="NXU138" s="262"/>
      <c r="NXV138" s="262"/>
      <c r="NXW138" s="262"/>
      <c r="NXX138" s="262"/>
      <c r="NXY138" s="262"/>
      <c r="NXZ138" s="262"/>
      <c r="NYA138" s="262"/>
      <c r="NYB138" s="262"/>
      <c r="NYC138" s="262"/>
      <c r="NYD138" s="262"/>
      <c r="NYE138" s="262"/>
      <c r="NYF138" s="262"/>
      <c r="NYG138" s="262"/>
      <c r="NYH138" s="262"/>
      <c r="NYI138" s="262"/>
      <c r="NYJ138" s="262"/>
      <c r="NYK138" s="262"/>
      <c r="NYL138" s="262"/>
      <c r="NYM138" s="262"/>
      <c r="NYN138" s="262"/>
      <c r="NYO138" s="262"/>
      <c r="NYP138" s="262"/>
      <c r="NYQ138" s="262"/>
      <c r="NYR138" s="262"/>
      <c r="NYS138" s="262"/>
      <c r="NYT138" s="262"/>
      <c r="NYU138" s="262"/>
      <c r="NYV138" s="262"/>
      <c r="NYW138" s="262"/>
      <c r="NYX138" s="262"/>
      <c r="NYY138" s="262"/>
      <c r="NYZ138" s="262"/>
      <c r="NZA138" s="262"/>
      <c r="NZB138" s="262"/>
      <c r="NZC138" s="262"/>
      <c r="NZD138" s="262"/>
      <c r="NZE138" s="262"/>
      <c r="NZF138" s="262"/>
      <c r="NZG138" s="262"/>
      <c r="NZH138" s="262"/>
      <c r="NZI138" s="262"/>
      <c r="NZJ138" s="262"/>
      <c r="NZK138" s="262"/>
      <c r="NZL138" s="262"/>
      <c r="NZM138" s="262"/>
      <c r="NZN138" s="262"/>
      <c r="NZO138" s="262"/>
      <c r="NZP138" s="262"/>
      <c r="NZQ138" s="262"/>
      <c r="NZR138" s="262"/>
      <c r="NZS138" s="262"/>
      <c r="NZT138" s="262"/>
      <c r="NZU138" s="262"/>
      <c r="NZV138" s="262"/>
      <c r="NZW138" s="262"/>
      <c r="NZX138" s="262"/>
      <c r="NZY138" s="262"/>
      <c r="NZZ138" s="262"/>
      <c r="OAA138" s="262"/>
      <c r="OAB138" s="262"/>
      <c r="OAC138" s="262"/>
      <c r="OAD138" s="262"/>
      <c r="OAE138" s="262"/>
      <c r="OAF138" s="262"/>
      <c r="OAG138" s="262"/>
      <c r="OAH138" s="262"/>
      <c r="OAI138" s="262"/>
      <c r="OAJ138" s="262"/>
      <c r="OAK138" s="262"/>
      <c r="OAL138" s="262"/>
      <c r="OAM138" s="262"/>
      <c r="OAN138" s="262"/>
      <c r="OAO138" s="262"/>
      <c r="OAP138" s="262"/>
      <c r="OAQ138" s="262"/>
      <c r="OAR138" s="262"/>
      <c r="OAS138" s="262"/>
      <c r="OAT138" s="262"/>
      <c r="OAU138" s="262"/>
      <c r="OAV138" s="262"/>
      <c r="OAW138" s="262"/>
      <c r="OAX138" s="262"/>
      <c r="OAY138" s="262"/>
      <c r="OAZ138" s="262"/>
      <c r="OBA138" s="262"/>
      <c r="OBB138" s="262"/>
      <c r="OBC138" s="262"/>
      <c r="OBD138" s="262"/>
      <c r="OBE138" s="262"/>
      <c r="OBF138" s="262"/>
      <c r="OBG138" s="262"/>
      <c r="OBH138" s="262"/>
      <c r="OBI138" s="262"/>
      <c r="OBJ138" s="262"/>
      <c r="OBK138" s="262"/>
      <c r="OBL138" s="262"/>
      <c r="OBM138" s="262"/>
      <c r="OBN138" s="262"/>
      <c r="OBO138" s="262"/>
      <c r="OBP138" s="262"/>
      <c r="OBQ138" s="262"/>
      <c r="OBR138" s="262"/>
      <c r="OBS138" s="262"/>
      <c r="OBT138" s="262"/>
      <c r="OBU138" s="262"/>
      <c r="OBV138" s="262"/>
      <c r="OBW138" s="262"/>
      <c r="OBX138" s="262"/>
      <c r="OBY138" s="262"/>
      <c r="OBZ138" s="262"/>
      <c r="OCA138" s="262"/>
      <c r="OCB138" s="262"/>
      <c r="OCC138" s="262"/>
      <c r="OCD138" s="262"/>
      <c r="OCE138" s="262"/>
      <c r="OCF138" s="262"/>
      <c r="OCG138" s="262"/>
      <c r="OCH138" s="262"/>
      <c r="OCI138" s="262"/>
      <c r="OCJ138" s="262"/>
      <c r="OCK138" s="262"/>
      <c r="OCL138" s="262"/>
      <c r="OCM138" s="262"/>
      <c r="OCN138" s="262"/>
      <c r="OCO138" s="262"/>
      <c r="OCP138" s="262"/>
      <c r="OCQ138" s="262"/>
      <c r="OCR138" s="262"/>
      <c r="OCS138" s="262"/>
      <c r="OCT138" s="262"/>
      <c r="OCU138" s="262"/>
      <c r="OCV138" s="262"/>
      <c r="OCW138" s="262"/>
      <c r="OCX138" s="262"/>
      <c r="OCY138" s="262"/>
      <c r="OCZ138" s="262"/>
      <c r="ODA138" s="262"/>
      <c r="ODB138" s="262"/>
      <c r="ODC138" s="262"/>
      <c r="ODD138" s="262"/>
      <c r="ODE138" s="262"/>
      <c r="ODF138" s="262"/>
      <c r="ODG138" s="262"/>
      <c r="ODH138" s="262"/>
      <c r="ODI138" s="262"/>
      <c r="ODJ138" s="262"/>
      <c r="ODK138" s="262"/>
      <c r="ODL138" s="262"/>
      <c r="ODM138" s="262"/>
      <c r="ODN138" s="262"/>
      <c r="ODO138" s="262"/>
      <c r="ODP138" s="262"/>
      <c r="ODQ138" s="262"/>
      <c r="ODR138" s="262"/>
      <c r="ODS138" s="262"/>
      <c r="ODT138" s="262"/>
      <c r="ODU138" s="262"/>
      <c r="ODV138" s="262"/>
      <c r="ODW138" s="262"/>
      <c r="ODX138" s="262"/>
      <c r="ODY138" s="262"/>
      <c r="ODZ138" s="262"/>
      <c r="OEA138" s="262"/>
      <c r="OEB138" s="262"/>
      <c r="OEC138" s="262"/>
      <c r="OED138" s="262"/>
      <c r="OEE138" s="262"/>
      <c r="OEF138" s="262"/>
      <c r="OEG138" s="262"/>
      <c r="OEH138" s="262"/>
      <c r="OEI138" s="262"/>
      <c r="OEJ138" s="262"/>
      <c r="OEK138" s="262"/>
      <c r="OEL138" s="262"/>
      <c r="OEM138" s="262"/>
      <c r="OEN138" s="262"/>
      <c r="OEO138" s="262"/>
      <c r="OEP138" s="262"/>
      <c r="OEQ138" s="262"/>
      <c r="OER138" s="262"/>
      <c r="OES138" s="262"/>
      <c r="OET138" s="262"/>
      <c r="OEU138" s="262"/>
      <c r="OEV138" s="262"/>
      <c r="OEW138" s="262"/>
      <c r="OEX138" s="262"/>
      <c r="OEY138" s="262"/>
      <c r="OEZ138" s="262"/>
      <c r="OFA138" s="262"/>
      <c r="OFB138" s="262"/>
      <c r="OFC138" s="262"/>
      <c r="OFD138" s="262"/>
      <c r="OFE138" s="262"/>
      <c r="OFF138" s="262"/>
      <c r="OFG138" s="262"/>
      <c r="OFH138" s="262"/>
      <c r="OFI138" s="262"/>
      <c r="OFJ138" s="262"/>
      <c r="OFK138" s="262"/>
      <c r="OFL138" s="262"/>
      <c r="OFM138" s="262"/>
      <c r="OFN138" s="262"/>
      <c r="OFO138" s="262"/>
      <c r="OFP138" s="262"/>
      <c r="OFQ138" s="262"/>
      <c r="OFR138" s="262"/>
      <c r="OFS138" s="262"/>
      <c r="OFT138" s="262"/>
      <c r="OFU138" s="262"/>
      <c r="OFV138" s="262"/>
      <c r="OFW138" s="262"/>
      <c r="OFX138" s="262"/>
      <c r="OFY138" s="262"/>
      <c r="OFZ138" s="262"/>
      <c r="OGA138" s="262"/>
      <c r="OGB138" s="262"/>
      <c r="OGC138" s="262"/>
      <c r="OGD138" s="262"/>
      <c r="OGE138" s="262"/>
      <c r="OGF138" s="262"/>
      <c r="OGG138" s="262"/>
      <c r="OGH138" s="262"/>
      <c r="OGI138" s="262"/>
      <c r="OGJ138" s="262"/>
      <c r="OGK138" s="262"/>
      <c r="OGL138" s="262"/>
      <c r="OGM138" s="262"/>
      <c r="OGN138" s="262"/>
      <c r="OGO138" s="262"/>
      <c r="OGP138" s="262"/>
      <c r="OGQ138" s="262"/>
      <c r="OGR138" s="262"/>
      <c r="OGS138" s="262"/>
      <c r="OGT138" s="262"/>
      <c r="OGU138" s="262"/>
      <c r="OGV138" s="262"/>
      <c r="OGW138" s="262"/>
      <c r="OGX138" s="262"/>
      <c r="OGY138" s="262"/>
      <c r="OGZ138" s="262"/>
      <c r="OHA138" s="262"/>
      <c r="OHB138" s="262"/>
      <c r="OHC138" s="262"/>
      <c r="OHD138" s="262"/>
      <c r="OHE138" s="262"/>
      <c r="OHF138" s="262"/>
      <c r="OHG138" s="262"/>
      <c r="OHH138" s="262"/>
      <c r="OHI138" s="262"/>
      <c r="OHJ138" s="262"/>
      <c r="OHK138" s="262"/>
      <c r="OHL138" s="262"/>
      <c r="OHM138" s="262"/>
      <c r="OHN138" s="262"/>
      <c r="OHO138" s="262"/>
      <c r="OHP138" s="262"/>
      <c r="OHQ138" s="262"/>
      <c r="OHR138" s="262"/>
      <c r="OHS138" s="262"/>
      <c r="OHT138" s="262"/>
      <c r="OHU138" s="262"/>
      <c r="OHV138" s="262"/>
      <c r="OHW138" s="262"/>
      <c r="OHX138" s="262"/>
      <c r="OHY138" s="262"/>
      <c r="OHZ138" s="262"/>
      <c r="OIA138" s="262"/>
      <c r="OIB138" s="262"/>
      <c r="OIC138" s="262"/>
      <c r="OID138" s="262"/>
      <c r="OIE138" s="262"/>
      <c r="OIF138" s="262"/>
      <c r="OIG138" s="262"/>
      <c r="OIH138" s="262"/>
      <c r="OII138" s="262"/>
      <c r="OIJ138" s="262"/>
      <c r="OIK138" s="262"/>
      <c r="OIL138" s="262"/>
      <c r="OIM138" s="262"/>
      <c r="OIN138" s="262"/>
      <c r="OIO138" s="262"/>
      <c r="OIP138" s="262"/>
      <c r="OIQ138" s="262"/>
      <c r="OIR138" s="262"/>
      <c r="OIS138" s="262"/>
      <c r="OIT138" s="262"/>
      <c r="OIU138" s="262"/>
      <c r="OIV138" s="262"/>
      <c r="OIW138" s="262"/>
      <c r="OIX138" s="262"/>
      <c r="OIY138" s="262"/>
      <c r="OIZ138" s="262"/>
      <c r="OJA138" s="262"/>
      <c r="OJB138" s="262"/>
      <c r="OJC138" s="262"/>
      <c r="OJD138" s="262"/>
      <c r="OJE138" s="262"/>
      <c r="OJF138" s="262"/>
      <c r="OJG138" s="262"/>
      <c r="OJH138" s="262"/>
      <c r="OJI138" s="262"/>
      <c r="OJJ138" s="262"/>
      <c r="OJK138" s="262"/>
      <c r="OJL138" s="262"/>
      <c r="OJM138" s="262"/>
      <c r="OJN138" s="262"/>
      <c r="OJO138" s="262"/>
      <c r="OJP138" s="262"/>
      <c r="OJQ138" s="262"/>
      <c r="OJR138" s="262"/>
      <c r="OJS138" s="262"/>
      <c r="OJT138" s="262"/>
      <c r="OJU138" s="262"/>
      <c r="OJV138" s="262"/>
      <c r="OJW138" s="262"/>
      <c r="OJX138" s="262"/>
      <c r="OJY138" s="262"/>
      <c r="OJZ138" s="262"/>
      <c r="OKA138" s="262"/>
      <c r="OKB138" s="262"/>
      <c r="OKC138" s="262"/>
      <c r="OKD138" s="262"/>
      <c r="OKE138" s="262"/>
      <c r="OKF138" s="262"/>
      <c r="OKG138" s="262"/>
      <c r="OKH138" s="262"/>
      <c r="OKI138" s="262"/>
      <c r="OKJ138" s="262"/>
      <c r="OKK138" s="262"/>
      <c r="OKL138" s="262"/>
      <c r="OKM138" s="262"/>
      <c r="OKN138" s="262"/>
      <c r="OKO138" s="262"/>
      <c r="OKP138" s="262"/>
      <c r="OKQ138" s="262"/>
      <c r="OKR138" s="262"/>
      <c r="OKS138" s="262"/>
      <c r="OKT138" s="262"/>
      <c r="OKU138" s="262"/>
      <c r="OKV138" s="262"/>
      <c r="OKW138" s="262"/>
      <c r="OKX138" s="262"/>
      <c r="OKY138" s="262"/>
      <c r="OKZ138" s="262"/>
      <c r="OLA138" s="262"/>
      <c r="OLB138" s="262"/>
      <c r="OLC138" s="262"/>
      <c r="OLD138" s="262"/>
      <c r="OLE138" s="262"/>
      <c r="OLF138" s="262"/>
      <c r="OLG138" s="262"/>
      <c r="OLH138" s="262"/>
      <c r="OLI138" s="262"/>
      <c r="OLJ138" s="262"/>
      <c r="OLK138" s="262"/>
      <c r="OLL138" s="262"/>
      <c r="OLM138" s="262"/>
      <c r="OLN138" s="262"/>
      <c r="OLO138" s="262"/>
      <c r="OLP138" s="262"/>
      <c r="OLQ138" s="262"/>
      <c r="OLR138" s="262"/>
      <c r="OLS138" s="262"/>
      <c r="OLT138" s="262"/>
      <c r="OLU138" s="262"/>
      <c r="OLV138" s="262"/>
      <c r="OLW138" s="262"/>
      <c r="OLX138" s="262"/>
      <c r="OLY138" s="262"/>
      <c r="OLZ138" s="262"/>
      <c r="OMA138" s="262"/>
      <c r="OMB138" s="262"/>
      <c r="OMC138" s="262"/>
      <c r="OMD138" s="262"/>
      <c r="OME138" s="262"/>
      <c r="OMF138" s="262"/>
      <c r="OMG138" s="262"/>
      <c r="OMH138" s="262"/>
      <c r="OMI138" s="262"/>
      <c r="OMJ138" s="262"/>
      <c r="OMK138" s="262"/>
      <c r="OML138" s="262"/>
      <c r="OMM138" s="262"/>
      <c r="OMN138" s="262"/>
      <c r="OMO138" s="262"/>
      <c r="OMP138" s="262"/>
      <c r="OMQ138" s="262"/>
      <c r="OMR138" s="262"/>
      <c r="OMS138" s="262"/>
      <c r="OMT138" s="262"/>
      <c r="OMU138" s="262"/>
      <c r="OMV138" s="262"/>
      <c r="OMW138" s="262"/>
      <c r="OMX138" s="262"/>
      <c r="OMY138" s="262"/>
      <c r="OMZ138" s="262"/>
      <c r="ONA138" s="262"/>
      <c r="ONB138" s="262"/>
      <c r="ONC138" s="262"/>
      <c r="OND138" s="262"/>
      <c r="ONE138" s="262"/>
      <c r="ONF138" s="262"/>
      <c r="ONG138" s="262"/>
      <c r="ONH138" s="262"/>
      <c r="ONI138" s="262"/>
      <c r="ONJ138" s="262"/>
      <c r="ONK138" s="262"/>
      <c r="ONL138" s="262"/>
      <c r="ONM138" s="262"/>
      <c r="ONN138" s="262"/>
      <c r="ONO138" s="262"/>
      <c r="ONP138" s="262"/>
      <c r="ONQ138" s="262"/>
      <c r="ONR138" s="262"/>
      <c r="ONS138" s="262"/>
      <c r="ONT138" s="262"/>
      <c r="ONU138" s="262"/>
      <c r="ONV138" s="262"/>
      <c r="ONW138" s="262"/>
      <c r="ONX138" s="262"/>
      <c r="ONY138" s="262"/>
      <c r="ONZ138" s="262"/>
      <c r="OOA138" s="262"/>
      <c r="OOB138" s="262"/>
      <c r="OOC138" s="262"/>
      <c r="OOD138" s="262"/>
      <c r="OOE138" s="262"/>
      <c r="OOF138" s="262"/>
      <c r="OOG138" s="262"/>
      <c r="OOH138" s="262"/>
      <c r="OOI138" s="262"/>
      <c r="OOJ138" s="262"/>
      <c r="OOK138" s="262"/>
      <c r="OOL138" s="262"/>
      <c r="OOM138" s="262"/>
      <c r="OON138" s="262"/>
      <c r="OOO138" s="262"/>
      <c r="OOP138" s="262"/>
      <c r="OOQ138" s="262"/>
      <c r="OOR138" s="262"/>
      <c r="OOS138" s="262"/>
      <c r="OOT138" s="262"/>
      <c r="OOU138" s="262"/>
      <c r="OOV138" s="262"/>
      <c r="OOW138" s="262"/>
      <c r="OOX138" s="262"/>
      <c r="OOY138" s="262"/>
      <c r="OOZ138" s="262"/>
      <c r="OPA138" s="262"/>
      <c r="OPB138" s="262"/>
      <c r="OPC138" s="262"/>
      <c r="OPD138" s="262"/>
      <c r="OPE138" s="262"/>
      <c r="OPF138" s="262"/>
      <c r="OPG138" s="262"/>
      <c r="OPH138" s="262"/>
      <c r="OPI138" s="262"/>
      <c r="OPJ138" s="262"/>
      <c r="OPK138" s="262"/>
      <c r="OPL138" s="262"/>
      <c r="OPM138" s="262"/>
      <c r="OPN138" s="262"/>
      <c r="OPO138" s="262"/>
      <c r="OPP138" s="262"/>
      <c r="OPQ138" s="262"/>
      <c r="OPR138" s="262"/>
      <c r="OPS138" s="262"/>
      <c r="OPT138" s="262"/>
      <c r="OPU138" s="262"/>
      <c r="OPV138" s="262"/>
      <c r="OPW138" s="262"/>
      <c r="OPX138" s="262"/>
      <c r="OPY138" s="262"/>
      <c r="OPZ138" s="262"/>
      <c r="OQA138" s="262"/>
      <c r="OQB138" s="262"/>
      <c r="OQC138" s="262"/>
      <c r="OQD138" s="262"/>
      <c r="OQE138" s="262"/>
      <c r="OQF138" s="262"/>
      <c r="OQG138" s="262"/>
      <c r="OQH138" s="262"/>
      <c r="OQI138" s="262"/>
      <c r="OQJ138" s="262"/>
      <c r="OQK138" s="262"/>
      <c r="OQL138" s="262"/>
      <c r="OQM138" s="262"/>
      <c r="OQN138" s="262"/>
      <c r="OQO138" s="262"/>
      <c r="OQP138" s="262"/>
      <c r="OQQ138" s="262"/>
      <c r="OQR138" s="262"/>
      <c r="OQS138" s="262"/>
      <c r="OQT138" s="262"/>
      <c r="OQU138" s="262"/>
      <c r="OQV138" s="262"/>
      <c r="OQW138" s="262"/>
      <c r="OQX138" s="262"/>
      <c r="OQY138" s="262"/>
      <c r="OQZ138" s="262"/>
      <c r="ORA138" s="262"/>
      <c r="ORB138" s="262"/>
      <c r="ORC138" s="262"/>
      <c r="ORD138" s="262"/>
      <c r="ORE138" s="262"/>
      <c r="ORF138" s="262"/>
      <c r="ORG138" s="262"/>
      <c r="ORH138" s="262"/>
      <c r="ORI138" s="262"/>
      <c r="ORJ138" s="262"/>
      <c r="ORK138" s="262"/>
      <c r="ORL138" s="262"/>
      <c r="ORM138" s="262"/>
      <c r="ORN138" s="262"/>
      <c r="ORO138" s="262"/>
      <c r="ORP138" s="262"/>
      <c r="ORQ138" s="262"/>
      <c r="ORR138" s="262"/>
      <c r="ORS138" s="262"/>
      <c r="ORT138" s="262"/>
      <c r="ORU138" s="262"/>
      <c r="ORV138" s="262"/>
      <c r="ORW138" s="262"/>
      <c r="ORX138" s="262"/>
      <c r="ORY138" s="262"/>
      <c r="ORZ138" s="262"/>
      <c r="OSA138" s="262"/>
      <c r="OSB138" s="262"/>
      <c r="OSC138" s="262"/>
      <c r="OSD138" s="262"/>
      <c r="OSE138" s="262"/>
      <c r="OSF138" s="262"/>
      <c r="OSG138" s="262"/>
      <c r="OSH138" s="262"/>
      <c r="OSI138" s="262"/>
      <c r="OSJ138" s="262"/>
      <c r="OSK138" s="262"/>
      <c r="OSL138" s="262"/>
      <c r="OSM138" s="262"/>
      <c r="OSN138" s="262"/>
      <c r="OSO138" s="262"/>
      <c r="OSP138" s="262"/>
      <c r="OSQ138" s="262"/>
      <c r="OSR138" s="262"/>
      <c r="OSS138" s="262"/>
      <c r="OST138" s="262"/>
      <c r="OSU138" s="262"/>
      <c r="OSV138" s="262"/>
      <c r="OSW138" s="262"/>
      <c r="OSX138" s="262"/>
      <c r="OSY138" s="262"/>
      <c r="OSZ138" s="262"/>
      <c r="OTA138" s="262"/>
      <c r="OTB138" s="262"/>
      <c r="OTC138" s="262"/>
      <c r="OTD138" s="262"/>
      <c r="OTE138" s="262"/>
      <c r="OTF138" s="262"/>
      <c r="OTG138" s="262"/>
      <c r="OTH138" s="262"/>
      <c r="OTI138" s="262"/>
      <c r="OTJ138" s="262"/>
      <c r="OTK138" s="262"/>
      <c r="OTL138" s="262"/>
      <c r="OTM138" s="262"/>
      <c r="OTN138" s="262"/>
      <c r="OTO138" s="262"/>
      <c r="OTP138" s="262"/>
      <c r="OTQ138" s="262"/>
      <c r="OTR138" s="262"/>
      <c r="OTS138" s="262"/>
      <c r="OTT138" s="262"/>
      <c r="OTU138" s="262"/>
      <c r="OTV138" s="262"/>
      <c r="OTW138" s="262"/>
      <c r="OTX138" s="262"/>
      <c r="OTY138" s="262"/>
      <c r="OTZ138" s="262"/>
      <c r="OUA138" s="262"/>
      <c r="OUB138" s="262"/>
      <c r="OUC138" s="262"/>
      <c r="OUD138" s="262"/>
      <c r="OUE138" s="262"/>
      <c r="OUF138" s="262"/>
      <c r="OUG138" s="262"/>
      <c r="OUH138" s="262"/>
      <c r="OUI138" s="262"/>
      <c r="OUJ138" s="262"/>
      <c r="OUK138" s="262"/>
      <c r="OUL138" s="262"/>
      <c r="OUM138" s="262"/>
      <c r="OUN138" s="262"/>
      <c r="OUO138" s="262"/>
      <c r="OUP138" s="262"/>
      <c r="OUQ138" s="262"/>
      <c r="OUR138" s="262"/>
      <c r="OUS138" s="262"/>
      <c r="OUT138" s="262"/>
      <c r="OUU138" s="262"/>
      <c r="OUV138" s="262"/>
      <c r="OUW138" s="262"/>
      <c r="OUX138" s="262"/>
      <c r="OUY138" s="262"/>
      <c r="OUZ138" s="262"/>
      <c r="OVA138" s="262"/>
      <c r="OVB138" s="262"/>
      <c r="OVC138" s="262"/>
      <c r="OVD138" s="262"/>
      <c r="OVE138" s="262"/>
      <c r="OVF138" s="262"/>
      <c r="OVG138" s="262"/>
      <c r="OVH138" s="262"/>
      <c r="OVI138" s="262"/>
      <c r="OVJ138" s="262"/>
      <c r="OVK138" s="262"/>
      <c r="OVL138" s="262"/>
      <c r="OVM138" s="262"/>
      <c r="OVN138" s="262"/>
      <c r="OVO138" s="262"/>
      <c r="OVP138" s="262"/>
      <c r="OVQ138" s="262"/>
      <c r="OVR138" s="262"/>
      <c r="OVS138" s="262"/>
      <c r="OVT138" s="262"/>
      <c r="OVU138" s="262"/>
      <c r="OVV138" s="262"/>
      <c r="OVW138" s="262"/>
      <c r="OVX138" s="262"/>
      <c r="OVY138" s="262"/>
      <c r="OVZ138" s="262"/>
      <c r="OWA138" s="262"/>
      <c r="OWB138" s="262"/>
      <c r="OWC138" s="262"/>
      <c r="OWD138" s="262"/>
      <c r="OWE138" s="262"/>
      <c r="OWF138" s="262"/>
      <c r="OWG138" s="262"/>
      <c r="OWH138" s="262"/>
      <c r="OWI138" s="262"/>
      <c r="OWJ138" s="262"/>
      <c r="OWK138" s="262"/>
      <c r="OWL138" s="262"/>
      <c r="OWM138" s="262"/>
      <c r="OWN138" s="262"/>
      <c r="OWO138" s="262"/>
      <c r="OWP138" s="262"/>
      <c r="OWQ138" s="262"/>
      <c r="OWR138" s="262"/>
      <c r="OWS138" s="262"/>
      <c r="OWT138" s="262"/>
      <c r="OWU138" s="262"/>
      <c r="OWV138" s="262"/>
      <c r="OWW138" s="262"/>
      <c r="OWX138" s="262"/>
      <c r="OWY138" s="262"/>
      <c r="OWZ138" s="262"/>
      <c r="OXA138" s="262"/>
      <c r="OXB138" s="262"/>
      <c r="OXC138" s="262"/>
      <c r="OXD138" s="262"/>
      <c r="OXE138" s="262"/>
      <c r="OXF138" s="262"/>
      <c r="OXG138" s="262"/>
      <c r="OXH138" s="262"/>
      <c r="OXI138" s="262"/>
      <c r="OXJ138" s="262"/>
      <c r="OXK138" s="262"/>
      <c r="OXL138" s="262"/>
      <c r="OXM138" s="262"/>
      <c r="OXN138" s="262"/>
      <c r="OXO138" s="262"/>
      <c r="OXP138" s="262"/>
      <c r="OXQ138" s="262"/>
      <c r="OXR138" s="262"/>
      <c r="OXS138" s="262"/>
      <c r="OXT138" s="262"/>
      <c r="OXU138" s="262"/>
      <c r="OXV138" s="262"/>
      <c r="OXW138" s="262"/>
      <c r="OXX138" s="262"/>
      <c r="OXY138" s="262"/>
      <c r="OXZ138" s="262"/>
      <c r="OYA138" s="262"/>
      <c r="OYB138" s="262"/>
      <c r="OYC138" s="262"/>
      <c r="OYD138" s="262"/>
      <c r="OYE138" s="262"/>
      <c r="OYF138" s="262"/>
      <c r="OYG138" s="262"/>
      <c r="OYH138" s="262"/>
      <c r="OYI138" s="262"/>
      <c r="OYJ138" s="262"/>
      <c r="OYK138" s="262"/>
      <c r="OYL138" s="262"/>
      <c r="OYM138" s="262"/>
      <c r="OYN138" s="262"/>
      <c r="OYO138" s="262"/>
      <c r="OYP138" s="262"/>
      <c r="OYQ138" s="262"/>
      <c r="OYR138" s="262"/>
      <c r="OYS138" s="262"/>
      <c r="OYT138" s="262"/>
      <c r="OYU138" s="262"/>
      <c r="OYV138" s="262"/>
      <c r="OYW138" s="262"/>
      <c r="OYX138" s="262"/>
      <c r="OYY138" s="262"/>
      <c r="OYZ138" s="262"/>
      <c r="OZA138" s="262"/>
      <c r="OZB138" s="262"/>
      <c r="OZC138" s="262"/>
      <c r="OZD138" s="262"/>
      <c r="OZE138" s="262"/>
      <c r="OZF138" s="262"/>
      <c r="OZG138" s="262"/>
      <c r="OZH138" s="262"/>
      <c r="OZI138" s="262"/>
      <c r="OZJ138" s="262"/>
      <c r="OZK138" s="262"/>
      <c r="OZL138" s="262"/>
      <c r="OZM138" s="262"/>
      <c r="OZN138" s="262"/>
      <c r="OZO138" s="262"/>
      <c r="OZP138" s="262"/>
      <c r="OZQ138" s="262"/>
      <c r="OZR138" s="262"/>
      <c r="OZS138" s="262"/>
      <c r="OZT138" s="262"/>
      <c r="OZU138" s="262"/>
      <c r="OZV138" s="262"/>
      <c r="OZW138" s="262"/>
      <c r="OZX138" s="262"/>
      <c r="OZY138" s="262"/>
      <c r="OZZ138" s="262"/>
      <c r="PAA138" s="262"/>
      <c r="PAB138" s="262"/>
      <c r="PAC138" s="262"/>
      <c r="PAD138" s="262"/>
      <c r="PAE138" s="262"/>
      <c r="PAF138" s="262"/>
      <c r="PAG138" s="262"/>
      <c r="PAH138" s="262"/>
      <c r="PAI138" s="262"/>
      <c r="PAJ138" s="262"/>
      <c r="PAK138" s="262"/>
      <c r="PAL138" s="262"/>
      <c r="PAM138" s="262"/>
      <c r="PAN138" s="262"/>
      <c r="PAO138" s="262"/>
      <c r="PAP138" s="262"/>
      <c r="PAQ138" s="262"/>
      <c r="PAR138" s="262"/>
      <c r="PAS138" s="262"/>
      <c r="PAT138" s="262"/>
      <c r="PAU138" s="262"/>
      <c r="PAV138" s="262"/>
      <c r="PAW138" s="262"/>
      <c r="PAX138" s="262"/>
      <c r="PAY138" s="262"/>
      <c r="PAZ138" s="262"/>
      <c r="PBA138" s="262"/>
      <c r="PBB138" s="262"/>
      <c r="PBC138" s="262"/>
      <c r="PBD138" s="262"/>
      <c r="PBE138" s="262"/>
      <c r="PBF138" s="262"/>
      <c r="PBG138" s="262"/>
      <c r="PBH138" s="262"/>
      <c r="PBI138" s="262"/>
      <c r="PBJ138" s="262"/>
      <c r="PBK138" s="262"/>
      <c r="PBL138" s="262"/>
      <c r="PBM138" s="262"/>
      <c r="PBN138" s="262"/>
      <c r="PBO138" s="262"/>
      <c r="PBP138" s="262"/>
      <c r="PBQ138" s="262"/>
      <c r="PBR138" s="262"/>
      <c r="PBS138" s="262"/>
      <c r="PBT138" s="262"/>
      <c r="PBU138" s="262"/>
      <c r="PBV138" s="262"/>
      <c r="PBW138" s="262"/>
      <c r="PBX138" s="262"/>
      <c r="PBY138" s="262"/>
      <c r="PBZ138" s="262"/>
      <c r="PCA138" s="262"/>
      <c r="PCB138" s="262"/>
      <c r="PCC138" s="262"/>
      <c r="PCD138" s="262"/>
      <c r="PCE138" s="262"/>
      <c r="PCF138" s="262"/>
      <c r="PCG138" s="262"/>
      <c r="PCH138" s="262"/>
      <c r="PCI138" s="262"/>
      <c r="PCJ138" s="262"/>
      <c r="PCK138" s="262"/>
      <c r="PCL138" s="262"/>
      <c r="PCM138" s="262"/>
      <c r="PCN138" s="262"/>
      <c r="PCO138" s="262"/>
      <c r="PCP138" s="262"/>
      <c r="PCQ138" s="262"/>
      <c r="PCR138" s="262"/>
      <c r="PCS138" s="262"/>
      <c r="PCT138" s="262"/>
      <c r="PCU138" s="262"/>
      <c r="PCV138" s="262"/>
      <c r="PCW138" s="262"/>
      <c r="PCX138" s="262"/>
      <c r="PCY138" s="262"/>
      <c r="PCZ138" s="262"/>
      <c r="PDA138" s="262"/>
      <c r="PDB138" s="262"/>
      <c r="PDC138" s="262"/>
      <c r="PDD138" s="262"/>
      <c r="PDE138" s="262"/>
      <c r="PDF138" s="262"/>
      <c r="PDG138" s="262"/>
      <c r="PDH138" s="262"/>
      <c r="PDI138" s="262"/>
      <c r="PDJ138" s="262"/>
      <c r="PDK138" s="262"/>
      <c r="PDL138" s="262"/>
      <c r="PDM138" s="262"/>
      <c r="PDN138" s="262"/>
      <c r="PDO138" s="262"/>
      <c r="PDP138" s="262"/>
      <c r="PDQ138" s="262"/>
      <c r="PDR138" s="262"/>
      <c r="PDS138" s="262"/>
      <c r="PDT138" s="262"/>
      <c r="PDU138" s="262"/>
      <c r="PDV138" s="262"/>
      <c r="PDW138" s="262"/>
      <c r="PDX138" s="262"/>
      <c r="PDY138" s="262"/>
      <c r="PDZ138" s="262"/>
      <c r="PEA138" s="262"/>
      <c r="PEB138" s="262"/>
      <c r="PEC138" s="262"/>
      <c r="PED138" s="262"/>
      <c r="PEE138" s="262"/>
      <c r="PEF138" s="262"/>
      <c r="PEG138" s="262"/>
      <c r="PEH138" s="262"/>
      <c r="PEI138" s="262"/>
      <c r="PEJ138" s="262"/>
      <c r="PEK138" s="262"/>
      <c r="PEL138" s="262"/>
      <c r="PEM138" s="262"/>
      <c r="PEN138" s="262"/>
      <c r="PEO138" s="262"/>
      <c r="PEP138" s="262"/>
      <c r="PEQ138" s="262"/>
      <c r="PER138" s="262"/>
      <c r="PES138" s="262"/>
      <c r="PET138" s="262"/>
      <c r="PEU138" s="262"/>
      <c r="PEV138" s="262"/>
      <c r="PEW138" s="262"/>
      <c r="PEX138" s="262"/>
      <c r="PEY138" s="262"/>
      <c r="PEZ138" s="262"/>
      <c r="PFA138" s="262"/>
      <c r="PFB138" s="262"/>
      <c r="PFC138" s="262"/>
      <c r="PFD138" s="262"/>
      <c r="PFE138" s="262"/>
      <c r="PFF138" s="262"/>
      <c r="PFG138" s="262"/>
      <c r="PFH138" s="262"/>
      <c r="PFI138" s="262"/>
      <c r="PFJ138" s="262"/>
      <c r="PFK138" s="262"/>
      <c r="PFL138" s="262"/>
      <c r="PFM138" s="262"/>
      <c r="PFN138" s="262"/>
      <c r="PFO138" s="262"/>
      <c r="PFP138" s="262"/>
      <c r="PFQ138" s="262"/>
      <c r="PFR138" s="262"/>
      <c r="PFS138" s="262"/>
      <c r="PFT138" s="262"/>
      <c r="PFU138" s="262"/>
      <c r="PFV138" s="262"/>
      <c r="PFW138" s="262"/>
      <c r="PFX138" s="262"/>
      <c r="PFY138" s="262"/>
      <c r="PFZ138" s="262"/>
      <c r="PGA138" s="262"/>
      <c r="PGB138" s="262"/>
      <c r="PGC138" s="262"/>
      <c r="PGD138" s="262"/>
      <c r="PGE138" s="262"/>
      <c r="PGF138" s="262"/>
      <c r="PGG138" s="262"/>
      <c r="PGH138" s="262"/>
      <c r="PGI138" s="262"/>
      <c r="PGJ138" s="262"/>
      <c r="PGK138" s="262"/>
      <c r="PGL138" s="262"/>
      <c r="PGM138" s="262"/>
      <c r="PGN138" s="262"/>
      <c r="PGO138" s="262"/>
      <c r="PGP138" s="262"/>
      <c r="PGQ138" s="262"/>
      <c r="PGR138" s="262"/>
      <c r="PGS138" s="262"/>
      <c r="PGT138" s="262"/>
      <c r="PGU138" s="262"/>
      <c r="PGV138" s="262"/>
      <c r="PGW138" s="262"/>
      <c r="PGX138" s="262"/>
      <c r="PGY138" s="262"/>
      <c r="PGZ138" s="262"/>
      <c r="PHA138" s="262"/>
      <c r="PHB138" s="262"/>
      <c r="PHC138" s="262"/>
      <c r="PHD138" s="262"/>
      <c r="PHE138" s="262"/>
      <c r="PHF138" s="262"/>
      <c r="PHG138" s="262"/>
      <c r="PHH138" s="262"/>
      <c r="PHI138" s="262"/>
      <c r="PHJ138" s="262"/>
      <c r="PHK138" s="262"/>
      <c r="PHL138" s="262"/>
      <c r="PHM138" s="262"/>
      <c r="PHN138" s="262"/>
      <c r="PHO138" s="262"/>
      <c r="PHP138" s="262"/>
      <c r="PHQ138" s="262"/>
      <c r="PHR138" s="262"/>
      <c r="PHS138" s="262"/>
      <c r="PHT138" s="262"/>
      <c r="PHU138" s="262"/>
      <c r="PHV138" s="262"/>
      <c r="PHW138" s="262"/>
      <c r="PHX138" s="262"/>
      <c r="PHY138" s="262"/>
      <c r="PHZ138" s="262"/>
      <c r="PIA138" s="262"/>
      <c r="PIB138" s="262"/>
      <c r="PIC138" s="262"/>
      <c r="PID138" s="262"/>
      <c r="PIE138" s="262"/>
      <c r="PIF138" s="262"/>
      <c r="PIG138" s="262"/>
      <c r="PIH138" s="262"/>
      <c r="PII138" s="262"/>
      <c r="PIJ138" s="262"/>
      <c r="PIK138" s="262"/>
      <c r="PIL138" s="262"/>
      <c r="PIM138" s="262"/>
      <c r="PIN138" s="262"/>
      <c r="PIO138" s="262"/>
      <c r="PIP138" s="262"/>
      <c r="PIQ138" s="262"/>
      <c r="PIR138" s="262"/>
      <c r="PIS138" s="262"/>
      <c r="PIT138" s="262"/>
      <c r="PIU138" s="262"/>
      <c r="PIV138" s="262"/>
      <c r="PIW138" s="262"/>
      <c r="PIX138" s="262"/>
      <c r="PIY138" s="262"/>
      <c r="PIZ138" s="262"/>
      <c r="PJA138" s="262"/>
      <c r="PJB138" s="262"/>
      <c r="PJC138" s="262"/>
      <c r="PJD138" s="262"/>
      <c r="PJE138" s="262"/>
      <c r="PJF138" s="262"/>
      <c r="PJG138" s="262"/>
      <c r="PJH138" s="262"/>
      <c r="PJI138" s="262"/>
      <c r="PJJ138" s="262"/>
      <c r="PJK138" s="262"/>
      <c r="PJL138" s="262"/>
      <c r="PJM138" s="262"/>
      <c r="PJN138" s="262"/>
      <c r="PJO138" s="262"/>
      <c r="PJP138" s="262"/>
      <c r="PJQ138" s="262"/>
      <c r="PJR138" s="262"/>
      <c r="PJS138" s="262"/>
      <c r="PJT138" s="262"/>
      <c r="PJU138" s="262"/>
      <c r="PJV138" s="262"/>
      <c r="PJW138" s="262"/>
      <c r="PJX138" s="262"/>
      <c r="PJY138" s="262"/>
      <c r="PJZ138" s="262"/>
      <c r="PKA138" s="262"/>
      <c r="PKB138" s="262"/>
      <c r="PKC138" s="262"/>
      <c r="PKD138" s="262"/>
      <c r="PKE138" s="262"/>
      <c r="PKF138" s="262"/>
      <c r="PKG138" s="262"/>
      <c r="PKH138" s="262"/>
      <c r="PKI138" s="262"/>
      <c r="PKJ138" s="262"/>
      <c r="PKK138" s="262"/>
      <c r="PKL138" s="262"/>
      <c r="PKM138" s="262"/>
      <c r="PKN138" s="262"/>
      <c r="PKO138" s="262"/>
      <c r="PKP138" s="262"/>
      <c r="PKQ138" s="262"/>
      <c r="PKR138" s="262"/>
      <c r="PKS138" s="262"/>
      <c r="PKT138" s="262"/>
      <c r="PKU138" s="262"/>
      <c r="PKV138" s="262"/>
      <c r="PKW138" s="262"/>
      <c r="PKX138" s="262"/>
      <c r="PKY138" s="262"/>
      <c r="PKZ138" s="262"/>
      <c r="PLA138" s="262"/>
      <c r="PLB138" s="262"/>
      <c r="PLC138" s="262"/>
      <c r="PLD138" s="262"/>
      <c r="PLE138" s="262"/>
      <c r="PLF138" s="262"/>
      <c r="PLG138" s="262"/>
      <c r="PLH138" s="262"/>
      <c r="PLI138" s="262"/>
      <c r="PLJ138" s="262"/>
      <c r="PLK138" s="262"/>
      <c r="PLL138" s="262"/>
      <c r="PLM138" s="262"/>
      <c r="PLN138" s="262"/>
      <c r="PLO138" s="262"/>
      <c r="PLP138" s="262"/>
      <c r="PLQ138" s="262"/>
      <c r="PLR138" s="262"/>
      <c r="PLS138" s="262"/>
      <c r="PLT138" s="262"/>
      <c r="PLU138" s="262"/>
      <c r="PLV138" s="262"/>
      <c r="PLW138" s="262"/>
      <c r="PLX138" s="262"/>
      <c r="PLY138" s="262"/>
      <c r="PLZ138" s="262"/>
      <c r="PMA138" s="262"/>
      <c r="PMB138" s="262"/>
      <c r="PMC138" s="262"/>
      <c r="PMD138" s="262"/>
      <c r="PME138" s="262"/>
      <c r="PMF138" s="262"/>
      <c r="PMG138" s="262"/>
      <c r="PMH138" s="262"/>
      <c r="PMI138" s="262"/>
      <c r="PMJ138" s="262"/>
      <c r="PMK138" s="262"/>
      <c r="PML138" s="262"/>
      <c r="PMM138" s="262"/>
      <c r="PMN138" s="262"/>
      <c r="PMO138" s="262"/>
      <c r="PMP138" s="262"/>
      <c r="PMQ138" s="262"/>
      <c r="PMR138" s="262"/>
      <c r="PMS138" s="262"/>
      <c r="PMT138" s="262"/>
      <c r="PMU138" s="262"/>
      <c r="PMV138" s="262"/>
      <c r="PMW138" s="262"/>
      <c r="PMX138" s="262"/>
      <c r="PMY138" s="262"/>
      <c r="PMZ138" s="262"/>
      <c r="PNA138" s="262"/>
      <c r="PNB138" s="262"/>
      <c r="PNC138" s="262"/>
      <c r="PND138" s="262"/>
      <c r="PNE138" s="262"/>
      <c r="PNF138" s="262"/>
      <c r="PNG138" s="262"/>
      <c r="PNH138" s="262"/>
      <c r="PNI138" s="262"/>
      <c r="PNJ138" s="262"/>
      <c r="PNK138" s="262"/>
      <c r="PNL138" s="262"/>
      <c r="PNM138" s="262"/>
      <c r="PNN138" s="262"/>
      <c r="PNO138" s="262"/>
      <c r="PNP138" s="262"/>
      <c r="PNQ138" s="262"/>
      <c r="PNR138" s="262"/>
      <c r="PNS138" s="262"/>
      <c r="PNT138" s="262"/>
      <c r="PNU138" s="262"/>
      <c r="PNV138" s="262"/>
      <c r="PNW138" s="262"/>
      <c r="PNX138" s="262"/>
      <c r="PNY138" s="262"/>
      <c r="PNZ138" s="262"/>
      <c r="POA138" s="262"/>
      <c r="POB138" s="262"/>
      <c r="POC138" s="262"/>
      <c r="POD138" s="262"/>
      <c r="POE138" s="262"/>
      <c r="POF138" s="262"/>
      <c r="POG138" s="262"/>
      <c r="POH138" s="262"/>
      <c r="POI138" s="262"/>
      <c r="POJ138" s="262"/>
      <c r="POK138" s="262"/>
      <c r="POL138" s="262"/>
      <c r="POM138" s="262"/>
      <c r="PON138" s="262"/>
      <c r="POO138" s="262"/>
      <c r="POP138" s="262"/>
      <c r="POQ138" s="262"/>
      <c r="POR138" s="262"/>
      <c r="POS138" s="262"/>
      <c r="POT138" s="262"/>
      <c r="POU138" s="262"/>
      <c r="POV138" s="262"/>
      <c r="POW138" s="262"/>
      <c r="POX138" s="262"/>
      <c r="POY138" s="262"/>
      <c r="POZ138" s="262"/>
      <c r="PPA138" s="262"/>
      <c r="PPB138" s="262"/>
      <c r="PPC138" s="262"/>
      <c r="PPD138" s="262"/>
      <c r="PPE138" s="262"/>
      <c r="PPF138" s="262"/>
      <c r="PPG138" s="262"/>
      <c r="PPH138" s="262"/>
      <c r="PPI138" s="262"/>
      <c r="PPJ138" s="262"/>
      <c r="PPK138" s="262"/>
      <c r="PPL138" s="262"/>
      <c r="PPM138" s="262"/>
      <c r="PPN138" s="262"/>
      <c r="PPO138" s="262"/>
      <c r="PPP138" s="262"/>
      <c r="PPQ138" s="262"/>
      <c r="PPR138" s="262"/>
      <c r="PPS138" s="262"/>
      <c r="PPT138" s="262"/>
      <c r="PPU138" s="262"/>
      <c r="PPV138" s="262"/>
      <c r="PPW138" s="262"/>
      <c r="PPX138" s="262"/>
      <c r="PPY138" s="262"/>
      <c r="PPZ138" s="262"/>
      <c r="PQA138" s="262"/>
      <c r="PQB138" s="262"/>
      <c r="PQC138" s="262"/>
      <c r="PQD138" s="262"/>
      <c r="PQE138" s="262"/>
      <c r="PQF138" s="262"/>
      <c r="PQG138" s="262"/>
      <c r="PQH138" s="262"/>
      <c r="PQI138" s="262"/>
      <c r="PQJ138" s="262"/>
      <c r="PQK138" s="262"/>
      <c r="PQL138" s="262"/>
      <c r="PQM138" s="262"/>
      <c r="PQN138" s="262"/>
      <c r="PQO138" s="262"/>
      <c r="PQP138" s="262"/>
      <c r="PQQ138" s="262"/>
      <c r="PQR138" s="262"/>
      <c r="PQS138" s="262"/>
      <c r="PQT138" s="262"/>
      <c r="PQU138" s="262"/>
      <c r="PQV138" s="262"/>
      <c r="PQW138" s="262"/>
      <c r="PQX138" s="262"/>
      <c r="PQY138" s="262"/>
      <c r="PQZ138" s="262"/>
      <c r="PRA138" s="262"/>
      <c r="PRB138" s="262"/>
      <c r="PRC138" s="262"/>
      <c r="PRD138" s="262"/>
      <c r="PRE138" s="262"/>
      <c r="PRF138" s="262"/>
      <c r="PRG138" s="262"/>
      <c r="PRH138" s="262"/>
      <c r="PRI138" s="262"/>
      <c r="PRJ138" s="262"/>
      <c r="PRK138" s="262"/>
      <c r="PRL138" s="262"/>
      <c r="PRM138" s="262"/>
      <c r="PRN138" s="262"/>
      <c r="PRO138" s="262"/>
      <c r="PRP138" s="262"/>
      <c r="PRQ138" s="262"/>
      <c r="PRR138" s="262"/>
      <c r="PRS138" s="262"/>
      <c r="PRT138" s="262"/>
      <c r="PRU138" s="262"/>
      <c r="PRV138" s="262"/>
      <c r="PRW138" s="262"/>
      <c r="PRX138" s="262"/>
      <c r="PRY138" s="262"/>
      <c r="PRZ138" s="262"/>
      <c r="PSA138" s="262"/>
      <c r="PSB138" s="262"/>
      <c r="PSC138" s="262"/>
      <c r="PSD138" s="262"/>
      <c r="PSE138" s="262"/>
      <c r="PSF138" s="262"/>
      <c r="PSG138" s="262"/>
      <c r="PSH138" s="262"/>
      <c r="PSI138" s="262"/>
      <c r="PSJ138" s="262"/>
      <c r="PSK138" s="262"/>
      <c r="PSL138" s="262"/>
      <c r="PSM138" s="262"/>
      <c r="PSN138" s="262"/>
      <c r="PSO138" s="262"/>
      <c r="PSP138" s="262"/>
      <c r="PSQ138" s="262"/>
      <c r="PSR138" s="262"/>
      <c r="PSS138" s="262"/>
      <c r="PST138" s="262"/>
      <c r="PSU138" s="262"/>
      <c r="PSV138" s="262"/>
      <c r="PSW138" s="262"/>
      <c r="PSX138" s="262"/>
      <c r="PSY138" s="262"/>
      <c r="PSZ138" s="262"/>
      <c r="PTA138" s="262"/>
      <c r="PTB138" s="262"/>
      <c r="PTC138" s="262"/>
      <c r="PTD138" s="262"/>
      <c r="PTE138" s="262"/>
      <c r="PTF138" s="262"/>
      <c r="PTG138" s="262"/>
      <c r="PTH138" s="262"/>
      <c r="PTI138" s="262"/>
      <c r="PTJ138" s="262"/>
      <c r="PTK138" s="262"/>
      <c r="PTL138" s="262"/>
      <c r="PTM138" s="262"/>
      <c r="PTN138" s="262"/>
      <c r="PTO138" s="262"/>
      <c r="PTP138" s="262"/>
      <c r="PTQ138" s="262"/>
      <c r="PTR138" s="262"/>
      <c r="PTS138" s="262"/>
      <c r="PTT138" s="262"/>
      <c r="PTU138" s="262"/>
      <c r="PTV138" s="262"/>
      <c r="PTW138" s="262"/>
      <c r="PTX138" s="262"/>
      <c r="PTY138" s="262"/>
      <c r="PTZ138" s="262"/>
      <c r="PUA138" s="262"/>
      <c r="PUB138" s="262"/>
      <c r="PUC138" s="262"/>
      <c r="PUD138" s="262"/>
      <c r="PUE138" s="262"/>
      <c r="PUF138" s="262"/>
      <c r="PUG138" s="262"/>
      <c r="PUH138" s="262"/>
      <c r="PUI138" s="262"/>
      <c r="PUJ138" s="262"/>
      <c r="PUK138" s="262"/>
      <c r="PUL138" s="262"/>
      <c r="PUM138" s="262"/>
      <c r="PUN138" s="262"/>
      <c r="PUO138" s="262"/>
      <c r="PUP138" s="262"/>
      <c r="PUQ138" s="262"/>
      <c r="PUR138" s="262"/>
      <c r="PUS138" s="262"/>
      <c r="PUT138" s="262"/>
      <c r="PUU138" s="262"/>
      <c r="PUV138" s="262"/>
      <c r="PUW138" s="262"/>
      <c r="PUX138" s="262"/>
      <c r="PUY138" s="262"/>
      <c r="PUZ138" s="262"/>
      <c r="PVA138" s="262"/>
      <c r="PVB138" s="262"/>
      <c r="PVC138" s="262"/>
      <c r="PVD138" s="262"/>
      <c r="PVE138" s="262"/>
      <c r="PVF138" s="262"/>
      <c r="PVG138" s="262"/>
      <c r="PVH138" s="262"/>
      <c r="PVI138" s="262"/>
      <c r="PVJ138" s="262"/>
      <c r="PVK138" s="262"/>
      <c r="PVL138" s="262"/>
      <c r="PVM138" s="262"/>
      <c r="PVN138" s="262"/>
      <c r="PVO138" s="262"/>
      <c r="PVP138" s="262"/>
      <c r="PVQ138" s="262"/>
      <c r="PVR138" s="262"/>
      <c r="PVS138" s="262"/>
      <c r="PVT138" s="262"/>
      <c r="PVU138" s="262"/>
      <c r="PVV138" s="262"/>
      <c r="PVW138" s="262"/>
      <c r="PVX138" s="262"/>
      <c r="PVY138" s="262"/>
      <c r="PVZ138" s="262"/>
      <c r="PWA138" s="262"/>
      <c r="PWB138" s="262"/>
      <c r="PWC138" s="262"/>
      <c r="PWD138" s="262"/>
      <c r="PWE138" s="262"/>
      <c r="PWF138" s="262"/>
      <c r="PWG138" s="262"/>
      <c r="PWH138" s="262"/>
      <c r="PWI138" s="262"/>
      <c r="PWJ138" s="262"/>
      <c r="PWK138" s="262"/>
      <c r="PWL138" s="262"/>
      <c r="PWM138" s="262"/>
      <c r="PWN138" s="262"/>
      <c r="PWO138" s="262"/>
      <c r="PWP138" s="262"/>
      <c r="PWQ138" s="262"/>
      <c r="PWR138" s="262"/>
      <c r="PWS138" s="262"/>
      <c r="PWT138" s="262"/>
      <c r="PWU138" s="262"/>
      <c r="PWV138" s="262"/>
      <c r="PWW138" s="262"/>
      <c r="PWX138" s="262"/>
      <c r="PWY138" s="262"/>
      <c r="PWZ138" s="262"/>
      <c r="PXA138" s="262"/>
      <c r="PXB138" s="262"/>
      <c r="PXC138" s="262"/>
      <c r="PXD138" s="262"/>
      <c r="PXE138" s="262"/>
      <c r="PXF138" s="262"/>
      <c r="PXG138" s="262"/>
      <c r="PXH138" s="262"/>
      <c r="PXI138" s="262"/>
      <c r="PXJ138" s="262"/>
      <c r="PXK138" s="262"/>
      <c r="PXL138" s="262"/>
      <c r="PXM138" s="262"/>
      <c r="PXN138" s="262"/>
      <c r="PXO138" s="262"/>
      <c r="PXP138" s="262"/>
      <c r="PXQ138" s="262"/>
      <c r="PXR138" s="262"/>
      <c r="PXS138" s="262"/>
      <c r="PXT138" s="262"/>
      <c r="PXU138" s="262"/>
      <c r="PXV138" s="262"/>
      <c r="PXW138" s="262"/>
      <c r="PXX138" s="262"/>
      <c r="PXY138" s="262"/>
      <c r="PXZ138" s="262"/>
      <c r="PYA138" s="262"/>
      <c r="PYB138" s="262"/>
      <c r="PYC138" s="262"/>
      <c r="PYD138" s="262"/>
      <c r="PYE138" s="262"/>
      <c r="PYF138" s="262"/>
      <c r="PYG138" s="262"/>
      <c r="PYH138" s="262"/>
      <c r="PYI138" s="262"/>
      <c r="PYJ138" s="262"/>
      <c r="PYK138" s="262"/>
      <c r="PYL138" s="262"/>
      <c r="PYM138" s="262"/>
      <c r="PYN138" s="262"/>
      <c r="PYO138" s="262"/>
      <c r="PYP138" s="262"/>
      <c r="PYQ138" s="262"/>
      <c r="PYR138" s="262"/>
      <c r="PYS138" s="262"/>
      <c r="PYT138" s="262"/>
      <c r="PYU138" s="262"/>
      <c r="PYV138" s="262"/>
      <c r="PYW138" s="262"/>
      <c r="PYX138" s="262"/>
      <c r="PYY138" s="262"/>
      <c r="PYZ138" s="262"/>
      <c r="PZA138" s="262"/>
      <c r="PZB138" s="262"/>
      <c r="PZC138" s="262"/>
      <c r="PZD138" s="262"/>
      <c r="PZE138" s="262"/>
      <c r="PZF138" s="262"/>
      <c r="PZG138" s="262"/>
      <c r="PZH138" s="262"/>
      <c r="PZI138" s="262"/>
      <c r="PZJ138" s="262"/>
      <c r="PZK138" s="262"/>
      <c r="PZL138" s="262"/>
      <c r="PZM138" s="262"/>
      <c r="PZN138" s="262"/>
      <c r="PZO138" s="262"/>
      <c r="PZP138" s="262"/>
      <c r="PZQ138" s="262"/>
      <c r="PZR138" s="262"/>
      <c r="PZS138" s="262"/>
      <c r="PZT138" s="262"/>
      <c r="PZU138" s="262"/>
      <c r="PZV138" s="262"/>
      <c r="PZW138" s="262"/>
      <c r="PZX138" s="262"/>
      <c r="PZY138" s="262"/>
      <c r="PZZ138" s="262"/>
      <c r="QAA138" s="262"/>
      <c r="QAB138" s="262"/>
      <c r="QAC138" s="262"/>
      <c r="QAD138" s="262"/>
      <c r="QAE138" s="262"/>
      <c r="QAF138" s="262"/>
      <c r="QAG138" s="262"/>
      <c r="QAH138" s="262"/>
      <c r="QAI138" s="262"/>
      <c r="QAJ138" s="262"/>
      <c r="QAK138" s="262"/>
      <c r="QAL138" s="262"/>
      <c r="QAM138" s="262"/>
      <c r="QAN138" s="262"/>
      <c r="QAO138" s="262"/>
      <c r="QAP138" s="262"/>
      <c r="QAQ138" s="262"/>
      <c r="QAR138" s="262"/>
      <c r="QAS138" s="262"/>
      <c r="QAT138" s="262"/>
      <c r="QAU138" s="262"/>
      <c r="QAV138" s="262"/>
      <c r="QAW138" s="262"/>
      <c r="QAX138" s="262"/>
      <c r="QAY138" s="262"/>
      <c r="QAZ138" s="262"/>
      <c r="QBA138" s="262"/>
      <c r="QBB138" s="262"/>
      <c r="QBC138" s="262"/>
      <c r="QBD138" s="262"/>
      <c r="QBE138" s="262"/>
      <c r="QBF138" s="262"/>
      <c r="QBG138" s="262"/>
      <c r="QBH138" s="262"/>
      <c r="QBI138" s="262"/>
      <c r="QBJ138" s="262"/>
      <c r="QBK138" s="262"/>
      <c r="QBL138" s="262"/>
      <c r="QBM138" s="262"/>
      <c r="QBN138" s="262"/>
      <c r="QBO138" s="262"/>
      <c r="QBP138" s="262"/>
      <c r="QBQ138" s="262"/>
      <c r="QBR138" s="262"/>
      <c r="QBS138" s="262"/>
      <c r="QBT138" s="262"/>
      <c r="QBU138" s="262"/>
      <c r="QBV138" s="262"/>
      <c r="QBW138" s="262"/>
      <c r="QBX138" s="262"/>
      <c r="QBY138" s="262"/>
      <c r="QBZ138" s="262"/>
      <c r="QCA138" s="262"/>
      <c r="QCB138" s="262"/>
      <c r="QCC138" s="262"/>
      <c r="QCD138" s="262"/>
      <c r="QCE138" s="262"/>
      <c r="QCF138" s="262"/>
      <c r="QCG138" s="262"/>
      <c r="QCH138" s="262"/>
      <c r="QCI138" s="262"/>
      <c r="QCJ138" s="262"/>
      <c r="QCK138" s="262"/>
      <c r="QCL138" s="262"/>
      <c r="QCM138" s="262"/>
      <c r="QCN138" s="262"/>
      <c r="QCO138" s="262"/>
      <c r="QCP138" s="262"/>
      <c r="QCQ138" s="262"/>
      <c r="QCR138" s="262"/>
      <c r="QCS138" s="262"/>
      <c r="QCT138" s="262"/>
      <c r="QCU138" s="262"/>
      <c r="QCV138" s="262"/>
      <c r="QCW138" s="262"/>
      <c r="QCX138" s="262"/>
      <c r="QCY138" s="262"/>
      <c r="QCZ138" s="262"/>
      <c r="QDA138" s="262"/>
      <c r="QDB138" s="262"/>
      <c r="QDC138" s="262"/>
      <c r="QDD138" s="262"/>
      <c r="QDE138" s="262"/>
      <c r="QDF138" s="262"/>
      <c r="QDG138" s="262"/>
      <c r="QDH138" s="262"/>
      <c r="QDI138" s="262"/>
      <c r="QDJ138" s="262"/>
      <c r="QDK138" s="262"/>
      <c r="QDL138" s="262"/>
      <c r="QDM138" s="262"/>
      <c r="QDN138" s="262"/>
      <c r="QDO138" s="262"/>
      <c r="QDP138" s="262"/>
      <c r="QDQ138" s="262"/>
      <c r="QDR138" s="262"/>
      <c r="QDS138" s="262"/>
      <c r="QDT138" s="262"/>
      <c r="QDU138" s="262"/>
      <c r="QDV138" s="262"/>
      <c r="QDW138" s="262"/>
      <c r="QDX138" s="262"/>
      <c r="QDY138" s="262"/>
      <c r="QDZ138" s="262"/>
      <c r="QEA138" s="262"/>
      <c r="QEB138" s="262"/>
      <c r="QEC138" s="262"/>
      <c r="QED138" s="262"/>
      <c r="QEE138" s="262"/>
      <c r="QEF138" s="262"/>
      <c r="QEG138" s="262"/>
      <c r="QEH138" s="262"/>
      <c r="QEI138" s="262"/>
      <c r="QEJ138" s="262"/>
      <c r="QEK138" s="262"/>
      <c r="QEL138" s="262"/>
      <c r="QEM138" s="262"/>
      <c r="QEN138" s="262"/>
      <c r="QEO138" s="262"/>
      <c r="QEP138" s="262"/>
      <c r="QEQ138" s="262"/>
      <c r="QER138" s="262"/>
      <c r="QES138" s="262"/>
      <c r="QET138" s="262"/>
      <c r="QEU138" s="262"/>
      <c r="QEV138" s="262"/>
      <c r="QEW138" s="262"/>
      <c r="QEX138" s="262"/>
      <c r="QEY138" s="262"/>
      <c r="QEZ138" s="262"/>
      <c r="QFA138" s="262"/>
      <c r="QFB138" s="262"/>
      <c r="QFC138" s="262"/>
      <c r="QFD138" s="262"/>
      <c r="QFE138" s="262"/>
      <c r="QFF138" s="262"/>
      <c r="QFG138" s="262"/>
      <c r="QFH138" s="262"/>
      <c r="QFI138" s="262"/>
      <c r="QFJ138" s="262"/>
      <c r="QFK138" s="262"/>
      <c r="QFL138" s="262"/>
      <c r="QFM138" s="262"/>
      <c r="QFN138" s="262"/>
      <c r="QFO138" s="262"/>
      <c r="QFP138" s="262"/>
      <c r="QFQ138" s="262"/>
      <c r="QFR138" s="262"/>
      <c r="QFS138" s="262"/>
      <c r="QFT138" s="262"/>
      <c r="QFU138" s="262"/>
      <c r="QFV138" s="262"/>
      <c r="QFW138" s="262"/>
      <c r="QFX138" s="262"/>
      <c r="QFY138" s="262"/>
      <c r="QFZ138" s="262"/>
      <c r="QGA138" s="262"/>
      <c r="QGB138" s="262"/>
      <c r="QGC138" s="262"/>
      <c r="QGD138" s="262"/>
      <c r="QGE138" s="262"/>
      <c r="QGF138" s="262"/>
      <c r="QGG138" s="262"/>
      <c r="QGH138" s="262"/>
      <c r="QGI138" s="262"/>
      <c r="QGJ138" s="262"/>
      <c r="QGK138" s="262"/>
      <c r="QGL138" s="262"/>
      <c r="QGM138" s="262"/>
      <c r="QGN138" s="262"/>
      <c r="QGO138" s="262"/>
      <c r="QGP138" s="262"/>
      <c r="QGQ138" s="262"/>
      <c r="QGR138" s="262"/>
      <c r="QGS138" s="262"/>
      <c r="QGT138" s="262"/>
      <c r="QGU138" s="262"/>
      <c r="QGV138" s="262"/>
      <c r="QGW138" s="262"/>
      <c r="QGX138" s="262"/>
      <c r="QGY138" s="262"/>
      <c r="QGZ138" s="262"/>
      <c r="QHA138" s="262"/>
      <c r="QHB138" s="262"/>
      <c r="QHC138" s="262"/>
      <c r="QHD138" s="262"/>
      <c r="QHE138" s="262"/>
      <c r="QHF138" s="262"/>
      <c r="QHG138" s="262"/>
      <c r="QHH138" s="262"/>
      <c r="QHI138" s="262"/>
      <c r="QHJ138" s="262"/>
      <c r="QHK138" s="262"/>
      <c r="QHL138" s="262"/>
      <c r="QHM138" s="262"/>
      <c r="QHN138" s="262"/>
      <c r="QHO138" s="262"/>
      <c r="QHP138" s="262"/>
      <c r="QHQ138" s="262"/>
      <c r="QHR138" s="262"/>
      <c r="QHS138" s="262"/>
      <c r="QHT138" s="262"/>
      <c r="QHU138" s="262"/>
      <c r="QHV138" s="262"/>
      <c r="QHW138" s="262"/>
      <c r="QHX138" s="262"/>
      <c r="QHY138" s="262"/>
      <c r="QHZ138" s="262"/>
      <c r="QIA138" s="262"/>
      <c r="QIB138" s="262"/>
      <c r="QIC138" s="262"/>
      <c r="QID138" s="262"/>
      <c r="QIE138" s="262"/>
      <c r="QIF138" s="262"/>
      <c r="QIG138" s="262"/>
      <c r="QIH138" s="262"/>
      <c r="QII138" s="262"/>
      <c r="QIJ138" s="262"/>
      <c r="QIK138" s="262"/>
      <c r="QIL138" s="262"/>
      <c r="QIM138" s="262"/>
      <c r="QIN138" s="262"/>
      <c r="QIO138" s="262"/>
      <c r="QIP138" s="262"/>
      <c r="QIQ138" s="262"/>
      <c r="QIR138" s="262"/>
      <c r="QIS138" s="262"/>
      <c r="QIT138" s="262"/>
      <c r="QIU138" s="262"/>
      <c r="QIV138" s="262"/>
      <c r="QIW138" s="262"/>
      <c r="QIX138" s="262"/>
      <c r="QIY138" s="262"/>
      <c r="QIZ138" s="262"/>
      <c r="QJA138" s="262"/>
      <c r="QJB138" s="262"/>
      <c r="QJC138" s="262"/>
      <c r="QJD138" s="262"/>
      <c r="QJE138" s="262"/>
      <c r="QJF138" s="262"/>
      <c r="QJG138" s="262"/>
      <c r="QJH138" s="262"/>
      <c r="QJI138" s="262"/>
      <c r="QJJ138" s="262"/>
      <c r="QJK138" s="262"/>
      <c r="QJL138" s="262"/>
      <c r="QJM138" s="262"/>
      <c r="QJN138" s="262"/>
      <c r="QJO138" s="262"/>
      <c r="QJP138" s="262"/>
      <c r="QJQ138" s="262"/>
      <c r="QJR138" s="262"/>
      <c r="QJS138" s="262"/>
      <c r="QJT138" s="262"/>
      <c r="QJU138" s="262"/>
      <c r="QJV138" s="262"/>
      <c r="QJW138" s="262"/>
      <c r="QJX138" s="262"/>
      <c r="QJY138" s="262"/>
      <c r="QJZ138" s="262"/>
      <c r="QKA138" s="262"/>
      <c r="QKB138" s="262"/>
      <c r="QKC138" s="262"/>
      <c r="QKD138" s="262"/>
      <c r="QKE138" s="262"/>
      <c r="QKF138" s="262"/>
      <c r="QKG138" s="262"/>
      <c r="QKH138" s="262"/>
      <c r="QKI138" s="262"/>
      <c r="QKJ138" s="262"/>
      <c r="QKK138" s="262"/>
      <c r="QKL138" s="262"/>
      <c r="QKM138" s="262"/>
      <c r="QKN138" s="262"/>
      <c r="QKO138" s="262"/>
      <c r="QKP138" s="262"/>
      <c r="QKQ138" s="262"/>
      <c r="QKR138" s="262"/>
      <c r="QKS138" s="262"/>
      <c r="QKT138" s="262"/>
      <c r="QKU138" s="262"/>
      <c r="QKV138" s="262"/>
      <c r="QKW138" s="262"/>
      <c r="QKX138" s="262"/>
      <c r="QKY138" s="262"/>
      <c r="QKZ138" s="262"/>
      <c r="QLA138" s="262"/>
      <c r="QLB138" s="262"/>
      <c r="QLC138" s="262"/>
      <c r="QLD138" s="262"/>
      <c r="QLE138" s="262"/>
      <c r="QLF138" s="262"/>
      <c r="QLG138" s="262"/>
      <c r="QLH138" s="262"/>
      <c r="QLI138" s="262"/>
      <c r="QLJ138" s="262"/>
      <c r="QLK138" s="262"/>
      <c r="QLL138" s="262"/>
      <c r="QLM138" s="262"/>
      <c r="QLN138" s="262"/>
      <c r="QLO138" s="262"/>
      <c r="QLP138" s="262"/>
      <c r="QLQ138" s="262"/>
      <c r="QLR138" s="262"/>
      <c r="QLS138" s="262"/>
      <c r="QLT138" s="262"/>
      <c r="QLU138" s="262"/>
      <c r="QLV138" s="262"/>
      <c r="QLW138" s="262"/>
      <c r="QLX138" s="262"/>
      <c r="QLY138" s="262"/>
      <c r="QLZ138" s="262"/>
      <c r="QMA138" s="262"/>
      <c r="QMB138" s="262"/>
      <c r="QMC138" s="262"/>
      <c r="QMD138" s="262"/>
      <c r="QME138" s="262"/>
      <c r="QMF138" s="262"/>
      <c r="QMG138" s="262"/>
      <c r="QMH138" s="262"/>
      <c r="QMI138" s="262"/>
      <c r="QMJ138" s="262"/>
      <c r="QMK138" s="262"/>
      <c r="QML138" s="262"/>
      <c r="QMM138" s="262"/>
      <c r="QMN138" s="262"/>
      <c r="QMO138" s="262"/>
      <c r="QMP138" s="262"/>
      <c r="QMQ138" s="262"/>
      <c r="QMR138" s="262"/>
      <c r="QMS138" s="262"/>
      <c r="QMT138" s="262"/>
      <c r="QMU138" s="262"/>
      <c r="QMV138" s="262"/>
      <c r="QMW138" s="262"/>
      <c r="QMX138" s="262"/>
      <c r="QMY138" s="262"/>
      <c r="QMZ138" s="262"/>
      <c r="QNA138" s="262"/>
      <c r="QNB138" s="262"/>
      <c r="QNC138" s="262"/>
      <c r="QND138" s="262"/>
      <c r="QNE138" s="262"/>
      <c r="QNF138" s="262"/>
      <c r="QNG138" s="262"/>
      <c r="QNH138" s="262"/>
      <c r="QNI138" s="262"/>
      <c r="QNJ138" s="262"/>
      <c r="QNK138" s="262"/>
      <c r="QNL138" s="262"/>
      <c r="QNM138" s="262"/>
      <c r="QNN138" s="262"/>
      <c r="QNO138" s="262"/>
      <c r="QNP138" s="262"/>
      <c r="QNQ138" s="262"/>
      <c r="QNR138" s="262"/>
      <c r="QNS138" s="262"/>
      <c r="QNT138" s="262"/>
      <c r="QNU138" s="262"/>
      <c r="QNV138" s="262"/>
      <c r="QNW138" s="262"/>
      <c r="QNX138" s="262"/>
      <c r="QNY138" s="262"/>
      <c r="QNZ138" s="262"/>
      <c r="QOA138" s="262"/>
      <c r="QOB138" s="262"/>
      <c r="QOC138" s="262"/>
      <c r="QOD138" s="262"/>
      <c r="QOE138" s="262"/>
      <c r="QOF138" s="262"/>
      <c r="QOG138" s="262"/>
      <c r="QOH138" s="262"/>
      <c r="QOI138" s="262"/>
      <c r="QOJ138" s="262"/>
      <c r="QOK138" s="262"/>
      <c r="QOL138" s="262"/>
      <c r="QOM138" s="262"/>
      <c r="QON138" s="262"/>
      <c r="QOO138" s="262"/>
      <c r="QOP138" s="262"/>
      <c r="QOQ138" s="262"/>
      <c r="QOR138" s="262"/>
      <c r="QOS138" s="262"/>
      <c r="QOT138" s="262"/>
      <c r="QOU138" s="262"/>
      <c r="QOV138" s="262"/>
      <c r="QOW138" s="262"/>
      <c r="QOX138" s="262"/>
      <c r="QOY138" s="262"/>
      <c r="QOZ138" s="262"/>
      <c r="QPA138" s="262"/>
      <c r="QPB138" s="262"/>
      <c r="QPC138" s="262"/>
      <c r="QPD138" s="262"/>
      <c r="QPE138" s="262"/>
      <c r="QPF138" s="262"/>
      <c r="QPG138" s="262"/>
      <c r="QPH138" s="262"/>
      <c r="QPI138" s="262"/>
      <c r="QPJ138" s="262"/>
      <c r="QPK138" s="262"/>
      <c r="QPL138" s="262"/>
      <c r="QPM138" s="262"/>
      <c r="QPN138" s="262"/>
      <c r="QPO138" s="262"/>
      <c r="QPP138" s="262"/>
      <c r="QPQ138" s="262"/>
      <c r="QPR138" s="262"/>
      <c r="QPS138" s="262"/>
      <c r="QPT138" s="262"/>
      <c r="QPU138" s="262"/>
      <c r="QPV138" s="262"/>
      <c r="QPW138" s="262"/>
      <c r="QPX138" s="262"/>
      <c r="QPY138" s="262"/>
      <c r="QPZ138" s="262"/>
      <c r="QQA138" s="262"/>
      <c r="QQB138" s="262"/>
      <c r="QQC138" s="262"/>
      <c r="QQD138" s="262"/>
      <c r="QQE138" s="262"/>
      <c r="QQF138" s="262"/>
      <c r="QQG138" s="262"/>
      <c r="QQH138" s="262"/>
      <c r="QQI138" s="262"/>
      <c r="QQJ138" s="262"/>
      <c r="QQK138" s="262"/>
      <c r="QQL138" s="262"/>
      <c r="QQM138" s="262"/>
      <c r="QQN138" s="262"/>
      <c r="QQO138" s="262"/>
      <c r="QQP138" s="262"/>
      <c r="QQQ138" s="262"/>
      <c r="QQR138" s="262"/>
      <c r="QQS138" s="262"/>
      <c r="QQT138" s="262"/>
      <c r="QQU138" s="262"/>
      <c r="QQV138" s="262"/>
      <c r="QQW138" s="262"/>
      <c r="QQX138" s="262"/>
      <c r="QQY138" s="262"/>
      <c r="QQZ138" s="262"/>
      <c r="QRA138" s="262"/>
      <c r="QRB138" s="262"/>
      <c r="QRC138" s="262"/>
      <c r="QRD138" s="262"/>
      <c r="QRE138" s="262"/>
      <c r="QRF138" s="262"/>
      <c r="QRG138" s="262"/>
      <c r="QRH138" s="262"/>
      <c r="QRI138" s="262"/>
      <c r="QRJ138" s="262"/>
      <c r="QRK138" s="262"/>
      <c r="QRL138" s="262"/>
      <c r="QRM138" s="262"/>
      <c r="QRN138" s="262"/>
      <c r="QRO138" s="262"/>
      <c r="QRP138" s="262"/>
      <c r="QRQ138" s="262"/>
      <c r="QRR138" s="262"/>
      <c r="QRS138" s="262"/>
      <c r="QRT138" s="262"/>
      <c r="QRU138" s="262"/>
      <c r="QRV138" s="262"/>
      <c r="QRW138" s="262"/>
      <c r="QRX138" s="262"/>
      <c r="QRY138" s="262"/>
      <c r="QRZ138" s="262"/>
      <c r="QSA138" s="262"/>
      <c r="QSB138" s="262"/>
      <c r="QSC138" s="262"/>
      <c r="QSD138" s="262"/>
      <c r="QSE138" s="262"/>
      <c r="QSF138" s="262"/>
      <c r="QSG138" s="262"/>
      <c r="QSH138" s="262"/>
      <c r="QSI138" s="262"/>
      <c r="QSJ138" s="262"/>
      <c r="QSK138" s="262"/>
      <c r="QSL138" s="262"/>
      <c r="QSM138" s="262"/>
      <c r="QSN138" s="262"/>
      <c r="QSO138" s="262"/>
      <c r="QSP138" s="262"/>
      <c r="QSQ138" s="262"/>
      <c r="QSR138" s="262"/>
      <c r="QSS138" s="262"/>
      <c r="QST138" s="262"/>
      <c r="QSU138" s="262"/>
      <c r="QSV138" s="262"/>
      <c r="QSW138" s="262"/>
      <c r="QSX138" s="262"/>
      <c r="QSY138" s="262"/>
      <c r="QSZ138" s="262"/>
      <c r="QTA138" s="262"/>
      <c r="QTB138" s="262"/>
      <c r="QTC138" s="262"/>
      <c r="QTD138" s="262"/>
      <c r="QTE138" s="262"/>
      <c r="QTF138" s="262"/>
      <c r="QTG138" s="262"/>
      <c r="QTH138" s="262"/>
      <c r="QTI138" s="262"/>
      <c r="QTJ138" s="262"/>
      <c r="QTK138" s="262"/>
      <c r="QTL138" s="262"/>
      <c r="QTM138" s="262"/>
      <c r="QTN138" s="262"/>
      <c r="QTO138" s="262"/>
      <c r="QTP138" s="262"/>
      <c r="QTQ138" s="262"/>
      <c r="QTR138" s="262"/>
      <c r="QTS138" s="262"/>
      <c r="QTT138" s="262"/>
      <c r="QTU138" s="262"/>
      <c r="QTV138" s="262"/>
      <c r="QTW138" s="262"/>
      <c r="QTX138" s="262"/>
      <c r="QTY138" s="262"/>
      <c r="QTZ138" s="262"/>
      <c r="QUA138" s="262"/>
      <c r="QUB138" s="262"/>
      <c r="QUC138" s="262"/>
      <c r="QUD138" s="262"/>
      <c r="QUE138" s="262"/>
      <c r="QUF138" s="262"/>
      <c r="QUG138" s="262"/>
      <c r="QUH138" s="262"/>
      <c r="QUI138" s="262"/>
      <c r="QUJ138" s="262"/>
      <c r="QUK138" s="262"/>
      <c r="QUL138" s="262"/>
      <c r="QUM138" s="262"/>
      <c r="QUN138" s="262"/>
      <c r="QUO138" s="262"/>
      <c r="QUP138" s="262"/>
      <c r="QUQ138" s="262"/>
      <c r="QUR138" s="262"/>
      <c r="QUS138" s="262"/>
      <c r="QUT138" s="262"/>
      <c r="QUU138" s="262"/>
      <c r="QUV138" s="262"/>
      <c r="QUW138" s="262"/>
      <c r="QUX138" s="262"/>
      <c r="QUY138" s="262"/>
      <c r="QUZ138" s="262"/>
      <c r="QVA138" s="262"/>
      <c r="QVB138" s="262"/>
      <c r="QVC138" s="262"/>
      <c r="QVD138" s="262"/>
      <c r="QVE138" s="262"/>
      <c r="QVF138" s="262"/>
      <c r="QVG138" s="262"/>
      <c r="QVH138" s="262"/>
      <c r="QVI138" s="262"/>
      <c r="QVJ138" s="262"/>
      <c r="QVK138" s="262"/>
      <c r="QVL138" s="262"/>
      <c r="QVM138" s="262"/>
      <c r="QVN138" s="262"/>
      <c r="QVO138" s="262"/>
      <c r="QVP138" s="262"/>
      <c r="QVQ138" s="262"/>
      <c r="QVR138" s="262"/>
      <c r="QVS138" s="262"/>
      <c r="QVT138" s="262"/>
      <c r="QVU138" s="262"/>
      <c r="QVV138" s="262"/>
      <c r="QVW138" s="262"/>
      <c r="QVX138" s="262"/>
      <c r="QVY138" s="262"/>
      <c r="QVZ138" s="262"/>
      <c r="QWA138" s="262"/>
      <c r="QWB138" s="262"/>
      <c r="QWC138" s="262"/>
      <c r="QWD138" s="262"/>
      <c r="QWE138" s="262"/>
      <c r="QWF138" s="262"/>
      <c r="QWG138" s="262"/>
      <c r="QWH138" s="262"/>
      <c r="QWI138" s="262"/>
      <c r="QWJ138" s="262"/>
      <c r="QWK138" s="262"/>
      <c r="QWL138" s="262"/>
      <c r="QWM138" s="262"/>
      <c r="QWN138" s="262"/>
      <c r="QWO138" s="262"/>
      <c r="QWP138" s="262"/>
      <c r="QWQ138" s="262"/>
      <c r="QWR138" s="262"/>
      <c r="QWS138" s="262"/>
      <c r="QWT138" s="262"/>
      <c r="QWU138" s="262"/>
      <c r="QWV138" s="262"/>
      <c r="QWW138" s="262"/>
      <c r="QWX138" s="262"/>
      <c r="QWY138" s="262"/>
      <c r="QWZ138" s="262"/>
      <c r="QXA138" s="262"/>
      <c r="QXB138" s="262"/>
      <c r="QXC138" s="262"/>
      <c r="QXD138" s="262"/>
      <c r="QXE138" s="262"/>
      <c r="QXF138" s="262"/>
      <c r="QXG138" s="262"/>
      <c r="QXH138" s="262"/>
      <c r="QXI138" s="262"/>
      <c r="QXJ138" s="262"/>
      <c r="QXK138" s="262"/>
      <c r="QXL138" s="262"/>
      <c r="QXM138" s="262"/>
      <c r="QXN138" s="262"/>
      <c r="QXO138" s="262"/>
      <c r="QXP138" s="262"/>
      <c r="QXQ138" s="262"/>
      <c r="QXR138" s="262"/>
      <c r="QXS138" s="262"/>
      <c r="QXT138" s="262"/>
      <c r="QXU138" s="262"/>
      <c r="QXV138" s="262"/>
      <c r="QXW138" s="262"/>
      <c r="QXX138" s="262"/>
      <c r="QXY138" s="262"/>
      <c r="QXZ138" s="262"/>
      <c r="QYA138" s="262"/>
      <c r="QYB138" s="262"/>
      <c r="QYC138" s="262"/>
      <c r="QYD138" s="262"/>
      <c r="QYE138" s="262"/>
      <c r="QYF138" s="262"/>
      <c r="QYG138" s="262"/>
      <c r="QYH138" s="262"/>
      <c r="QYI138" s="262"/>
      <c r="QYJ138" s="262"/>
      <c r="QYK138" s="262"/>
      <c r="QYL138" s="262"/>
      <c r="QYM138" s="262"/>
      <c r="QYN138" s="262"/>
      <c r="QYO138" s="262"/>
      <c r="QYP138" s="262"/>
      <c r="QYQ138" s="262"/>
      <c r="QYR138" s="262"/>
      <c r="QYS138" s="262"/>
      <c r="QYT138" s="262"/>
      <c r="QYU138" s="262"/>
      <c r="QYV138" s="262"/>
      <c r="QYW138" s="262"/>
      <c r="QYX138" s="262"/>
      <c r="QYY138" s="262"/>
      <c r="QYZ138" s="262"/>
      <c r="QZA138" s="262"/>
      <c r="QZB138" s="262"/>
      <c r="QZC138" s="262"/>
      <c r="QZD138" s="262"/>
      <c r="QZE138" s="262"/>
      <c r="QZF138" s="262"/>
      <c r="QZG138" s="262"/>
      <c r="QZH138" s="262"/>
      <c r="QZI138" s="262"/>
      <c r="QZJ138" s="262"/>
      <c r="QZK138" s="262"/>
      <c r="QZL138" s="262"/>
      <c r="QZM138" s="262"/>
      <c r="QZN138" s="262"/>
      <c r="QZO138" s="262"/>
      <c r="QZP138" s="262"/>
      <c r="QZQ138" s="262"/>
      <c r="QZR138" s="262"/>
      <c r="QZS138" s="262"/>
      <c r="QZT138" s="262"/>
      <c r="QZU138" s="262"/>
      <c r="QZV138" s="262"/>
      <c r="QZW138" s="262"/>
      <c r="QZX138" s="262"/>
      <c r="QZY138" s="262"/>
      <c r="QZZ138" s="262"/>
      <c r="RAA138" s="262"/>
      <c r="RAB138" s="262"/>
      <c r="RAC138" s="262"/>
      <c r="RAD138" s="262"/>
      <c r="RAE138" s="262"/>
      <c r="RAF138" s="262"/>
      <c r="RAG138" s="262"/>
      <c r="RAH138" s="262"/>
      <c r="RAI138" s="262"/>
      <c r="RAJ138" s="262"/>
      <c r="RAK138" s="262"/>
      <c r="RAL138" s="262"/>
      <c r="RAM138" s="262"/>
      <c r="RAN138" s="262"/>
      <c r="RAO138" s="262"/>
      <c r="RAP138" s="262"/>
      <c r="RAQ138" s="262"/>
      <c r="RAR138" s="262"/>
      <c r="RAS138" s="262"/>
      <c r="RAT138" s="262"/>
      <c r="RAU138" s="262"/>
      <c r="RAV138" s="262"/>
      <c r="RAW138" s="262"/>
      <c r="RAX138" s="262"/>
      <c r="RAY138" s="262"/>
      <c r="RAZ138" s="262"/>
      <c r="RBA138" s="262"/>
      <c r="RBB138" s="262"/>
      <c r="RBC138" s="262"/>
      <c r="RBD138" s="262"/>
      <c r="RBE138" s="262"/>
      <c r="RBF138" s="262"/>
      <c r="RBG138" s="262"/>
      <c r="RBH138" s="262"/>
      <c r="RBI138" s="262"/>
      <c r="RBJ138" s="262"/>
      <c r="RBK138" s="262"/>
      <c r="RBL138" s="262"/>
      <c r="RBM138" s="262"/>
      <c r="RBN138" s="262"/>
      <c r="RBO138" s="262"/>
      <c r="RBP138" s="262"/>
      <c r="RBQ138" s="262"/>
      <c r="RBR138" s="262"/>
      <c r="RBS138" s="262"/>
      <c r="RBT138" s="262"/>
      <c r="RBU138" s="262"/>
      <c r="RBV138" s="262"/>
      <c r="RBW138" s="262"/>
      <c r="RBX138" s="262"/>
      <c r="RBY138" s="262"/>
      <c r="RBZ138" s="262"/>
      <c r="RCA138" s="262"/>
      <c r="RCB138" s="262"/>
      <c r="RCC138" s="262"/>
      <c r="RCD138" s="262"/>
      <c r="RCE138" s="262"/>
      <c r="RCF138" s="262"/>
      <c r="RCG138" s="262"/>
      <c r="RCH138" s="262"/>
      <c r="RCI138" s="262"/>
      <c r="RCJ138" s="262"/>
      <c r="RCK138" s="262"/>
      <c r="RCL138" s="262"/>
      <c r="RCM138" s="262"/>
      <c r="RCN138" s="262"/>
      <c r="RCO138" s="262"/>
      <c r="RCP138" s="262"/>
      <c r="RCQ138" s="262"/>
      <c r="RCR138" s="262"/>
      <c r="RCS138" s="262"/>
      <c r="RCT138" s="262"/>
      <c r="RCU138" s="262"/>
      <c r="RCV138" s="262"/>
      <c r="RCW138" s="262"/>
      <c r="RCX138" s="262"/>
      <c r="RCY138" s="262"/>
      <c r="RCZ138" s="262"/>
      <c r="RDA138" s="262"/>
      <c r="RDB138" s="262"/>
      <c r="RDC138" s="262"/>
      <c r="RDD138" s="262"/>
      <c r="RDE138" s="262"/>
      <c r="RDF138" s="262"/>
      <c r="RDG138" s="262"/>
      <c r="RDH138" s="262"/>
      <c r="RDI138" s="262"/>
      <c r="RDJ138" s="262"/>
      <c r="RDK138" s="262"/>
      <c r="RDL138" s="262"/>
      <c r="RDM138" s="262"/>
      <c r="RDN138" s="262"/>
      <c r="RDO138" s="262"/>
      <c r="RDP138" s="262"/>
      <c r="RDQ138" s="262"/>
      <c r="RDR138" s="262"/>
      <c r="RDS138" s="262"/>
      <c r="RDT138" s="262"/>
      <c r="RDU138" s="262"/>
      <c r="RDV138" s="262"/>
      <c r="RDW138" s="262"/>
      <c r="RDX138" s="262"/>
      <c r="RDY138" s="262"/>
      <c r="RDZ138" s="262"/>
      <c r="REA138" s="262"/>
      <c r="REB138" s="262"/>
      <c r="REC138" s="262"/>
      <c r="RED138" s="262"/>
      <c r="REE138" s="262"/>
      <c r="REF138" s="262"/>
      <c r="REG138" s="262"/>
      <c r="REH138" s="262"/>
      <c r="REI138" s="262"/>
      <c r="REJ138" s="262"/>
      <c r="REK138" s="262"/>
      <c r="REL138" s="262"/>
      <c r="REM138" s="262"/>
      <c r="REN138" s="262"/>
      <c r="REO138" s="262"/>
      <c r="REP138" s="262"/>
      <c r="REQ138" s="262"/>
      <c r="RER138" s="262"/>
      <c r="RES138" s="262"/>
      <c r="RET138" s="262"/>
      <c r="REU138" s="262"/>
      <c r="REV138" s="262"/>
      <c r="REW138" s="262"/>
      <c r="REX138" s="262"/>
      <c r="REY138" s="262"/>
      <c r="REZ138" s="262"/>
      <c r="RFA138" s="262"/>
      <c r="RFB138" s="262"/>
      <c r="RFC138" s="262"/>
      <c r="RFD138" s="262"/>
      <c r="RFE138" s="262"/>
      <c r="RFF138" s="262"/>
      <c r="RFG138" s="262"/>
      <c r="RFH138" s="262"/>
      <c r="RFI138" s="262"/>
      <c r="RFJ138" s="262"/>
      <c r="RFK138" s="262"/>
      <c r="RFL138" s="262"/>
      <c r="RFM138" s="262"/>
      <c r="RFN138" s="262"/>
      <c r="RFO138" s="262"/>
      <c r="RFP138" s="262"/>
      <c r="RFQ138" s="262"/>
      <c r="RFR138" s="262"/>
      <c r="RFS138" s="262"/>
      <c r="RFT138" s="262"/>
      <c r="RFU138" s="262"/>
      <c r="RFV138" s="262"/>
      <c r="RFW138" s="262"/>
      <c r="RFX138" s="262"/>
      <c r="RFY138" s="262"/>
      <c r="RFZ138" s="262"/>
      <c r="RGA138" s="262"/>
      <c r="RGB138" s="262"/>
      <c r="RGC138" s="262"/>
      <c r="RGD138" s="262"/>
      <c r="RGE138" s="262"/>
      <c r="RGF138" s="262"/>
      <c r="RGG138" s="262"/>
      <c r="RGH138" s="262"/>
      <c r="RGI138" s="262"/>
      <c r="RGJ138" s="262"/>
      <c r="RGK138" s="262"/>
      <c r="RGL138" s="262"/>
      <c r="RGM138" s="262"/>
      <c r="RGN138" s="262"/>
      <c r="RGO138" s="262"/>
      <c r="RGP138" s="262"/>
      <c r="RGQ138" s="262"/>
      <c r="RGR138" s="262"/>
      <c r="RGS138" s="262"/>
      <c r="RGT138" s="262"/>
      <c r="RGU138" s="262"/>
      <c r="RGV138" s="262"/>
      <c r="RGW138" s="262"/>
      <c r="RGX138" s="262"/>
      <c r="RGY138" s="262"/>
      <c r="RGZ138" s="262"/>
      <c r="RHA138" s="262"/>
      <c r="RHB138" s="262"/>
      <c r="RHC138" s="262"/>
      <c r="RHD138" s="262"/>
      <c r="RHE138" s="262"/>
      <c r="RHF138" s="262"/>
      <c r="RHG138" s="262"/>
      <c r="RHH138" s="262"/>
      <c r="RHI138" s="262"/>
      <c r="RHJ138" s="262"/>
      <c r="RHK138" s="262"/>
      <c r="RHL138" s="262"/>
      <c r="RHM138" s="262"/>
      <c r="RHN138" s="262"/>
      <c r="RHO138" s="262"/>
      <c r="RHP138" s="262"/>
      <c r="RHQ138" s="262"/>
      <c r="RHR138" s="262"/>
      <c r="RHS138" s="262"/>
      <c r="RHT138" s="262"/>
      <c r="RHU138" s="262"/>
      <c r="RHV138" s="262"/>
      <c r="RHW138" s="262"/>
      <c r="RHX138" s="262"/>
      <c r="RHY138" s="262"/>
      <c r="RHZ138" s="262"/>
      <c r="RIA138" s="262"/>
      <c r="RIB138" s="262"/>
      <c r="RIC138" s="262"/>
      <c r="RID138" s="262"/>
      <c r="RIE138" s="262"/>
      <c r="RIF138" s="262"/>
      <c r="RIG138" s="262"/>
      <c r="RIH138" s="262"/>
      <c r="RII138" s="262"/>
      <c r="RIJ138" s="262"/>
      <c r="RIK138" s="262"/>
      <c r="RIL138" s="262"/>
      <c r="RIM138" s="262"/>
      <c r="RIN138" s="262"/>
      <c r="RIO138" s="262"/>
      <c r="RIP138" s="262"/>
      <c r="RIQ138" s="262"/>
      <c r="RIR138" s="262"/>
      <c r="RIS138" s="262"/>
      <c r="RIT138" s="262"/>
      <c r="RIU138" s="262"/>
      <c r="RIV138" s="262"/>
      <c r="RIW138" s="262"/>
      <c r="RIX138" s="262"/>
      <c r="RIY138" s="262"/>
      <c r="RIZ138" s="262"/>
      <c r="RJA138" s="262"/>
      <c r="RJB138" s="262"/>
      <c r="RJC138" s="262"/>
      <c r="RJD138" s="262"/>
      <c r="RJE138" s="262"/>
      <c r="RJF138" s="262"/>
      <c r="RJG138" s="262"/>
      <c r="RJH138" s="262"/>
      <c r="RJI138" s="262"/>
      <c r="RJJ138" s="262"/>
      <c r="RJK138" s="262"/>
      <c r="RJL138" s="262"/>
      <c r="RJM138" s="262"/>
      <c r="RJN138" s="262"/>
      <c r="RJO138" s="262"/>
      <c r="RJP138" s="262"/>
      <c r="RJQ138" s="262"/>
      <c r="RJR138" s="262"/>
      <c r="RJS138" s="262"/>
      <c r="RJT138" s="262"/>
      <c r="RJU138" s="262"/>
      <c r="RJV138" s="262"/>
      <c r="RJW138" s="262"/>
      <c r="RJX138" s="262"/>
      <c r="RJY138" s="262"/>
      <c r="RJZ138" s="262"/>
      <c r="RKA138" s="262"/>
      <c r="RKB138" s="262"/>
      <c r="RKC138" s="262"/>
      <c r="RKD138" s="262"/>
      <c r="RKE138" s="262"/>
      <c r="RKF138" s="262"/>
      <c r="RKG138" s="262"/>
      <c r="RKH138" s="262"/>
      <c r="RKI138" s="262"/>
      <c r="RKJ138" s="262"/>
      <c r="RKK138" s="262"/>
      <c r="RKL138" s="262"/>
      <c r="RKM138" s="262"/>
      <c r="RKN138" s="262"/>
      <c r="RKO138" s="262"/>
      <c r="RKP138" s="262"/>
      <c r="RKQ138" s="262"/>
      <c r="RKR138" s="262"/>
      <c r="RKS138" s="262"/>
      <c r="RKT138" s="262"/>
      <c r="RKU138" s="262"/>
      <c r="RKV138" s="262"/>
      <c r="RKW138" s="262"/>
      <c r="RKX138" s="262"/>
      <c r="RKY138" s="262"/>
      <c r="RKZ138" s="262"/>
      <c r="RLA138" s="262"/>
      <c r="RLB138" s="262"/>
      <c r="RLC138" s="262"/>
      <c r="RLD138" s="262"/>
      <c r="RLE138" s="262"/>
      <c r="RLF138" s="262"/>
      <c r="RLG138" s="262"/>
      <c r="RLH138" s="262"/>
      <c r="RLI138" s="262"/>
      <c r="RLJ138" s="262"/>
      <c r="RLK138" s="262"/>
      <c r="RLL138" s="262"/>
      <c r="RLM138" s="262"/>
      <c r="RLN138" s="262"/>
      <c r="RLO138" s="262"/>
      <c r="RLP138" s="262"/>
      <c r="RLQ138" s="262"/>
      <c r="RLR138" s="262"/>
      <c r="RLS138" s="262"/>
      <c r="RLT138" s="262"/>
      <c r="RLU138" s="262"/>
      <c r="RLV138" s="262"/>
      <c r="RLW138" s="262"/>
      <c r="RLX138" s="262"/>
      <c r="RLY138" s="262"/>
      <c r="RLZ138" s="262"/>
      <c r="RMA138" s="262"/>
      <c r="RMB138" s="262"/>
      <c r="RMC138" s="262"/>
      <c r="RMD138" s="262"/>
      <c r="RME138" s="262"/>
      <c r="RMF138" s="262"/>
      <c r="RMG138" s="262"/>
      <c r="RMH138" s="262"/>
      <c r="RMI138" s="262"/>
      <c r="RMJ138" s="262"/>
      <c r="RMK138" s="262"/>
      <c r="RML138" s="262"/>
      <c r="RMM138" s="262"/>
      <c r="RMN138" s="262"/>
      <c r="RMO138" s="262"/>
      <c r="RMP138" s="262"/>
      <c r="RMQ138" s="262"/>
      <c r="RMR138" s="262"/>
      <c r="RMS138" s="262"/>
      <c r="RMT138" s="262"/>
      <c r="RMU138" s="262"/>
      <c r="RMV138" s="262"/>
      <c r="RMW138" s="262"/>
      <c r="RMX138" s="262"/>
      <c r="RMY138" s="262"/>
      <c r="RMZ138" s="262"/>
      <c r="RNA138" s="262"/>
      <c r="RNB138" s="262"/>
      <c r="RNC138" s="262"/>
      <c r="RND138" s="262"/>
      <c r="RNE138" s="262"/>
      <c r="RNF138" s="262"/>
      <c r="RNG138" s="262"/>
      <c r="RNH138" s="262"/>
      <c r="RNI138" s="262"/>
      <c r="RNJ138" s="262"/>
      <c r="RNK138" s="262"/>
      <c r="RNL138" s="262"/>
      <c r="RNM138" s="262"/>
      <c r="RNN138" s="262"/>
      <c r="RNO138" s="262"/>
      <c r="RNP138" s="262"/>
      <c r="RNQ138" s="262"/>
      <c r="RNR138" s="262"/>
      <c r="RNS138" s="262"/>
      <c r="RNT138" s="262"/>
      <c r="RNU138" s="262"/>
      <c r="RNV138" s="262"/>
      <c r="RNW138" s="262"/>
      <c r="RNX138" s="262"/>
      <c r="RNY138" s="262"/>
      <c r="RNZ138" s="262"/>
      <c r="ROA138" s="262"/>
      <c r="ROB138" s="262"/>
      <c r="ROC138" s="262"/>
      <c r="ROD138" s="262"/>
      <c r="ROE138" s="262"/>
      <c r="ROF138" s="262"/>
      <c r="ROG138" s="262"/>
      <c r="ROH138" s="262"/>
      <c r="ROI138" s="262"/>
      <c r="ROJ138" s="262"/>
      <c r="ROK138" s="262"/>
      <c r="ROL138" s="262"/>
      <c r="ROM138" s="262"/>
      <c r="RON138" s="262"/>
      <c r="ROO138" s="262"/>
      <c r="ROP138" s="262"/>
      <c r="ROQ138" s="262"/>
      <c r="ROR138" s="262"/>
      <c r="ROS138" s="262"/>
      <c r="ROT138" s="262"/>
      <c r="ROU138" s="262"/>
      <c r="ROV138" s="262"/>
      <c r="ROW138" s="262"/>
      <c r="ROX138" s="262"/>
      <c r="ROY138" s="262"/>
      <c r="ROZ138" s="262"/>
      <c r="RPA138" s="262"/>
      <c r="RPB138" s="262"/>
      <c r="RPC138" s="262"/>
      <c r="RPD138" s="262"/>
      <c r="RPE138" s="262"/>
      <c r="RPF138" s="262"/>
      <c r="RPG138" s="262"/>
      <c r="RPH138" s="262"/>
      <c r="RPI138" s="262"/>
      <c r="RPJ138" s="262"/>
      <c r="RPK138" s="262"/>
      <c r="RPL138" s="262"/>
      <c r="RPM138" s="262"/>
      <c r="RPN138" s="262"/>
      <c r="RPO138" s="262"/>
      <c r="RPP138" s="262"/>
      <c r="RPQ138" s="262"/>
      <c r="RPR138" s="262"/>
      <c r="RPS138" s="262"/>
      <c r="RPT138" s="262"/>
      <c r="RPU138" s="262"/>
      <c r="RPV138" s="262"/>
      <c r="RPW138" s="262"/>
      <c r="RPX138" s="262"/>
      <c r="RPY138" s="262"/>
      <c r="RPZ138" s="262"/>
      <c r="RQA138" s="262"/>
      <c r="RQB138" s="262"/>
      <c r="RQC138" s="262"/>
      <c r="RQD138" s="262"/>
      <c r="RQE138" s="262"/>
      <c r="RQF138" s="262"/>
      <c r="RQG138" s="262"/>
      <c r="RQH138" s="262"/>
      <c r="RQI138" s="262"/>
      <c r="RQJ138" s="262"/>
      <c r="RQK138" s="262"/>
      <c r="RQL138" s="262"/>
      <c r="RQM138" s="262"/>
      <c r="RQN138" s="262"/>
      <c r="RQO138" s="262"/>
      <c r="RQP138" s="262"/>
      <c r="RQQ138" s="262"/>
      <c r="RQR138" s="262"/>
      <c r="RQS138" s="262"/>
      <c r="RQT138" s="262"/>
      <c r="RQU138" s="262"/>
      <c r="RQV138" s="262"/>
      <c r="RQW138" s="262"/>
      <c r="RQX138" s="262"/>
      <c r="RQY138" s="262"/>
      <c r="RQZ138" s="262"/>
      <c r="RRA138" s="262"/>
      <c r="RRB138" s="262"/>
      <c r="RRC138" s="262"/>
      <c r="RRD138" s="262"/>
      <c r="RRE138" s="262"/>
      <c r="RRF138" s="262"/>
      <c r="RRG138" s="262"/>
      <c r="RRH138" s="262"/>
      <c r="RRI138" s="262"/>
      <c r="RRJ138" s="262"/>
      <c r="RRK138" s="262"/>
      <c r="RRL138" s="262"/>
      <c r="RRM138" s="262"/>
      <c r="RRN138" s="262"/>
      <c r="RRO138" s="262"/>
      <c r="RRP138" s="262"/>
      <c r="RRQ138" s="262"/>
      <c r="RRR138" s="262"/>
      <c r="RRS138" s="262"/>
      <c r="RRT138" s="262"/>
      <c r="RRU138" s="262"/>
      <c r="RRV138" s="262"/>
      <c r="RRW138" s="262"/>
      <c r="RRX138" s="262"/>
      <c r="RRY138" s="262"/>
      <c r="RRZ138" s="262"/>
      <c r="RSA138" s="262"/>
      <c r="RSB138" s="262"/>
      <c r="RSC138" s="262"/>
      <c r="RSD138" s="262"/>
      <c r="RSE138" s="262"/>
      <c r="RSF138" s="262"/>
      <c r="RSG138" s="262"/>
      <c r="RSH138" s="262"/>
      <c r="RSI138" s="262"/>
      <c r="RSJ138" s="262"/>
      <c r="RSK138" s="262"/>
      <c r="RSL138" s="262"/>
      <c r="RSM138" s="262"/>
      <c r="RSN138" s="262"/>
      <c r="RSO138" s="262"/>
      <c r="RSP138" s="262"/>
      <c r="RSQ138" s="262"/>
      <c r="RSR138" s="262"/>
      <c r="RSS138" s="262"/>
      <c r="RST138" s="262"/>
      <c r="RSU138" s="262"/>
      <c r="RSV138" s="262"/>
      <c r="RSW138" s="262"/>
      <c r="RSX138" s="262"/>
      <c r="RSY138" s="262"/>
      <c r="RSZ138" s="262"/>
      <c r="RTA138" s="262"/>
      <c r="RTB138" s="262"/>
      <c r="RTC138" s="262"/>
      <c r="RTD138" s="262"/>
      <c r="RTE138" s="262"/>
      <c r="RTF138" s="262"/>
      <c r="RTG138" s="262"/>
      <c r="RTH138" s="262"/>
      <c r="RTI138" s="262"/>
      <c r="RTJ138" s="262"/>
      <c r="RTK138" s="262"/>
      <c r="RTL138" s="262"/>
      <c r="RTM138" s="262"/>
      <c r="RTN138" s="262"/>
      <c r="RTO138" s="262"/>
      <c r="RTP138" s="262"/>
      <c r="RTQ138" s="262"/>
      <c r="RTR138" s="262"/>
      <c r="RTS138" s="262"/>
      <c r="RTT138" s="262"/>
      <c r="RTU138" s="262"/>
      <c r="RTV138" s="262"/>
      <c r="RTW138" s="262"/>
      <c r="RTX138" s="262"/>
      <c r="RTY138" s="262"/>
      <c r="RTZ138" s="262"/>
      <c r="RUA138" s="262"/>
      <c r="RUB138" s="262"/>
      <c r="RUC138" s="262"/>
      <c r="RUD138" s="262"/>
      <c r="RUE138" s="262"/>
      <c r="RUF138" s="262"/>
      <c r="RUG138" s="262"/>
      <c r="RUH138" s="262"/>
      <c r="RUI138" s="262"/>
      <c r="RUJ138" s="262"/>
      <c r="RUK138" s="262"/>
      <c r="RUL138" s="262"/>
      <c r="RUM138" s="262"/>
      <c r="RUN138" s="262"/>
      <c r="RUO138" s="262"/>
      <c r="RUP138" s="262"/>
      <c r="RUQ138" s="262"/>
      <c r="RUR138" s="262"/>
      <c r="RUS138" s="262"/>
      <c r="RUT138" s="262"/>
      <c r="RUU138" s="262"/>
      <c r="RUV138" s="262"/>
      <c r="RUW138" s="262"/>
      <c r="RUX138" s="262"/>
      <c r="RUY138" s="262"/>
      <c r="RUZ138" s="262"/>
      <c r="RVA138" s="262"/>
      <c r="RVB138" s="262"/>
      <c r="RVC138" s="262"/>
      <c r="RVD138" s="262"/>
      <c r="RVE138" s="262"/>
      <c r="RVF138" s="262"/>
      <c r="RVG138" s="262"/>
      <c r="RVH138" s="262"/>
      <c r="RVI138" s="262"/>
      <c r="RVJ138" s="262"/>
      <c r="RVK138" s="262"/>
      <c r="RVL138" s="262"/>
      <c r="RVM138" s="262"/>
      <c r="RVN138" s="262"/>
      <c r="RVO138" s="262"/>
      <c r="RVP138" s="262"/>
      <c r="RVQ138" s="262"/>
      <c r="RVR138" s="262"/>
      <c r="RVS138" s="262"/>
      <c r="RVT138" s="262"/>
      <c r="RVU138" s="262"/>
      <c r="RVV138" s="262"/>
      <c r="RVW138" s="262"/>
      <c r="RVX138" s="262"/>
      <c r="RVY138" s="262"/>
      <c r="RVZ138" s="262"/>
      <c r="RWA138" s="262"/>
      <c r="RWB138" s="262"/>
      <c r="RWC138" s="262"/>
      <c r="RWD138" s="262"/>
      <c r="RWE138" s="262"/>
      <c r="RWF138" s="262"/>
      <c r="RWG138" s="262"/>
      <c r="RWH138" s="262"/>
      <c r="RWI138" s="262"/>
      <c r="RWJ138" s="262"/>
      <c r="RWK138" s="262"/>
      <c r="RWL138" s="262"/>
      <c r="RWM138" s="262"/>
      <c r="RWN138" s="262"/>
      <c r="RWO138" s="262"/>
      <c r="RWP138" s="262"/>
      <c r="RWQ138" s="262"/>
      <c r="RWR138" s="262"/>
      <c r="RWS138" s="262"/>
      <c r="RWT138" s="262"/>
      <c r="RWU138" s="262"/>
      <c r="RWV138" s="262"/>
      <c r="RWW138" s="262"/>
      <c r="RWX138" s="262"/>
      <c r="RWY138" s="262"/>
      <c r="RWZ138" s="262"/>
      <c r="RXA138" s="262"/>
      <c r="RXB138" s="262"/>
      <c r="RXC138" s="262"/>
      <c r="RXD138" s="262"/>
      <c r="RXE138" s="262"/>
      <c r="RXF138" s="262"/>
      <c r="RXG138" s="262"/>
      <c r="RXH138" s="262"/>
      <c r="RXI138" s="262"/>
      <c r="RXJ138" s="262"/>
      <c r="RXK138" s="262"/>
      <c r="RXL138" s="262"/>
      <c r="RXM138" s="262"/>
      <c r="RXN138" s="262"/>
      <c r="RXO138" s="262"/>
      <c r="RXP138" s="262"/>
      <c r="RXQ138" s="262"/>
      <c r="RXR138" s="262"/>
      <c r="RXS138" s="262"/>
      <c r="RXT138" s="262"/>
      <c r="RXU138" s="262"/>
      <c r="RXV138" s="262"/>
      <c r="RXW138" s="262"/>
      <c r="RXX138" s="262"/>
      <c r="RXY138" s="262"/>
      <c r="RXZ138" s="262"/>
      <c r="RYA138" s="262"/>
      <c r="RYB138" s="262"/>
      <c r="RYC138" s="262"/>
      <c r="RYD138" s="262"/>
      <c r="RYE138" s="262"/>
      <c r="RYF138" s="262"/>
      <c r="RYG138" s="262"/>
      <c r="RYH138" s="262"/>
      <c r="RYI138" s="262"/>
      <c r="RYJ138" s="262"/>
      <c r="RYK138" s="262"/>
      <c r="RYL138" s="262"/>
      <c r="RYM138" s="262"/>
      <c r="RYN138" s="262"/>
      <c r="RYO138" s="262"/>
      <c r="RYP138" s="262"/>
      <c r="RYQ138" s="262"/>
      <c r="RYR138" s="262"/>
      <c r="RYS138" s="262"/>
      <c r="RYT138" s="262"/>
      <c r="RYU138" s="262"/>
      <c r="RYV138" s="262"/>
      <c r="RYW138" s="262"/>
      <c r="RYX138" s="262"/>
      <c r="RYY138" s="262"/>
      <c r="RYZ138" s="262"/>
      <c r="RZA138" s="262"/>
      <c r="RZB138" s="262"/>
      <c r="RZC138" s="262"/>
      <c r="RZD138" s="262"/>
      <c r="RZE138" s="262"/>
      <c r="RZF138" s="262"/>
      <c r="RZG138" s="262"/>
      <c r="RZH138" s="262"/>
      <c r="RZI138" s="262"/>
      <c r="RZJ138" s="262"/>
      <c r="RZK138" s="262"/>
      <c r="RZL138" s="262"/>
      <c r="RZM138" s="262"/>
      <c r="RZN138" s="262"/>
      <c r="RZO138" s="262"/>
      <c r="RZP138" s="262"/>
      <c r="RZQ138" s="262"/>
      <c r="RZR138" s="262"/>
      <c r="RZS138" s="262"/>
      <c r="RZT138" s="262"/>
      <c r="RZU138" s="262"/>
      <c r="RZV138" s="262"/>
      <c r="RZW138" s="262"/>
      <c r="RZX138" s="262"/>
      <c r="RZY138" s="262"/>
      <c r="RZZ138" s="262"/>
      <c r="SAA138" s="262"/>
      <c r="SAB138" s="262"/>
      <c r="SAC138" s="262"/>
      <c r="SAD138" s="262"/>
      <c r="SAE138" s="262"/>
      <c r="SAF138" s="262"/>
      <c r="SAG138" s="262"/>
      <c r="SAH138" s="262"/>
      <c r="SAI138" s="262"/>
      <c r="SAJ138" s="262"/>
      <c r="SAK138" s="262"/>
      <c r="SAL138" s="262"/>
      <c r="SAM138" s="262"/>
      <c r="SAN138" s="262"/>
      <c r="SAO138" s="262"/>
      <c r="SAP138" s="262"/>
      <c r="SAQ138" s="262"/>
      <c r="SAR138" s="262"/>
      <c r="SAS138" s="262"/>
      <c r="SAT138" s="262"/>
      <c r="SAU138" s="262"/>
      <c r="SAV138" s="262"/>
      <c r="SAW138" s="262"/>
      <c r="SAX138" s="262"/>
      <c r="SAY138" s="262"/>
      <c r="SAZ138" s="262"/>
      <c r="SBA138" s="262"/>
      <c r="SBB138" s="262"/>
      <c r="SBC138" s="262"/>
      <c r="SBD138" s="262"/>
      <c r="SBE138" s="262"/>
      <c r="SBF138" s="262"/>
      <c r="SBG138" s="262"/>
      <c r="SBH138" s="262"/>
      <c r="SBI138" s="262"/>
      <c r="SBJ138" s="262"/>
      <c r="SBK138" s="262"/>
      <c r="SBL138" s="262"/>
      <c r="SBM138" s="262"/>
      <c r="SBN138" s="262"/>
      <c r="SBO138" s="262"/>
      <c r="SBP138" s="262"/>
      <c r="SBQ138" s="262"/>
      <c r="SBR138" s="262"/>
      <c r="SBS138" s="262"/>
      <c r="SBT138" s="262"/>
      <c r="SBU138" s="262"/>
      <c r="SBV138" s="262"/>
      <c r="SBW138" s="262"/>
      <c r="SBX138" s="262"/>
      <c r="SBY138" s="262"/>
      <c r="SBZ138" s="262"/>
      <c r="SCA138" s="262"/>
      <c r="SCB138" s="262"/>
      <c r="SCC138" s="262"/>
      <c r="SCD138" s="262"/>
      <c r="SCE138" s="262"/>
      <c r="SCF138" s="262"/>
      <c r="SCG138" s="262"/>
      <c r="SCH138" s="262"/>
      <c r="SCI138" s="262"/>
      <c r="SCJ138" s="262"/>
      <c r="SCK138" s="262"/>
      <c r="SCL138" s="262"/>
      <c r="SCM138" s="262"/>
      <c r="SCN138" s="262"/>
      <c r="SCO138" s="262"/>
      <c r="SCP138" s="262"/>
      <c r="SCQ138" s="262"/>
      <c r="SCR138" s="262"/>
      <c r="SCS138" s="262"/>
      <c r="SCT138" s="262"/>
      <c r="SCU138" s="262"/>
      <c r="SCV138" s="262"/>
      <c r="SCW138" s="262"/>
      <c r="SCX138" s="262"/>
      <c r="SCY138" s="262"/>
      <c r="SCZ138" s="262"/>
      <c r="SDA138" s="262"/>
      <c r="SDB138" s="262"/>
      <c r="SDC138" s="262"/>
      <c r="SDD138" s="262"/>
      <c r="SDE138" s="262"/>
      <c r="SDF138" s="262"/>
      <c r="SDG138" s="262"/>
      <c r="SDH138" s="262"/>
      <c r="SDI138" s="262"/>
      <c r="SDJ138" s="262"/>
      <c r="SDK138" s="262"/>
      <c r="SDL138" s="262"/>
      <c r="SDM138" s="262"/>
      <c r="SDN138" s="262"/>
      <c r="SDO138" s="262"/>
      <c r="SDP138" s="262"/>
      <c r="SDQ138" s="262"/>
      <c r="SDR138" s="262"/>
      <c r="SDS138" s="262"/>
      <c r="SDT138" s="262"/>
      <c r="SDU138" s="262"/>
      <c r="SDV138" s="262"/>
      <c r="SDW138" s="262"/>
      <c r="SDX138" s="262"/>
      <c r="SDY138" s="262"/>
      <c r="SDZ138" s="262"/>
      <c r="SEA138" s="262"/>
      <c r="SEB138" s="262"/>
      <c r="SEC138" s="262"/>
      <c r="SED138" s="262"/>
      <c r="SEE138" s="262"/>
      <c r="SEF138" s="262"/>
      <c r="SEG138" s="262"/>
      <c r="SEH138" s="262"/>
      <c r="SEI138" s="262"/>
      <c r="SEJ138" s="262"/>
      <c r="SEK138" s="262"/>
      <c r="SEL138" s="262"/>
      <c r="SEM138" s="262"/>
      <c r="SEN138" s="262"/>
      <c r="SEO138" s="262"/>
      <c r="SEP138" s="262"/>
      <c r="SEQ138" s="262"/>
      <c r="SER138" s="262"/>
      <c r="SES138" s="262"/>
      <c r="SET138" s="262"/>
      <c r="SEU138" s="262"/>
      <c r="SEV138" s="262"/>
      <c r="SEW138" s="262"/>
      <c r="SEX138" s="262"/>
      <c r="SEY138" s="262"/>
      <c r="SEZ138" s="262"/>
      <c r="SFA138" s="262"/>
      <c r="SFB138" s="262"/>
      <c r="SFC138" s="262"/>
      <c r="SFD138" s="262"/>
      <c r="SFE138" s="262"/>
      <c r="SFF138" s="262"/>
      <c r="SFG138" s="262"/>
      <c r="SFH138" s="262"/>
      <c r="SFI138" s="262"/>
      <c r="SFJ138" s="262"/>
      <c r="SFK138" s="262"/>
      <c r="SFL138" s="262"/>
      <c r="SFM138" s="262"/>
      <c r="SFN138" s="262"/>
      <c r="SFO138" s="262"/>
      <c r="SFP138" s="262"/>
      <c r="SFQ138" s="262"/>
      <c r="SFR138" s="262"/>
      <c r="SFS138" s="262"/>
      <c r="SFT138" s="262"/>
      <c r="SFU138" s="262"/>
      <c r="SFV138" s="262"/>
      <c r="SFW138" s="262"/>
      <c r="SFX138" s="262"/>
      <c r="SFY138" s="262"/>
      <c r="SFZ138" s="262"/>
      <c r="SGA138" s="262"/>
      <c r="SGB138" s="262"/>
      <c r="SGC138" s="262"/>
      <c r="SGD138" s="262"/>
      <c r="SGE138" s="262"/>
      <c r="SGF138" s="262"/>
      <c r="SGG138" s="262"/>
      <c r="SGH138" s="262"/>
      <c r="SGI138" s="262"/>
      <c r="SGJ138" s="262"/>
      <c r="SGK138" s="262"/>
      <c r="SGL138" s="262"/>
      <c r="SGM138" s="262"/>
      <c r="SGN138" s="262"/>
      <c r="SGO138" s="262"/>
      <c r="SGP138" s="262"/>
      <c r="SGQ138" s="262"/>
      <c r="SGR138" s="262"/>
      <c r="SGS138" s="262"/>
      <c r="SGT138" s="262"/>
      <c r="SGU138" s="262"/>
      <c r="SGV138" s="262"/>
      <c r="SGW138" s="262"/>
      <c r="SGX138" s="262"/>
      <c r="SGY138" s="262"/>
      <c r="SGZ138" s="262"/>
      <c r="SHA138" s="262"/>
      <c r="SHB138" s="262"/>
      <c r="SHC138" s="262"/>
      <c r="SHD138" s="262"/>
      <c r="SHE138" s="262"/>
      <c r="SHF138" s="262"/>
      <c r="SHG138" s="262"/>
      <c r="SHH138" s="262"/>
      <c r="SHI138" s="262"/>
      <c r="SHJ138" s="262"/>
      <c r="SHK138" s="262"/>
      <c r="SHL138" s="262"/>
      <c r="SHM138" s="262"/>
      <c r="SHN138" s="262"/>
      <c r="SHO138" s="262"/>
      <c r="SHP138" s="262"/>
      <c r="SHQ138" s="262"/>
      <c r="SHR138" s="262"/>
      <c r="SHS138" s="262"/>
      <c r="SHT138" s="262"/>
      <c r="SHU138" s="262"/>
      <c r="SHV138" s="262"/>
      <c r="SHW138" s="262"/>
      <c r="SHX138" s="262"/>
      <c r="SHY138" s="262"/>
      <c r="SHZ138" s="262"/>
      <c r="SIA138" s="262"/>
      <c r="SIB138" s="262"/>
      <c r="SIC138" s="262"/>
      <c r="SID138" s="262"/>
      <c r="SIE138" s="262"/>
      <c r="SIF138" s="262"/>
      <c r="SIG138" s="262"/>
      <c r="SIH138" s="262"/>
      <c r="SII138" s="262"/>
      <c r="SIJ138" s="262"/>
      <c r="SIK138" s="262"/>
      <c r="SIL138" s="262"/>
      <c r="SIM138" s="262"/>
      <c r="SIN138" s="262"/>
      <c r="SIO138" s="262"/>
      <c r="SIP138" s="262"/>
      <c r="SIQ138" s="262"/>
      <c r="SIR138" s="262"/>
      <c r="SIS138" s="262"/>
      <c r="SIT138" s="262"/>
      <c r="SIU138" s="262"/>
      <c r="SIV138" s="262"/>
      <c r="SIW138" s="262"/>
      <c r="SIX138" s="262"/>
      <c r="SIY138" s="262"/>
      <c r="SIZ138" s="262"/>
      <c r="SJA138" s="262"/>
      <c r="SJB138" s="262"/>
      <c r="SJC138" s="262"/>
      <c r="SJD138" s="262"/>
      <c r="SJE138" s="262"/>
      <c r="SJF138" s="262"/>
      <c r="SJG138" s="262"/>
      <c r="SJH138" s="262"/>
      <c r="SJI138" s="262"/>
      <c r="SJJ138" s="262"/>
      <c r="SJK138" s="262"/>
      <c r="SJL138" s="262"/>
      <c r="SJM138" s="262"/>
      <c r="SJN138" s="262"/>
      <c r="SJO138" s="262"/>
      <c r="SJP138" s="262"/>
      <c r="SJQ138" s="262"/>
      <c r="SJR138" s="262"/>
      <c r="SJS138" s="262"/>
      <c r="SJT138" s="262"/>
      <c r="SJU138" s="262"/>
      <c r="SJV138" s="262"/>
      <c r="SJW138" s="262"/>
      <c r="SJX138" s="262"/>
      <c r="SJY138" s="262"/>
      <c r="SJZ138" s="262"/>
      <c r="SKA138" s="262"/>
      <c r="SKB138" s="262"/>
      <c r="SKC138" s="262"/>
      <c r="SKD138" s="262"/>
      <c r="SKE138" s="262"/>
      <c r="SKF138" s="262"/>
      <c r="SKG138" s="262"/>
      <c r="SKH138" s="262"/>
      <c r="SKI138" s="262"/>
      <c r="SKJ138" s="262"/>
      <c r="SKK138" s="262"/>
      <c r="SKL138" s="262"/>
      <c r="SKM138" s="262"/>
      <c r="SKN138" s="262"/>
      <c r="SKO138" s="262"/>
      <c r="SKP138" s="262"/>
      <c r="SKQ138" s="262"/>
      <c r="SKR138" s="262"/>
      <c r="SKS138" s="262"/>
      <c r="SKT138" s="262"/>
      <c r="SKU138" s="262"/>
      <c r="SKV138" s="262"/>
      <c r="SKW138" s="262"/>
      <c r="SKX138" s="262"/>
      <c r="SKY138" s="262"/>
      <c r="SKZ138" s="262"/>
      <c r="SLA138" s="262"/>
      <c r="SLB138" s="262"/>
      <c r="SLC138" s="262"/>
      <c r="SLD138" s="262"/>
      <c r="SLE138" s="262"/>
      <c r="SLF138" s="262"/>
      <c r="SLG138" s="262"/>
      <c r="SLH138" s="262"/>
      <c r="SLI138" s="262"/>
      <c r="SLJ138" s="262"/>
      <c r="SLK138" s="262"/>
      <c r="SLL138" s="262"/>
      <c r="SLM138" s="262"/>
      <c r="SLN138" s="262"/>
      <c r="SLO138" s="262"/>
      <c r="SLP138" s="262"/>
      <c r="SLQ138" s="262"/>
      <c r="SLR138" s="262"/>
      <c r="SLS138" s="262"/>
      <c r="SLT138" s="262"/>
      <c r="SLU138" s="262"/>
      <c r="SLV138" s="262"/>
      <c r="SLW138" s="262"/>
      <c r="SLX138" s="262"/>
      <c r="SLY138" s="262"/>
      <c r="SLZ138" s="262"/>
      <c r="SMA138" s="262"/>
      <c r="SMB138" s="262"/>
      <c r="SMC138" s="262"/>
      <c r="SMD138" s="262"/>
      <c r="SME138" s="262"/>
      <c r="SMF138" s="262"/>
      <c r="SMG138" s="262"/>
      <c r="SMH138" s="262"/>
      <c r="SMI138" s="262"/>
      <c r="SMJ138" s="262"/>
      <c r="SMK138" s="262"/>
      <c r="SML138" s="262"/>
      <c r="SMM138" s="262"/>
      <c r="SMN138" s="262"/>
      <c r="SMO138" s="262"/>
      <c r="SMP138" s="262"/>
      <c r="SMQ138" s="262"/>
      <c r="SMR138" s="262"/>
      <c r="SMS138" s="262"/>
      <c r="SMT138" s="262"/>
      <c r="SMU138" s="262"/>
      <c r="SMV138" s="262"/>
      <c r="SMW138" s="262"/>
      <c r="SMX138" s="262"/>
      <c r="SMY138" s="262"/>
      <c r="SMZ138" s="262"/>
      <c r="SNA138" s="262"/>
      <c r="SNB138" s="262"/>
      <c r="SNC138" s="262"/>
      <c r="SND138" s="262"/>
      <c r="SNE138" s="262"/>
      <c r="SNF138" s="262"/>
      <c r="SNG138" s="262"/>
      <c r="SNH138" s="262"/>
      <c r="SNI138" s="262"/>
      <c r="SNJ138" s="262"/>
      <c r="SNK138" s="262"/>
      <c r="SNL138" s="262"/>
      <c r="SNM138" s="262"/>
      <c r="SNN138" s="262"/>
      <c r="SNO138" s="262"/>
      <c r="SNP138" s="262"/>
      <c r="SNQ138" s="262"/>
      <c r="SNR138" s="262"/>
      <c r="SNS138" s="262"/>
      <c r="SNT138" s="262"/>
      <c r="SNU138" s="262"/>
      <c r="SNV138" s="262"/>
      <c r="SNW138" s="262"/>
      <c r="SNX138" s="262"/>
      <c r="SNY138" s="262"/>
      <c r="SNZ138" s="262"/>
      <c r="SOA138" s="262"/>
      <c r="SOB138" s="262"/>
      <c r="SOC138" s="262"/>
      <c r="SOD138" s="262"/>
      <c r="SOE138" s="262"/>
      <c r="SOF138" s="262"/>
      <c r="SOG138" s="262"/>
      <c r="SOH138" s="262"/>
      <c r="SOI138" s="262"/>
      <c r="SOJ138" s="262"/>
      <c r="SOK138" s="262"/>
      <c r="SOL138" s="262"/>
      <c r="SOM138" s="262"/>
      <c r="SON138" s="262"/>
      <c r="SOO138" s="262"/>
      <c r="SOP138" s="262"/>
      <c r="SOQ138" s="262"/>
      <c r="SOR138" s="262"/>
      <c r="SOS138" s="262"/>
      <c r="SOT138" s="262"/>
      <c r="SOU138" s="262"/>
      <c r="SOV138" s="262"/>
      <c r="SOW138" s="262"/>
      <c r="SOX138" s="262"/>
      <c r="SOY138" s="262"/>
      <c r="SOZ138" s="262"/>
      <c r="SPA138" s="262"/>
      <c r="SPB138" s="262"/>
      <c r="SPC138" s="262"/>
      <c r="SPD138" s="262"/>
      <c r="SPE138" s="262"/>
      <c r="SPF138" s="262"/>
      <c r="SPG138" s="262"/>
      <c r="SPH138" s="262"/>
      <c r="SPI138" s="262"/>
      <c r="SPJ138" s="262"/>
      <c r="SPK138" s="262"/>
      <c r="SPL138" s="262"/>
      <c r="SPM138" s="262"/>
      <c r="SPN138" s="262"/>
      <c r="SPO138" s="262"/>
      <c r="SPP138" s="262"/>
      <c r="SPQ138" s="262"/>
      <c r="SPR138" s="262"/>
      <c r="SPS138" s="262"/>
      <c r="SPT138" s="262"/>
      <c r="SPU138" s="262"/>
      <c r="SPV138" s="262"/>
      <c r="SPW138" s="262"/>
      <c r="SPX138" s="262"/>
      <c r="SPY138" s="262"/>
      <c r="SPZ138" s="262"/>
      <c r="SQA138" s="262"/>
      <c r="SQB138" s="262"/>
      <c r="SQC138" s="262"/>
      <c r="SQD138" s="262"/>
      <c r="SQE138" s="262"/>
      <c r="SQF138" s="262"/>
      <c r="SQG138" s="262"/>
      <c r="SQH138" s="262"/>
      <c r="SQI138" s="262"/>
      <c r="SQJ138" s="262"/>
      <c r="SQK138" s="262"/>
      <c r="SQL138" s="262"/>
      <c r="SQM138" s="262"/>
      <c r="SQN138" s="262"/>
      <c r="SQO138" s="262"/>
      <c r="SQP138" s="262"/>
      <c r="SQQ138" s="262"/>
      <c r="SQR138" s="262"/>
      <c r="SQS138" s="262"/>
      <c r="SQT138" s="262"/>
      <c r="SQU138" s="262"/>
      <c r="SQV138" s="262"/>
      <c r="SQW138" s="262"/>
      <c r="SQX138" s="262"/>
      <c r="SQY138" s="262"/>
      <c r="SQZ138" s="262"/>
      <c r="SRA138" s="262"/>
      <c r="SRB138" s="262"/>
      <c r="SRC138" s="262"/>
      <c r="SRD138" s="262"/>
      <c r="SRE138" s="262"/>
      <c r="SRF138" s="262"/>
      <c r="SRG138" s="262"/>
      <c r="SRH138" s="262"/>
      <c r="SRI138" s="262"/>
      <c r="SRJ138" s="262"/>
      <c r="SRK138" s="262"/>
      <c r="SRL138" s="262"/>
      <c r="SRM138" s="262"/>
      <c r="SRN138" s="262"/>
      <c r="SRO138" s="262"/>
      <c r="SRP138" s="262"/>
      <c r="SRQ138" s="262"/>
      <c r="SRR138" s="262"/>
      <c r="SRS138" s="262"/>
      <c r="SRT138" s="262"/>
      <c r="SRU138" s="262"/>
      <c r="SRV138" s="262"/>
      <c r="SRW138" s="262"/>
      <c r="SRX138" s="262"/>
      <c r="SRY138" s="262"/>
      <c r="SRZ138" s="262"/>
      <c r="SSA138" s="262"/>
      <c r="SSB138" s="262"/>
      <c r="SSC138" s="262"/>
      <c r="SSD138" s="262"/>
      <c r="SSE138" s="262"/>
      <c r="SSF138" s="262"/>
      <c r="SSG138" s="262"/>
      <c r="SSH138" s="262"/>
      <c r="SSI138" s="262"/>
      <c r="SSJ138" s="262"/>
      <c r="SSK138" s="262"/>
      <c r="SSL138" s="262"/>
      <c r="SSM138" s="262"/>
      <c r="SSN138" s="262"/>
      <c r="SSO138" s="262"/>
      <c r="SSP138" s="262"/>
      <c r="SSQ138" s="262"/>
      <c r="SSR138" s="262"/>
      <c r="SSS138" s="262"/>
      <c r="SST138" s="262"/>
      <c r="SSU138" s="262"/>
      <c r="SSV138" s="262"/>
      <c r="SSW138" s="262"/>
      <c r="SSX138" s="262"/>
      <c r="SSY138" s="262"/>
      <c r="SSZ138" s="262"/>
      <c r="STA138" s="262"/>
      <c r="STB138" s="262"/>
      <c r="STC138" s="262"/>
      <c r="STD138" s="262"/>
      <c r="STE138" s="262"/>
      <c r="STF138" s="262"/>
      <c r="STG138" s="262"/>
      <c r="STH138" s="262"/>
      <c r="STI138" s="262"/>
      <c r="STJ138" s="262"/>
      <c r="STK138" s="262"/>
      <c r="STL138" s="262"/>
      <c r="STM138" s="262"/>
      <c r="STN138" s="262"/>
      <c r="STO138" s="262"/>
      <c r="STP138" s="262"/>
      <c r="STQ138" s="262"/>
      <c r="STR138" s="262"/>
      <c r="STS138" s="262"/>
      <c r="STT138" s="262"/>
      <c r="STU138" s="262"/>
      <c r="STV138" s="262"/>
      <c r="STW138" s="262"/>
      <c r="STX138" s="262"/>
      <c r="STY138" s="262"/>
      <c r="STZ138" s="262"/>
      <c r="SUA138" s="262"/>
      <c r="SUB138" s="262"/>
      <c r="SUC138" s="262"/>
      <c r="SUD138" s="262"/>
      <c r="SUE138" s="262"/>
      <c r="SUF138" s="262"/>
      <c r="SUG138" s="262"/>
      <c r="SUH138" s="262"/>
      <c r="SUI138" s="262"/>
      <c r="SUJ138" s="262"/>
      <c r="SUK138" s="262"/>
      <c r="SUL138" s="262"/>
      <c r="SUM138" s="262"/>
      <c r="SUN138" s="262"/>
      <c r="SUO138" s="262"/>
      <c r="SUP138" s="262"/>
      <c r="SUQ138" s="262"/>
      <c r="SUR138" s="262"/>
      <c r="SUS138" s="262"/>
      <c r="SUT138" s="262"/>
      <c r="SUU138" s="262"/>
      <c r="SUV138" s="262"/>
      <c r="SUW138" s="262"/>
      <c r="SUX138" s="262"/>
      <c r="SUY138" s="262"/>
      <c r="SUZ138" s="262"/>
      <c r="SVA138" s="262"/>
      <c r="SVB138" s="262"/>
      <c r="SVC138" s="262"/>
      <c r="SVD138" s="262"/>
      <c r="SVE138" s="262"/>
      <c r="SVF138" s="262"/>
      <c r="SVG138" s="262"/>
      <c r="SVH138" s="262"/>
      <c r="SVI138" s="262"/>
      <c r="SVJ138" s="262"/>
      <c r="SVK138" s="262"/>
      <c r="SVL138" s="262"/>
      <c r="SVM138" s="262"/>
      <c r="SVN138" s="262"/>
      <c r="SVO138" s="262"/>
      <c r="SVP138" s="262"/>
      <c r="SVQ138" s="262"/>
      <c r="SVR138" s="262"/>
      <c r="SVS138" s="262"/>
      <c r="SVT138" s="262"/>
      <c r="SVU138" s="262"/>
      <c r="SVV138" s="262"/>
      <c r="SVW138" s="262"/>
      <c r="SVX138" s="262"/>
      <c r="SVY138" s="262"/>
      <c r="SVZ138" s="262"/>
      <c r="SWA138" s="262"/>
      <c r="SWB138" s="262"/>
      <c r="SWC138" s="262"/>
      <c r="SWD138" s="262"/>
      <c r="SWE138" s="262"/>
      <c r="SWF138" s="262"/>
      <c r="SWG138" s="262"/>
      <c r="SWH138" s="262"/>
      <c r="SWI138" s="262"/>
      <c r="SWJ138" s="262"/>
      <c r="SWK138" s="262"/>
      <c r="SWL138" s="262"/>
      <c r="SWM138" s="262"/>
      <c r="SWN138" s="262"/>
      <c r="SWO138" s="262"/>
      <c r="SWP138" s="262"/>
      <c r="SWQ138" s="262"/>
      <c r="SWR138" s="262"/>
      <c r="SWS138" s="262"/>
      <c r="SWT138" s="262"/>
      <c r="SWU138" s="262"/>
      <c r="SWV138" s="262"/>
      <c r="SWW138" s="262"/>
      <c r="SWX138" s="262"/>
      <c r="SWY138" s="262"/>
      <c r="SWZ138" s="262"/>
      <c r="SXA138" s="262"/>
      <c r="SXB138" s="262"/>
      <c r="SXC138" s="262"/>
      <c r="SXD138" s="262"/>
      <c r="SXE138" s="262"/>
      <c r="SXF138" s="262"/>
      <c r="SXG138" s="262"/>
      <c r="SXH138" s="262"/>
      <c r="SXI138" s="262"/>
      <c r="SXJ138" s="262"/>
      <c r="SXK138" s="262"/>
      <c r="SXL138" s="262"/>
      <c r="SXM138" s="262"/>
      <c r="SXN138" s="262"/>
      <c r="SXO138" s="262"/>
      <c r="SXP138" s="262"/>
      <c r="SXQ138" s="262"/>
      <c r="SXR138" s="262"/>
      <c r="SXS138" s="262"/>
      <c r="SXT138" s="262"/>
      <c r="SXU138" s="262"/>
      <c r="SXV138" s="262"/>
      <c r="SXW138" s="262"/>
      <c r="SXX138" s="262"/>
      <c r="SXY138" s="262"/>
      <c r="SXZ138" s="262"/>
      <c r="SYA138" s="262"/>
      <c r="SYB138" s="262"/>
      <c r="SYC138" s="262"/>
      <c r="SYD138" s="262"/>
      <c r="SYE138" s="262"/>
      <c r="SYF138" s="262"/>
      <c r="SYG138" s="262"/>
      <c r="SYH138" s="262"/>
      <c r="SYI138" s="262"/>
      <c r="SYJ138" s="262"/>
      <c r="SYK138" s="262"/>
      <c r="SYL138" s="262"/>
      <c r="SYM138" s="262"/>
      <c r="SYN138" s="262"/>
      <c r="SYO138" s="262"/>
      <c r="SYP138" s="262"/>
      <c r="SYQ138" s="262"/>
      <c r="SYR138" s="262"/>
      <c r="SYS138" s="262"/>
      <c r="SYT138" s="262"/>
      <c r="SYU138" s="262"/>
      <c r="SYV138" s="262"/>
      <c r="SYW138" s="262"/>
      <c r="SYX138" s="262"/>
      <c r="SYY138" s="262"/>
      <c r="SYZ138" s="262"/>
      <c r="SZA138" s="262"/>
      <c r="SZB138" s="262"/>
      <c r="SZC138" s="262"/>
      <c r="SZD138" s="262"/>
      <c r="SZE138" s="262"/>
      <c r="SZF138" s="262"/>
      <c r="SZG138" s="262"/>
      <c r="SZH138" s="262"/>
      <c r="SZI138" s="262"/>
      <c r="SZJ138" s="262"/>
      <c r="SZK138" s="262"/>
      <c r="SZL138" s="262"/>
      <c r="SZM138" s="262"/>
      <c r="SZN138" s="262"/>
      <c r="SZO138" s="262"/>
      <c r="SZP138" s="262"/>
      <c r="SZQ138" s="262"/>
      <c r="SZR138" s="262"/>
      <c r="SZS138" s="262"/>
      <c r="SZT138" s="262"/>
      <c r="SZU138" s="262"/>
      <c r="SZV138" s="262"/>
      <c r="SZW138" s="262"/>
      <c r="SZX138" s="262"/>
      <c r="SZY138" s="262"/>
      <c r="SZZ138" s="262"/>
      <c r="TAA138" s="262"/>
      <c r="TAB138" s="262"/>
      <c r="TAC138" s="262"/>
      <c r="TAD138" s="262"/>
      <c r="TAE138" s="262"/>
      <c r="TAF138" s="262"/>
      <c r="TAG138" s="262"/>
      <c r="TAH138" s="262"/>
      <c r="TAI138" s="262"/>
      <c r="TAJ138" s="262"/>
      <c r="TAK138" s="262"/>
      <c r="TAL138" s="262"/>
      <c r="TAM138" s="262"/>
      <c r="TAN138" s="262"/>
      <c r="TAO138" s="262"/>
      <c r="TAP138" s="262"/>
      <c r="TAQ138" s="262"/>
      <c r="TAR138" s="262"/>
      <c r="TAS138" s="262"/>
      <c r="TAT138" s="262"/>
      <c r="TAU138" s="262"/>
      <c r="TAV138" s="262"/>
      <c r="TAW138" s="262"/>
      <c r="TAX138" s="262"/>
      <c r="TAY138" s="262"/>
      <c r="TAZ138" s="262"/>
      <c r="TBA138" s="262"/>
      <c r="TBB138" s="262"/>
      <c r="TBC138" s="262"/>
      <c r="TBD138" s="262"/>
      <c r="TBE138" s="262"/>
      <c r="TBF138" s="262"/>
      <c r="TBG138" s="262"/>
      <c r="TBH138" s="262"/>
      <c r="TBI138" s="262"/>
      <c r="TBJ138" s="262"/>
      <c r="TBK138" s="262"/>
      <c r="TBL138" s="262"/>
      <c r="TBM138" s="262"/>
      <c r="TBN138" s="262"/>
      <c r="TBO138" s="262"/>
      <c r="TBP138" s="262"/>
      <c r="TBQ138" s="262"/>
      <c r="TBR138" s="262"/>
      <c r="TBS138" s="262"/>
      <c r="TBT138" s="262"/>
      <c r="TBU138" s="262"/>
      <c r="TBV138" s="262"/>
      <c r="TBW138" s="262"/>
      <c r="TBX138" s="262"/>
      <c r="TBY138" s="262"/>
      <c r="TBZ138" s="262"/>
      <c r="TCA138" s="262"/>
      <c r="TCB138" s="262"/>
      <c r="TCC138" s="262"/>
      <c r="TCD138" s="262"/>
      <c r="TCE138" s="262"/>
      <c r="TCF138" s="262"/>
      <c r="TCG138" s="262"/>
      <c r="TCH138" s="262"/>
      <c r="TCI138" s="262"/>
      <c r="TCJ138" s="262"/>
      <c r="TCK138" s="262"/>
      <c r="TCL138" s="262"/>
      <c r="TCM138" s="262"/>
      <c r="TCN138" s="262"/>
      <c r="TCO138" s="262"/>
      <c r="TCP138" s="262"/>
      <c r="TCQ138" s="262"/>
      <c r="TCR138" s="262"/>
      <c r="TCS138" s="262"/>
      <c r="TCT138" s="262"/>
      <c r="TCU138" s="262"/>
      <c r="TCV138" s="262"/>
      <c r="TCW138" s="262"/>
      <c r="TCX138" s="262"/>
      <c r="TCY138" s="262"/>
      <c r="TCZ138" s="262"/>
      <c r="TDA138" s="262"/>
      <c r="TDB138" s="262"/>
      <c r="TDC138" s="262"/>
      <c r="TDD138" s="262"/>
      <c r="TDE138" s="262"/>
      <c r="TDF138" s="262"/>
      <c r="TDG138" s="262"/>
      <c r="TDH138" s="262"/>
      <c r="TDI138" s="262"/>
      <c r="TDJ138" s="262"/>
      <c r="TDK138" s="262"/>
      <c r="TDL138" s="262"/>
      <c r="TDM138" s="262"/>
      <c r="TDN138" s="262"/>
      <c r="TDO138" s="262"/>
      <c r="TDP138" s="262"/>
      <c r="TDQ138" s="262"/>
      <c r="TDR138" s="262"/>
      <c r="TDS138" s="262"/>
      <c r="TDT138" s="262"/>
      <c r="TDU138" s="262"/>
      <c r="TDV138" s="262"/>
      <c r="TDW138" s="262"/>
      <c r="TDX138" s="262"/>
      <c r="TDY138" s="262"/>
      <c r="TDZ138" s="262"/>
      <c r="TEA138" s="262"/>
      <c r="TEB138" s="262"/>
      <c r="TEC138" s="262"/>
      <c r="TED138" s="262"/>
      <c r="TEE138" s="262"/>
      <c r="TEF138" s="262"/>
      <c r="TEG138" s="262"/>
      <c r="TEH138" s="262"/>
      <c r="TEI138" s="262"/>
      <c r="TEJ138" s="262"/>
      <c r="TEK138" s="262"/>
      <c r="TEL138" s="262"/>
      <c r="TEM138" s="262"/>
      <c r="TEN138" s="262"/>
      <c r="TEO138" s="262"/>
      <c r="TEP138" s="262"/>
      <c r="TEQ138" s="262"/>
      <c r="TER138" s="262"/>
      <c r="TES138" s="262"/>
      <c r="TET138" s="262"/>
      <c r="TEU138" s="262"/>
      <c r="TEV138" s="262"/>
      <c r="TEW138" s="262"/>
      <c r="TEX138" s="262"/>
      <c r="TEY138" s="262"/>
      <c r="TEZ138" s="262"/>
      <c r="TFA138" s="262"/>
      <c r="TFB138" s="262"/>
      <c r="TFC138" s="262"/>
      <c r="TFD138" s="262"/>
      <c r="TFE138" s="262"/>
      <c r="TFF138" s="262"/>
      <c r="TFG138" s="262"/>
      <c r="TFH138" s="262"/>
      <c r="TFI138" s="262"/>
      <c r="TFJ138" s="262"/>
      <c r="TFK138" s="262"/>
      <c r="TFL138" s="262"/>
      <c r="TFM138" s="262"/>
      <c r="TFN138" s="262"/>
      <c r="TFO138" s="262"/>
      <c r="TFP138" s="262"/>
      <c r="TFQ138" s="262"/>
      <c r="TFR138" s="262"/>
      <c r="TFS138" s="262"/>
      <c r="TFT138" s="262"/>
      <c r="TFU138" s="262"/>
      <c r="TFV138" s="262"/>
      <c r="TFW138" s="262"/>
      <c r="TFX138" s="262"/>
      <c r="TFY138" s="262"/>
      <c r="TFZ138" s="262"/>
      <c r="TGA138" s="262"/>
      <c r="TGB138" s="262"/>
      <c r="TGC138" s="262"/>
      <c r="TGD138" s="262"/>
      <c r="TGE138" s="262"/>
      <c r="TGF138" s="262"/>
      <c r="TGG138" s="262"/>
      <c r="TGH138" s="262"/>
      <c r="TGI138" s="262"/>
      <c r="TGJ138" s="262"/>
      <c r="TGK138" s="262"/>
      <c r="TGL138" s="262"/>
      <c r="TGM138" s="262"/>
      <c r="TGN138" s="262"/>
      <c r="TGO138" s="262"/>
      <c r="TGP138" s="262"/>
      <c r="TGQ138" s="262"/>
      <c r="TGR138" s="262"/>
      <c r="TGS138" s="262"/>
      <c r="TGT138" s="262"/>
      <c r="TGU138" s="262"/>
      <c r="TGV138" s="262"/>
      <c r="TGW138" s="262"/>
      <c r="TGX138" s="262"/>
      <c r="TGY138" s="262"/>
      <c r="TGZ138" s="262"/>
      <c r="THA138" s="262"/>
      <c r="THB138" s="262"/>
      <c r="THC138" s="262"/>
      <c r="THD138" s="262"/>
      <c r="THE138" s="262"/>
      <c r="THF138" s="262"/>
      <c r="THG138" s="262"/>
      <c r="THH138" s="262"/>
      <c r="THI138" s="262"/>
      <c r="THJ138" s="262"/>
      <c r="THK138" s="262"/>
      <c r="THL138" s="262"/>
      <c r="THM138" s="262"/>
      <c r="THN138" s="262"/>
      <c r="THO138" s="262"/>
      <c r="THP138" s="262"/>
      <c r="THQ138" s="262"/>
      <c r="THR138" s="262"/>
      <c r="THS138" s="262"/>
      <c r="THT138" s="262"/>
      <c r="THU138" s="262"/>
      <c r="THV138" s="262"/>
      <c r="THW138" s="262"/>
      <c r="THX138" s="262"/>
      <c r="THY138" s="262"/>
      <c r="THZ138" s="262"/>
      <c r="TIA138" s="262"/>
      <c r="TIB138" s="262"/>
      <c r="TIC138" s="262"/>
      <c r="TID138" s="262"/>
      <c r="TIE138" s="262"/>
      <c r="TIF138" s="262"/>
      <c r="TIG138" s="262"/>
      <c r="TIH138" s="262"/>
      <c r="TII138" s="262"/>
      <c r="TIJ138" s="262"/>
      <c r="TIK138" s="262"/>
      <c r="TIL138" s="262"/>
      <c r="TIM138" s="262"/>
      <c r="TIN138" s="262"/>
      <c r="TIO138" s="262"/>
      <c r="TIP138" s="262"/>
      <c r="TIQ138" s="262"/>
      <c r="TIR138" s="262"/>
      <c r="TIS138" s="262"/>
      <c r="TIT138" s="262"/>
      <c r="TIU138" s="262"/>
      <c r="TIV138" s="262"/>
      <c r="TIW138" s="262"/>
      <c r="TIX138" s="262"/>
      <c r="TIY138" s="262"/>
      <c r="TIZ138" s="262"/>
      <c r="TJA138" s="262"/>
      <c r="TJB138" s="262"/>
      <c r="TJC138" s="262"/>
      <c r="TJD138" s="262"/>
      <c r="TJE138" s="262"/>
      <c r="TJF138" s="262"/>
      <c r="TJG138" s="262"/>
      <c r="TJH138" s="262"/>
      <c r="TJI138" s="262"/>
      <c r="TJJ138" s="262"/>
      <c r="TJK138" s="262"/>
      <c r="TJL138" s="262"/>
      <c r="TJM138" s="262"/>
      <c r="TJN138" s="262"/>
      <c r="TJO138" s="262"/>
      <c r="TJP138" s="262"/>
      <c r="TJQ138" s="262"/>
      <c r="TJR138" s="262"/>
      <c r="TJS138" s="262"/>
      <c r="TJT138" s="262"/>
      <c r="TJU138" s="262"/>
      <c r="TJV138" s="262"/>
      <c r="TJW138" s="262"/>
      <c r="TJX138" s="262"/>
      <c r="TJY138" s="262"/>
      <c r="TJZ138" s="262"/>
      <c r="TKA138" s="262"/>
      <c r="TKB138" s="262"/>
      <c r="TKC138" s="262"/>
      <c r="TKD138" s="262"/>
      <c r="TKE138" s="262"/>
      <c r="TKF138" s="262"/>
      <c r="TKG138" s="262"/>
      <c r="TKH138" s="262"/>
      <c r="TKI138" s="262"/>
      <c r="TKJ138" s="262"/>
      <c r="TKK138" s="262"/>
      <c r="TKL138" s="262"/>
      <c r="TKM138" s="262"/>
      <c r="TKN138" s="262"/>
      <c r="TKO138" s="262"/>
      <c r="TKP138" s="262"/>
      <c r="TKQ138" s="262"/>
      <c r="TKR138" s="262"/>
      <c r="TKS138" s="262"/>
      <c r="TKT138" s="262"/>
      <c r="TKU138" s="262"/>
      <c r="TKV138" s="262"/>
      <c r="TKW138" s="262"/>
      <c r="TKX138" s="262"/>
      <c r="TKY138" s="262"/>
      <c r="TKZ138" s="262"/>
      <c r="TLA138" s="262"/>
      <c r="TLB138" s="262"/>
      <c r="TLC138" s="262"/>
      <c r="TLD138" s="262"/>
      <c r="TLE138" s="262"/>
      <c r="TLF138" s="262"/>
      <c r="TLG138" s="262"/>
      <c r="TLH138" s="262"/>
      <c r="TLI138" s="262"/>
      <c r="TLJ138" s="262"/>
      <c r="TLK138" s="262"/>
      <c r="TLL138" s="262"/>
      <c r="TLM138" s="262"/>
      <c r="TLN138" s="262"/>
      <c r="TLO138" s="262"/>
      <c r="TLP138" s="262"/>
      <c r="TLQ138" s="262"/>
      <c r="TLR138" s="262"/>
      <c r="TLS138" s="262"/>
      <c r="TLT138" s="262"/>
      <c r="TLU138" s="262"/>
      <c r="TLV138" s="262"/>
      <c r="TLW138" s="262"/>
      <c r="TLX138" s="262"/>
      <c r="TLY138" s="262"/>
      <c r="TLZ138" s="262"/>
      <c r="TMA138" s="262"/>
      <c r="TMB138" s="262"/>
      <c r="TMC138" s="262"/>
      <c r="TMD138" s="262"/>
      <c r="TME138" s="262"/>
      <c r="TMF138" s="262"/>
      <c r="TMG138" s="262"/>
      <c r="TMH138" s="262"/>
      <c r="TMI138" s="262"/>
      <c r="TMJ138" s="262"/>
      <c r="TMK138" s="262"/>
      <c r="TML138" s="262"/>
      <c r="TMM138" s="262"/>
      <c r="TMN138" s="262"/>
      <c r="TMO138" s="262"/>
      <c r="TMP138" s="262"/>
      <c r="TMQ138" s="262"/>
      <c r="TMR138" s="262"/>
      <c r="TMS138" s="262"/>
      <c r="TMT138" s="262"/>
      <c r="TMU138" s="262"/>
      <c r="TMV138" s="262"/>
      <c r="TMW138" s="262"/>
      <c r="TMX138" s="262"/>
      <c r="TMY138" s="262"/>
      <c r="TMZ138" s="262"/>
      <c r="TNA138" s="262"/>
      <c r="TNB138" s="262"/>
      <c r="TNC138" s="262"/>
      <c r="TND138" s="262"/>
      <c r="TNE138" s="262"/>
      <c r="TNF138" s="262"/>
      <c r="TNG138" s="262"/>
      <c r="TNH138" s="262"/>
      <c r="TNI138" s="262"/>
      <c r="TNJ138" s="262"/>
      <c r="TNK138" s="262"/>
      <c r="TNL138" s="262"/>
      <c r="TNM138" s="262"/>
      <c r="TNN138" s="262"/>
      <c r="TNO138" s="262"/>
      <c r="TNP138" s="262"/>
      <c r="TNQ138" s="262"/>
      <c r="TNR138" s="262"/>
      <c r="TNS138" s="262"/>
      <c r="TNT138" s="262"/>
      <c r="TNU138" s="262"/>
      <c r="TNV138" s="262"/>
      <c r="TNW138" s="262"/>
      <c r="TNX138" s="262"/>
      <c r="TNY138" s="262"/>
      <c r="TNZ138" s="262"/>
      <c r="TOA138" s="262"/>
      <c r="TOB138" s="262"/>
      <c r="TOC138" s="262"/>
      <c r="TOD138" s="262"/>
      <c r="TOE138" s="262"/>
      <c r="TOF138" s="262"/>
      <c r="TOG138" s="262"/>
      <c r="TOH138" s="262"/>
      <c r="TOI138" s="262"/>
      <c r="TOJ138" s="262"/>
      <c r="TOK138" s="262"/>
      <c r="TOL138" s="262"/>
      <c r="TOM138" s="262"/>
      <c r="TON138" s="262"/>
      <c r="TOO138" s="262"/>
      <c r="TOP138" s="262"/>
      <c r="TOQ138" s="262"/>
      <c r="TOR138" s="262"/>
      <c r="TOS138" s="262"/>
      <c r="TOT138" s="262"/>
      <c r="TOU138" s="262"/>
      <c r="TOV138" s="262"/>
      <c r="TOW138" s="262"/>
      <c r="TOX138" s="262"/>
      <c r="TOY138" s="262"/>
      <c r="TOZ138" s="262"/>
      <c r="TPA138" s="262"/>
      <c r="TPB138" s="262"/>
      <c r="TPC138" s="262"/>
      <c r="TPD138" s="262"/>
      <c r="TPE138" s="262"/>
      <c r="TPF138" s="262"/>
      <c r="TPG138" s="262"/>
      <c r="TPH138" s="262"/>
      <c r="TPI138" s="262"/>
      <c r="TPJ138" s="262"/>
      <c r="TPK138" s="262"/>
      <c r="TPL138" s="262"/>
      <c r="TPM138" s="262"/>
      <c r="TPN138" s="262"/>
      <c r="TPO138" s="262"/>
      <c r="TPP138" s="262"/>
      <c r="TPQ138" s="262"/>
      <c r="TPR138" s="262"/>
      <c r="TPS138" s="262"/>
      <c r="TPT138" s="262"/>
      <c r="TPU138" s="262"/>
      <c r="TPV138" s="262"/>
      <c r="TPW138" s="262"/>
      <c r="TPX138" s="262"/>
      <c r="TPY138" s="262"/>
      <c r="TPZ138" s="262"/>
      <c r="TQA138" s="262"/>
      <c r="TQB138" s="262"/>
      <c r="TQC138" s="262"/>
      <c r="TQD138" s="262"/>
      <c r="TQE138" s="262"/>
      <c r="TQF138" s="262"/>
      <c r="TQG138" s="262"/>
      <c r="TQH138" s="262"/>
      <c r="TQI138" s="262"/>
      <c r="TQJ138" s="262"/>
      <c r="TQK138" s="262"/>
      <c r="TQL138" s="262"/>
      <c r="TQM138" s="262"/>
      <c r="TQN138" s="262"/>
      <c r="TQO138" s="262"/>
      <c r="TQP138" s="262"/>
      <c r="TQQ138" s="262"/>
      <c r="TQR138" s="262"/>
      <c r="TQS138" s="262"/>
      <c r="TQT138" s="262"/>
      <c r="TQU138" s="262"/>
      <c r="TQV138" s="262"/>
      <c r="TQW138" s="262"/>
      <c r="TQX138" s="262"/>
      <c r="TQY138" s="262"/>
      <c r="TQZ138" s="262"/>
      <c r="TRA138" s="262"/>
      <c r="TRB138" s="262"/>
      <c r="TRC138" s="262"/>
      <c r="TRD138" s="262"/>
      <c r="TRE138" s="262"/>
      <c r="TRF138" s="262"/>
      <c r="TRG138" s="262"/>
      <c r="TRH138" s="262"/>
      <c r="TRI138" s="262"/>
      <c r="TRJ138" s="262"/>
      <c r="TRK138" s="262"/>
      <c r="TRL138" s="262"/>
      <c r="TRM138" s="262"/>
      <c r="TRN138" s="262"/>
      <c r="TRO138" s="262"/>
      <c r="TRP138" s="262"/>
      <c r="TRQ138" s="262"/>
      <c r="TRR138" s="262"/>
      <c r="TRS138" s="262"/>
      <c r="TRT138" s="262"/>
      <c r="TRU138" s="262"/>
      <c r="TRV138" s="262"/>
      <c r="TRW138" s="262"/>
      <c r="TRX138" s="262"/>
      <c r="TRY138" s="262"/>
      <c r="TRZ138" s="262"/>
      <c r="TSA138" s="262"/>
      <c r="TSB138" s="262"/>
      <c r="TSC138" s="262"/>
      <c r="TSD138" s="262"/>
      <c r="TSE138" s="262"/>
      <c r="TSF138" s="262"/>
      <c r="TSG138" s="262"/>
      <c r="TSH138" s="262"/>
      <c r="TSI138" s="262"/>
      <c r="TSJ138" s="262"/>
      <c r="TSK138" s="262"/>
      <c r="TSL138" s="262"/>
      <c r="TSM138" s="262"/>
      <c r="TSN138" s="262"/>
      <c r="TSO138" s="262"/>
      <c r="TSP138" s="262"/>
      <c r="TSQ138" s="262"/>
      <c r="TSR138" s="262"/>
      <c r="TSS138" s="262"/>
      <c r="TST138" s="262"/>
      <c r="TSU138" s="262"/>
      <c r="TSV138" s="262"/>
      <c r="TSW138" s="262"/>
      <c r="TSX138" s="262"/>
      <c r="TSY138" s="262"/>
      <c r="TSZ138" s="262"/>
      <c r="TTA138" s="262"/>
      <c r="TTB138" s="262"/>
      <c r="TTC138" s="262"/>
      <c r="TTD138" s="262"/>
      <c r="TTE138" s="262"/>
      <c r="TTF138" s="262"/>
      <c r="TTG138" s="262"/>
      <c r="TTH138" s="262"/>
      <c r="TTI138" s="262"/>
      <c r="TTJ138" s="262"/>
      <c r="TTK138" s="262"/>
      <c r="TTL138" s="262"/>
      <c r="TTM138" s="262"/>
      <c r="TTN138" s="262"/>
      <c r="TTO138" s="262"/>
      <c r="TTP138" s="262"/>
      <c r="TTQ138" s="262"/>
      <c r="TTR138" s="262"/>
      <c r="TTS138" s="262"/>
      <c r="TTT138" s="262"/>
      <c r="TTU138" s="262"/>
      <c r="TTV138" s="262"/>
      <c r="TTW138" s="262"/>
      <c r="TTX138" s="262"/>
      <c r="TTY138" s="262"/>
      <c r="TTZ138" s="262"/>
      <c r="TUA138" s="262"/>
      <c r="TUB138" s="262"/>
      <c r="TUC138" s="262"/>
      <c r="TUD138" s="262"/>
      <c r="TUE138" s="262"/>
      <c r="TUF138" s="262"/>
      <c r="TUG138" s="262"/>
      <c r="TUH138" s="262"/>
      <c r="TUI138" s="262"/>
      <c r="TUJ138" s="262"/>
      <c r="TUK138" s="262"/>
      <c r="TUL138" s="262"/>
      <c r="TUM138" s="262"/>
      <c r="TUN138" s="262"/>
      <c r="TUO138" s="262"/>
      <c r="TUP138" s="262"/>
      <c r="TUQ138" s="262"/>
      <c r="TUR138" s="262"/>
      <c r="TUS138" s="262"/>
      <c r="TUT138" s="262"/>
      <c r="TUU138" s="262"/>
      <c r="TUV138" s="262"/>
      <c r="TUW138" s="262"/>
      <c r="TUX138" s="262"/>
      <c r="TUY138" s="262"/>
      <c r="TUZ138" s="262"/>
      <c r="TVA138" s="262"/>
      <c r="TVB138" s="262"/>
      <c r="TVC138" s="262"/>
      <c r="TVD138" s="262"/>
      <c r="TVE138" s="262"/>
      <c r="TVF138" s="262"/>
      <c r="TVG138" s="262"/>
      <c r="TVH138" s="262"/>
      <c r="TVI138" s="262"/>
      <c r="TVJ138" s="262"/>
      <c r="TVK138" s="262"/>
      <c r="TVL138" s="262"/>
      <c r="TVM138" s="262"/>
      <c r="TVN138" s="262"/>
      <c r="TVO138" s="262"/>
      <c r="TVP138" s="262"/>
      <c r="TVQ138" s="262"/>
      <c r="TVR138" s="262"/>
      <c r="TVS138" s="262"/>
      <c r="TVT138" s="262"/>
      <c r="TVU138" s="262"/>
      <c r="TVV138" s="262"/>
      <c r="TVW138" s="262"/>
      <c r="TVX138" s="262"/>
      <c r="TVY138" s="262"/>
      <c r="TVZ138" s="262"/>
      <c r="TWA138" s="262"/>
      <c r="TWB138" s="262"/>
      <c r="TWC138" s="262"/>
      <c r="TWD138" s="262"/>
      <c r="TWE138" s="262"/>
      <c r="TWF138" s="262"/>
      <c r="TWG138" s="262"/>
      <c r="TWH138" s="262"/>
      <c r="TWI138" s="262"/>
      <c r="TWJ138" s="262"/>
      <c r="TWK138" s="262"/>
      <c r="TWL138" s="262"/>
      <c r="TWM138" s="262"/>
      <c r="TWN138" s="262"/>
      <c r="TWO138" s="262"/>
      <c r="TWP138" s="262"/>
      <c r="TWQ138" s="262"/>
      <c r="TWR138" s="262"/>
      <c r="TWS138" s="262"/>
      <c r="TWT138" s="262"/>
      <c r="TWU138" s="262"/>
      <c r="TWV138" s="262"/>
      <c r="TWW138" s="262"/>
      <c r="TWX138" s="262"/>
      <c r="TWY138" s="262"/>
      <c r="TWZ138" s="262"/>
      <c r="TXA138" s="262"/>
      <c r="TXB138" s="262"/>
      <c r="TXC138" s="262"/>
      <c r="TXD138" s="262"/>
      <c r="TXE138" s="262"/>
      <c r="TXF138" s="262"/>
      <c r="TXG138" s="262"/>
      <c r="TXH138" s="262"/>
      <c r="TXI138" s="262"/>
      <c r="TXJ138" s="262"/>
      <c r="TXK138" s="262"/>
      <c r="TXL138" s="262"/>
      <c r="TXM138" s="262"/>
      <c r="TXN138" s="262"/>
      <c r="TXO138" s="262"/>
      <c r="TXP138" s="262"/>
      <c r="TXQ138" s="262"/>
      <c r="TXR138" s="262"/>
      <c r="TXS138" s="262"/>
      <c r="TXT138" s="262"/>
      <c r="TXU138" s="262"/>
      <c r="TXV138" s="262"/>
      <c r="TXW138" s="262"/>
      <c r="TXX138" s="262"/>
      <c r="TXY138" s="262"/>
      <c r="TXZ138" s="262"/>
      <c r="TYA138" s="262"/>
      <c r="TYB138" s="262"/>
      <c r="TYC138" s="262"/>
      <c r="TYD138" s="262"/>
      <c r="TYE138" s="262"/>
      <c r="TYF138" s="262"/>
      <c r="TYG138" s="262"/>
      <c r="TYH138" s="262"/>
      <c r="TYI138" s="262"/>
      <c r="TYJ138" s="262"/>
      <c r="TYK138" s="262"/>
      <c r="TYL138" s="262"/>
      <c r="TYM138" s="262"/>
      <c r="TYN138" s="262"/>
      <c r="TYO138" s="262"/>
      <c r="TYP138" s="262"/>
      <c r="TYQ138" s="262"/>
      <c r="TYR138" s="262"/>
      <c r="TYS138" s="262"/>
      <c r="TYT138" s="262"/>
      <c r="TYU138" s="262"/>
      <c r="TYV138" s="262"/>
      <c r="TYW138" s="262"/>
      <c r="TYX138" s="262"/>
      <c r="TYY138" s="262"/>
      <c r="TYZ138" s="262"/>
      <c r="TZA138" s="262"/>
      <c r="TZB138" s="262"/>
      <c r="TZC138" s="262"/>
      <c r="TZD138" s="262"/>
      <c r="TZE138" s="262"/>
      <c r="TZF138" s="262"/>
      <c r="TZG138" s="262"/>
      <c r="TZH138" s="262"/>
      <c r="TZI138" s="262"/>
      <c r="TZJ138" s="262"/>
      <c r="TZK138" s="262"/>
      <c r="TZL138" s="262"/>
      <c r="TZM138" s="262"/>
      <c r="TZN138" s="262"/>
      <c r="TZO138" s="262"/>
      <c r="TZP138" s="262"/>
      <c r="TZQ138" s="262"/>
      <c r="TZR138" s="262"/>
      <c r="TZS138" s="262"/>
      <c r="TZT138" s="262"/>
      <c r="TZU138" s="262"/>
      <c r="TZV138" s="262"/>
      <c r="TZW138" s="262"/>
      <c r="TZX138" s="262"/>
      <c r="TZY138" s="262"/>
      <c r="TZZ138" s="262"/>
      <c r="UAA138" s="262"/>
      <c r="UAB138" s="262"/>
      <c r="UAC138" s="262"/>
      <c r="UAD138" s="262"/>
      <c r="UAE138" s="262"/>
      <c r="UAF138" s="262"/>
      <c r="UAG138" s="262"/>
      <c r="UAH138" s="262"/>
      <c r="UAI138" s="262"/>
      <c r="UAJ138" s="262"/>
      <c r="UAK138" s="262"/>
      <c r="UAL138" s="262"/>
      <c r="UAM138" s="262"/>
      <c r="UAN138" s="262"/>
      <c r="UAO138" s="262"/>
      <c r="UAP138" s="262"/>
      <c r="UAQ138" s="262"/>
      <c r="UAR138" s="262"/>
      <c r="UAS138" s="262"/>
      <c r="UAT138" s="262"/>
      <c r="UAU138" s="262"/>
      <c r="UAV138" s="262"/>
      <c r="UAW138" s="262"/>
      <c r="UAX138" s="262"/>
      <c r="UAY138" s="262"/>
      <c r="UAZ138" s="262"/>
      <c r="UBA138" s="262"/>
      <c r="UBB138" s="262"/>
      <c r="UBC138" s="262"/>
      <c r="UBD138" s="262"/>
      <c r="UBE138" s="262"/>
      <c r="UBF138" s="262"/>
      <c r="UBG138" s="262"/>
      <c r="UBH138" s="262"/>
      <c r="UBI138" s="262"/>
      <c r="UBJ138" s="262"/>
      <c r="UBK138" s="262"/>
      <c r="UBL138" s="262"/>
      <c r="UBM138" s="262"/>
      <c r="UBN138" s="262"/>
      <c r="UBO138" s="262"/>
      <c r="UBP138" s="262"/>
      <c r="UBQ138" s="262"/>
      <c r="UBR138" s="262"/>
      <c r="UBS138" s="262"/>
      <c r="UBT138" s="262"/>
      <c r="UBU138" s="262"/>
      <c r="UBV138" s="262"/>
      <c r="UBW138" s="262"/>
      <c r="UBX138" s="262"/>
      <c r="UBY138" s="262"/>
      <c r="UBZ138" s="262"/>
      <c r="UCA138" s="262"/>
      <c r="UCB138" s="262"/>
      <c r="UCC138" s="262"/>
      <c r="UCD138" s="262"/>
      <c r="UCE138" s="262"/>
      <c r="UCF138" s="262"/>
      <c r="UCG138" s="262"/>
      <c r="UCH138" s="262"/>
      <c r="UCI138" s="262"/>
      <c r="UCJ138" s="262"/>
      <c r="UCK138" s="262"/>
      <c r="UCL138" s="262"/>
      <c r="UCM138" s="262"/>
      <c r="UCN138" s="262"/>
      <c r="UCO138" s="262"/>
      <c r="UCP138" s="262"/>
      <c r="UCQ138" s="262"/>
      <c r="UCR138" s="262"/>
      <c r="UCS138" s="262"/>
      <c r="UCT138" s="262"/>
      <c r="UCU138" s="262"/>
      <c r="UCV138" s="262"/>
      <c r="UCW138" s="262"/>
      <c r="UCX138" s="262"/>
      <c r="UCY138" s="262"/>
      <c r="UCZ138" s="262"/>
      <c r="UDA138" s="262"/>
      <c r="UDB138" s="262"/>
      <c r="UDC138" s="262"/>
      <c r="UDD138" s="262"/>
      <c r="UDE138" s="262"/>
      <c r="UDF138" s="262"/>
      <c r="UDG138" s="262"/>
      <c r="UDH138" s="262"/>
      <c r="UDI138" s="262"/>
      <c r="UDJ138" s="262"/>
      <c r="UDK138" s="262"/>
      <c r="UDL138" s="262"/>
      <c r="UDM138" s="262"/>
      <c r="UDN138" s="262"/>
      <c r="UDO138" s="262"/>
      <c r="UDP138" s="262"/>
      <c r="UDQ138" s="262"/>
      <c r="UDR138" s="262"/>
      <c r="UDS138" s="262"/>
      <c r="UDT138" s="262"/>
      <c r="UDU138" s="262"/>
      <c r="UDV138" s="262"/>
      <c r="UDW138" s="262"/>
      <c r="UDX138" s="262"/>
      <c r="UDY138" s="262"/>
      <c r="UDZ138" s="262"/>
      <c r="UEA138" s="262"/>
      <c r="UEB138" s="262"/>
      <c r="UEC138" s="262"/>
      <c r="UED138" s="262"/>
      <c r="UEE138" s="262"/>
      <c r="UEF138" s="262"/>
      <c r="UEG138" s="262"/>
      <c r="UEH138" s="262"/>
      <c r="UEI138" s="262"/>
      <c r="UEJ138" s="262"/>
      <c r="UEK138" s="262"/>
      <c r="UEL138" s="262"/>
      <c r="UEM138" s="262"/>
      <c r="UEN138" s="262"/>
      <c r="UEO138" s="262"/>
      <c r="UEP138" s="262"/>
      <c r="UEQ138" s="262"/>
      <c r="UER138" s="262"/>
      <c r="UES138" s="262"/>
      <c r="UET138" s="262"/>
      <c r="UEU138" s="262"/>
      <c r="UEV138" s="262"/>
      <c r="UEW138" s="262"/>
      <c r="UEX138" s="262"/>
      <c r="UEY138" s="262"/>
      <c r="UEZ138" s="262"/>
      <c r="UFA138" s="262"/>
      <c r="UFB138" s="262"/>
      <c r="UFC138" s="262"/>
      <c r="UFD138" s="262"/>
      <c r="UFE138" s="262"/>
      <c r="UFF138" s="262"/>
      <c r="UFG138" s="262"/>
      <c r="UFH138" s="262"/>
      <c r="UFI138" s="262"/>
      <c r="UFJ138" s="262"/>
      <c r="UFK138" s="262"/>
      <c r="UFL138" s="262"/>
      <c r="UFM138" s="262"/>
      <c r="UFN138" s="262"/>
      <c r="UFO138" s="262"/>
      <c r="UFP138" s="262"/>
      <c r="UFQ138" s="262"/>
      <c r="UFR138" s="262"/>
      <c r="UFS138" s="262"/>
      <c r="UFT138" s="262"/>
      <c r="UFU138" s="262"/>
      <c r="UFV138" s="262"/>
      <c r="UFW138" s="262"/>
      <c r="UFX138" s="262"/>
      <c r="UFY138" s="262"/>
      <c r="UFZ138" s="262"/>
      <c r="UGA138" s="262"/>
      <c r="UGB138" s="262"/>
      <c r="UGC138" s="262"/>
      <c r="UGD138" s="262"/>
      <c r="UGE138" s="262"/>
      <c r="UGF138" s="262"/>
      <c r="UGG138" s="262"/>
      <c r="UGH138" s="262"/>
      <c r="UGI138" s="262"/>
      <c r="UGJ138" s="262"/>
      <c r="UGK138" s="262"/>
      <c r="UGL138" s="262"/>
      <c r="UGM138" s="262"/>
      <c r="UGN138" s="262"/>
      <c r="UGO138" s="262"/>
      <c r="UGP138" s="262"/>
      <c r="UGQ138" s="262"/>
      <c r="UGR138" s="262"/>
      <c r="UGS138" s="262"/>
      <c r="UGT138" s="262"/>
      <c r="UGU138" s="262"/>
      <c r="UGV138" s="262"/>
      <c r="UGW138" s="262"/>
      <c r="UGX138" s="262"/>
      <c r="UGY138" s="262"/>
      <c r="UGZ138" s="262"/>
      <c r="UHA138" s="262"/>
      <c r="UHB138" s="262"/>
      <c r="UHC138" s="262"/>
      <c r="UHD138" s="262"/>
      <c r="UHE138" s="262"/>
      <c r="UHF138" s="262"/>
      <c r="UHG138" s="262"/>
      <c r="UHH138" s="262"/>
      <c r="UHI138" s="262"/>
      <c r="UHJ138" s="262"/>
      <c r="UHK138" s="262"/>
      <c r="UHL138" s="262"/>
      <c r="UHM138" s="262"/>
      <c r="UHN138" s="262"/>
      <c r="UHO138" s="262"/>
      <c r="UHP138" s="262"/>
      <c r="UHQ138" s="262"/>
      <c r="UHR138" s="262"/>
      <c r="UHS138" s="262"/>
      <c r="UHT138" s="262"/>
      <c r="UHU138" s="262"/>
      <c r="UHV138" s="262"/>
      <c r="UHW138" s="262"/>
      <c r="UHX138" s="262"/>
      <c r="UHY138" s="262"/>
      <c r="UHZ138" s="262"/>
      <c r="UIA138" s="262"/>
      <c r="UIB138" s="262"/>
      <c r="UIC138" s="262"/>
      <c r="UID138" s="262"/>
      <c r="UIE138" s="262"/>
      <c r="UIF138" s="262"/>
      <c r="UIG138" s="262"/>
      <c r="UIH138" s="262"/>
      <c r="UII138" s="262"/>
      <c r="UIJ138" s="262"/>
      <c r="UIK138" s="262"/>
      <c r="UIL138" s="262"/>
      <c r="UIM138" s="262"/>
      <c r="UIN138" s="262"/>
      <c r="UIO138" s="262"/>
      <c r="UIP138" s="262"/>
      <c r="UIQ138" s="262"/>
      <c r="UIR138" s="262"/>
      <c r="UIS138" s="262"/>
      <c r="UIT138" s="262"/>
      <c r="UIU138" s="262"/>
      <c r="UIV138" s="262"/>
      <c r="UIW138" s="262"/>
      <c r="UIX138" s="262"/>
      <c r="UIY138" s="262"/>
      <c r="UIZ138" s="262"/>
      <c r="UJA138" s="262"/>
      <c r="UJB138" s="262"/>
      <c r="UJC138" s="262"/>
      <c r="UJD138" s="262"/>
      <c r="UJE138" s="262"/>
      <c r="UJF138" s="262"/>
      <c r="UJG138" s="262"/>
      <c r="UJH138" s="262"/>
      <c r="UJI138" s="262"/>
      <c r="UJJ138" s="262"/>
      <c r="UJK138" s="262"/>
      <c r="UJL138" s="262"/>
      <c r="UJM138" s="262"/>
      <c r="UJN138" s="262"/>
      <c r="UJO138" s="262"/>
      <c r="UJP138" s="262"/>
      <c r="UJQ138" s="262"/>
      <c r="UJR138" s="262"/>
      <c r="UJS138" s="262"/>
      <c r="UJT138" s="262"/>
      <c r="UJU138" s="262"/>
      <c r="UJV138" s="262"/>
      <c r="UJW138" s="262"/>
      <c r="UJX138" s="262"/>
      <c r="UJY138" s="262"/>
      <c r="UJZ138" s="262"/>
      <c r="UKA138" s="262"/>
      <c r="UKB138" s="262"/>
      <c r="UKC138" s="262"/>
      <c r="UKD138" s="262"/>
      <c r="UKE138" s="262"/>
      <c r="UKF138" s="262"/>
      <c r="UKG138" s="262"/>
      <c r="UKH138" s="262"/>
      <c r="UKI138" s="262"/>
      <c r="UKJ138" s="262"/>
      <c r="UKK138" s="262"/>
      <c r="UKL138" s="262"/>
      <c r="UKM138" s="262"/>
      <c r="UKN138" s="262"/>
      <c r="UKO138" s="262"/>
      <c r="UKP138" s="262"/>
      <c r="UKQ138" s="262"/>
      <c r="UKR138" s="262"/>
      <c r="UKS138" s="262"/>
      <c r="UKT138" s="262"/>
      <c r="UKU138" s="262"/>
      <c r="UKV138" s="262"/>
      <c r="UKW138" s="262"/>
      <c r="UKX138" s="262"/>
      <c r="UKY138" s="262"/>
      <c r="UKZ138" s="262"/>
      <c r="ULA138" s="262"/>
      <c r="ULB138" s="262"/>
      <c r="ULC138" s="262"/>
      <c r="ULD138" s="262"/>
      <c r="ULE138" s="262"/>
      <c r="ULF138" s="262"/>
      <c r="ULG138" s="262"/>
      <c r="ULH138" s="262"/>
      <c r="ULI138" s="262"/>
      <c r="ULJ138" s="262"/>
      <c r="ULK138" s="262"/>
      <c r="ULL138" s="262"/>
      <c r="ULM138" s="262"/>
      <c r="ULN138" s="262"/>
      <c r="ULO138" s="262"/>
      <c r="ULP138" s="262"/>
      <c r="ULQ138" s="262"/>
      <c r="ULR138" s="262"/>
      <c r="ULS138" s="262"/>
      <c r="ULT138" s="262"/>
      <c r="ULU138" s="262"/>
      <c r="ULV138" s="262"/>
      <c r="ULW138" s="262"/>
      <c r="ULX138" s="262"/>
      <c r="ULY138" s="262"/>
      <c r="ULZ138" s="262"/>
      <c r="UMA138" s="262"/>
      <c r="UMB138" s="262"/>
      <c r="UMC138" s="262"/>
      <c r="UMD138" s="262"/>
      <c r="UME138" s="262"/>
      <c r="UMF138" s="262"/>
      <c r="UMG138" s="262"/>
      <c r="UMH138" s="262"/>
      <c r="UMI138" s="262"/>
      <c r="UMJ138" s="262"/>
      <c r="UMK138" s="262"/>
      <c r="UML138" s="262"/>
      <c r="UMM138" s="262"/>
      <c r="UMN138" s="262"/>
      <c r="UMO138" s="262"/>
      <c r="UMP138" s="262"/>
      <c r="UMQ138" s="262"/>
      <c r="UMR138" s="262"/>
      <c r="UMS138" s="262"/>
      <c r="UMT138" s="262"/>
      <c r="UMU138" s="262"/>
      <c r="UMV138" s="262"/>
      <c r="UMW138" s="262"/>
      <c r="UMX138" s="262"/>
      <c r="UMY138" s="262"/>
      <c r="UMZ138" s="262"/>
      <c r="UNA138" s="262"/>
      <c r="UNB138" s="262"/>
      <c r="UNC138" s="262"/>
      <c r="UND138" s="262"/>
      <c r="UNE138" s="262"/>
      <c r="UNF138" s="262"/>
      <c r="UNG138" s="262"/>
      <c r="UNH138" s="262"/>
      <c r="UNI138" s="262"/>
      <c r="UNJ138" s="262"/>
      <c r="UNK138" s="262"/>
      <c r="UNL138" s="262"/>
      <c r="UNM138" s="262"/>
      <c r="UNN138" s="262"/>
      <c r="UNO138" s="262"/>
      <c r="UNP138" s="262"/>
      <c r="UNQ138" s="262"/>
      <c r="UNR138" s="262"/>
      <c r="UNS138" s="262"/>
      <c r="UNT138" s="262"/>
      <c r="UNU138" s="262"/>
      <c r="UNV138" s="262"/>
      <c r="UNW138" s="262"/>
      <c r="UNX138" s="262"/>
      <c r="UNY138" s="262"/>
      <c r="UNZ138" s="262"/>
      <c r="UOA138" s="262"/>
      <c r="UOB138" s="262"/>
      <c r="UOC138" s="262"/>
      <c r="UOD138" s="262"/>
      <c r="UOE138" s="262"/>
      <c r="UOF138" s="262"/>
      <c r="UOG138" s="262"/>
      <c r="UOH138" s="262"/>
      <c r="UOI138" s="262"/>
      <c r="UOJ138" s="262"/>
      <c r="UOK138" s="262"/>
      <c r="UOL138" s="262"/>
      <c r="UOM138" s="262"/>
      <c r="UON138" s="262"/>
      <c r="UOO138" s="262"/>
      <c r="UOP138" s="262"/>
      <c r="UOQ138" s="262"/>
      <c r="UOR138" s="262"/>
      <c r="UOS138" s="262"/>
      <c r="UOT138" s="262"/>
      <c r="UOU138" s="262"/>
      <c r="UOV138" s="262"/>
      <c r="UOW138" s="262"/>
      <c r="UOX138" s="262"/>
      <c r="UOY138" s="262"/>
      <c r="UOZ138" s="262"/>
      <c r="UPA138" s="262"/>
      <c r="UPB138" s="262"/>
      <c r="UPC138" s="262"/>
      <c r="UPD138" s="262"/>
      <c r="UPE138" s="262"/>
      <c r="UPF138" s="262"/>
      <c r="UPG138" s="262"/>
      <c r="UPH138" s="262"/>
      <c r="UPI138" s="262"/>
      <c r="UPJ138" s="262"/>
      <c r="UPK138" s="262"/>
      <c r="UPL138" s="262"/>
      <c r="UPM138" s="262"/>
      <c r="UPN138" s="262"/>
      <c r="UPO138" s="262"/>
      <c r="UPP138" s="262"/>
      <c r="UPQ138" s="262"/>
      <c r="UPR138" s="262"/>
      <c r="UPS138" s="262"/>
      <c r="UPT138" s="262"/>
      <c r="UPU138" s="262"/>
      <c r="UPV138" s="262"/>
      <c r="UPW138" s="262"/>
      <c r="UPX138" s="262"/>
      <c r="UPY138" s="262"/>
      <c r="UPZ138" s="262"/>
      <c r="UQA138" s="262"/>
      <c r="UQB138" s="262"/>
      <c r="UQC138" s="262"/>
      <c r="UQD138" s="262"/>
      <c r="UQE138" s="262"/>
      <c r="UQF138" s="262"/>
      <c r="UQG138" s="262"/>
      <c r="UQH138" s="262"/>
      <c r="UQI138" s="262"/>
      <c r="UQJ138" s="262"/>
      <c r="UQK138" s="262"/>
      <c r="UQL138" s="262"/>
      <c r="UQM138" s="262"/>
      <c r="UQN138" s="262"/>
      <c r="UQO138" s="262"/>
      <c r="UQP138" s="262"/>
      <c r="UQQ138" s="262"/>
      <c r="UQR138" s="262"/>
      <c r="UQS138" s="262"/>
      <c r="UQT138" s="262"/>
      <c r="UQU138" s="262"/>
      <c r="UQV138" s="262"/>
      <c r="UQW138" s="262"/>
      <c r="UQX138" s="262"/>
      <c r="UQY138" s="262"/>
      <c r="UQZ138" s="262"/>
      <c r="URA138" s="262"/>
      <c r="URB138" s="262"/>
      <c r="URC138" s="262"/>
      <c r="URD138" s="262"/>
      <c r="URE138" s="262"/>
      <c r="URF138" s="262"/>
      <c r="URG138" s="262"/>
      <c r="URH138" s="262"/>
      <c r="URI138" s="262"/>
      <c r="URJ138" s="262"/>
      <c r="URK138" s="262"/>
      <c r="URL138" s="262"/>
      <c r="URM138" s="262"/>
      <c r="URN138" s="262"/>
      <c r="URO138" s="262"/>
      <c r="URP138" s="262"/>
      <c r="URQ138" s="262"/>
      <c r="URR138" s="262"/>
      <c r="URS138" s="262"/>
      <c r="URT138" s="262"/>
      <c r="URU138" s="262"/>
      <c r="URV138" s="262"/>
      <c r="URW138" s="262"/>
      <c r="URX138" s="262"/>
      <c r="URY138" s="262"/>
      <c r="URZ138" s="262"/>
      <c r="USA138" s="262"/>
      <c r="USB138" s="262"/>
      <c r="USC138" s="262"/>
      <c r="USD138" s="262"/>
      <c r="USE138" s="262"/>
      <c r="USF138" s="262"/>
      <c r="USG138" s="262"/>
      <c r="USH138" s="262"/>
      <c r="USI138" s="262"/>
      <c r="USJ138" s="262"/>
      <c r="USK138" s="262"/>
      <c r="USL138" s="262"/>
      <c r="USM138" s="262"/>
      <c r="USN138" s="262"/>
      <c r="USO138" s="262"/>
      <c r="USP138" s="262"/>
      <c r="USQ138" s="262"/>
      <c r="USR138" s="262"/>
      <c r="USS138" s="262"/>
      <c r="UST138" s="262"/>
      <c r="USU138" s="262"/>
      <c r="USV138" s="262"/>
      <c r="USW138" s="262"/>
      <c r="USX138" s="262"/>
      <c r="USY138" s="262"/>
      <c r="USZ138" s="262"/>
      <c r="UTA138" s="262"/>
      <c r="UTB138" s="262"/>
      <c r="UTC138" s="262"/>
      <c r="UTD138" s="262"/>
      <c r="UTE138" s="262"/>
      <c r="UTF138" s="262"/>
      <c r="UTG138" s="262"/>
      <c r="UTH138" s="262"/>
      <c r="UTI138" s="262"/>
      <c r="UTJ138" s="262"/>
      <c r="UTK138" s="262"/>
      <c r="UTL138" s="262"/>
      <c r="UTM138" s="262"/>
      <c r="UTN138" s="262"/>
      <c r="UTO138" s="262"/>
      <c r="UTP138" s="262"/>
      <c r="UTQ138" s="262"/>
      <c r="UTR138" s="262"/>
      <c r="UTS138" s="262"/>
      <c r="UTT138" s="262"/>
      <c r="UTU138" s="262"/>
      <c r="UTV138" s="262"/>
      <c r="UTW138" s="262"/>
      <c r="UTX138" s="262"/>
      <c r="UTY138" s="262"/>
      <c r="UTZ138" s="262"/>
      <c r="UUA138" s="262"/>
      <c r="UUB138" s="262"/>
      <c r="UUC138" s="262"/>
      <c r="UUD138" s="262"/>
      <c r="UUE138" s="262"/>
      <c r="UUF138" s="262"/>
      <c r="UUG138" s="262"/>
      <c r="UUH138" s="262"/>
      <c r="UUI138" s="262"/>
      <c r="UUJ138" s="262"/>
      <c r="UUK138" s="262"/>
      <c r="UUL138" s="262"/>
      <c r="UUM138" s="262"/>
      <c r="UUN138" s="262"/>
      <c r="UUO138" s="262"/>
      <c r="UUP138" s="262"/>
      <c r="UUQ138" s="262"/>
      <c r="UUR138" s="262"/>
      <c r="UUS138" s="262"/>
      <c r="UUT138" s="262"/>
      <c r="UUU138" s="262"/>
      <c r="UUV138" s="262"/>
      <c r="UUW138" s="262"/>
      <c r="UUX138" s="262"/>
      <c r="UUY138" s="262"/>
      <c r="UUZ138" s="262"/>
      <c r="UVA138" s="262"/>
      <c r="UVB138" s="262"/>
      <c r="UVC138" s="262"/>
      <c r="UVD138" s="262"/>
      <c r="UVE138" s="262"/>
      <c r="UVF138" s="262"/>
      <c r="UVG138" s="262"/>
      <c r="UVH138" s="262"/>
      <c r="UVI138" s="262"/>
      <c r="UVJ138" s="262"/>
      <c r="UVK138" s="262"/>
      <c r="UVL138" s="262"/>
      <c r="UVM138" s="262"/>
      <c r="UVN138" s="262"/>
      <c r="UVO138" s="262"/>
      <c r="UVP138" s="262"/>
      <c r="UVQ138" s="262"/>
      <c r="UVR138" s="262"/>
      <c r="UVS138" s="262"/>
      <c r="UVT138" s="262"/>
      <c r="UVU138" s="262"/>
      <c r="UVV138" s="262"/>
      <c r="UVW138" s="262"/>
      <c r="UVX138" s="262"/>
      <c r="UVY138" s="262"/>
      <c r="UVZ138" s="262"/>
      <c r="UWA138" s="262"/>
      <c r="UWB138" s="262"/>
      <c r="UWC138" s="262"/>
      <c r="UWD138" s="262"/>
      <c r="UWE138" s="262"/>
      <c r="UWF138" s="262"/>
      <c r="UWG138" s="262"/>
      <c r="UWH138" s="262"/>
      <c r="UWI138" s="262"/>
      <c r="UWJ138" s="262"/>
      <c r="UWK138" s="262"/>
      <c r="UWL138" s="262"/>
      <c r="UWM138" s="262"/>
      <c r="UWN138" s="262"/>
      <c r="UWO138" s="262"/>
      <c r="UWP138" s="262"/>
      <c r="UWQ138" s="262"/>
      <c r="UWR138" s="262"/>
      <c r="UWS138" s="262"/>
      <c r="UWT138" s="262"/>
      <c r="UWU138" s="262"/>
      <c r="UWV138" s="262"/>
      <c r="UWW138" s="262"/>
      <c r="UWX138" s="262"/>
      <c r="UWY138" s="262"/>
      <c r="UWZ138" s="262"/>
      <c r="UXA138" s="262"/>
      <c r="UXB138" s="262"/>
      <c r="UXC138" s="262"/>
      <c r="UXD138" s="262"/>
      <c r="UXE138" s="262"/>
      <c r="UXF138" s="262"/>
      <c r="UXG138" s="262"/>
      <c r="UXH138" s="262"/>
      <c r="UXI138" s="262"/>
      <c r="UXJ138" s="262"/>
      <c r="UXK138" s="262"/>
      <c r="UXL138" s="262"/>
      <c r="UXM138" s="262"/>
      <c r="UXN138" s="262"/>
      <c r="UXO138" s="262"/>
      <c r="UXP138" s="262"/>
      <c r="UXQ138" s="262"/>
      <c r="UXR138" s="262"/>
      <c r="UXS138" s="262"/>
      <c r="UXT138" s="262"/>
      <c r="UXU138" s="262"/>
      <c r="UXV138" s="262"/>
      <c r="UXW138" s="262"/>
      <c r="UXX138" s="262"/>
      <c r="UXY138" s="262"/>
      <c r="UXZ138" s="262"/>
      <c r="UYA138" s="262"/>
      <c r="UYB138" s="262"/>
      <c r="UYC138" s="262"/>
      <c r="UYD138" s="262"/>
      <c r="UYE138" s="262"/>
      <c r="UYF138" s="262"/>
      <c r="UYG138" s="262"/>
      <c r="UYH138" s="262"/>
      <c r="UYI138" s="262"/>
      <c r="UYJ138" s="262"/>
      <c r="UYK138" s="262"/>
      <c r="UYL138" s="262"/>
      <c r="UYM138" s="262"/>
      <c r="UYN138" s="262"/>
      <c r="UYO138" s="262"/>
      <c r="UYP138" s="262"/>
      <c r="UYQ138" s="262"/>
      <c r="UYR138" s="262"/>
      <c r="UYS138" s="262"/>
      <c r="UYT138" s="262"/>
      <c r="UYU138" s="262"/>
      <c r="UYV138" s="262"/>
      <c r="UYW138" s="262"/>
      <c r="UYX138" s="262"/>
      <c r="UYY138" s="262"/>
      <c r="UYZ138" s="262"/>
      <c r="UZA138" s="262"/>
      <c r="UZB138" s="262"/>
      <c r="UZC138" s="262"/>
      <c r="UZD138" s="262"/>
      <c r="UZE138" s="262"/>
      <c r="UZF138" s="262"/>
      <c r="UZG138" s="262"/>
      <c r="UZH138" s="262"/>
      <c r="UZI138" s="262"/>
      <c r="UZJ138" s="262"/>
      <c r="UZK138" s="262"/>
      <c r="UZL138" s="262"/>
      <c r="UZM138" s="262"/>
      <c r="UZN138" s="262"/>
      <c r="UZO138" s="262"/>
      <c r="UZP138" s="262"/>
      <c r="UZQ138" s="262"/>
      <c r="UZR138" s="262"/>
      <c r="UZS138" s="262"/>
      <c r="UZT138" s="262"/>
      <c r="UZU138" s="262"/>
      <c r="UZV138" s="262"/>
      <c r="UZW138" s="262"/>
      <c r="UZX138" s="262"/>
      <c r="UZY138" s="262"/>
      <c r="UZZ138" s="262"/>
      <c r="VAA138" s="262"/>
      <c r="VAB138" s="262"/>
      <c r="VAC138" s="262"/>
      <c r="VAD138" s="262"/>
      <c r="VAE138" s="262"/>
      <c r="VAF138" s="262"/>
      <c r="VAG138" s="262"/>
      <c r="VAH138" s="262"/>
      <c r="VAI138" s="262"/>
      <c r="VAJ138" s="262"/>
      <c r="VAK138" s="262"/>
      <c r="VAL138" s="262"/>
      <c r="VAM138" s="262"/>
      <c r="VAN138" s="262"/>
      <c r="VAO138" s="262"/>
      <c r="VAP138" s="262"/>
      <c r="VAQ138" s="262"/>
      <c r="VAR138" s="262"/>
      <c r="VAS138" s="262"/>
      <c r="VAT138" s="262"/>
      <c r="VAU138" s="262"/>
      <c r="VAV138" s="262"/>
      <c r="VAW138" s="262"/>
      <c r="VAX138" s="262"/>
      <c r="VAY138" s="262"/>
      <c r="VAZ138" s="262"/>
      <c r="VBA138" s="262"/>
      <c r="VBB138" s="262"/>
      <c r="VBC138" s="262"/>
      <c r="VBD138" s="262"/>
      <c r="VBE138" s="262"/>
      <c r="VBF138" s="262"/>
      <c r="VBG138" s="262"/>
      <c r="VBH138" s="262"/>
      <c r="VBI138" s="262"/>
      <c r="VBJ138" s="262"/>
      <c r="VBK138" s="262"/>
      <c r="VBL138" s="262"/>
      <c r="VBM138" s="262"/>
      <c r="VBN138" s="262"/>
      <c r="VBO138" s="262"/>
      <c r="VBP138" s="262"/>
      <c r="VBQ138" s="262"/>
      <c r="VBR138" s="262"/>
      <c r="VBS138" s="262"/>
      <c r="VBT138" s="262"/>
      <c r="VBU138" s="262"/>
      <c r="VBV138" s="262"/>
      <c r="VBW138" s="262"/>
      <c r="VBX138" s="262"/>
      <c r="VBY138" s="262"/>
      <c r="VBZ138" s="262"/>
      <c r="VCA138" s="262"/>
      <c r="VCB138" s="262"/>
      <c r="VCC138" s="262"/>
      <c r="VCD138" s="262"/>
      <c r="VCE138" s="262"/>
      <c r="VCF138" s="262"/>
      <c r="VCG138" s="262"/>
      <c r="VCH138" s="262"/>
      <c r="VCI138" s="262"/>
      <c r="VCJ138" s="262"/>
      <c r="VCK138" s="262"/>
      <c r="VCL138" s="262"/>
      <c r="VCM138" s="262"/>
      <c r="VCN138" s="262"/>
      <c r="VCO138" s="262"/>
      <c r="VCP138" s="262"/>
      <c r="VCQ138" s="262"/>
      <c r="VCR138" s="262"/>
      <c r="VCS138" s="262"/>
      <c r="VCT138" s="262"/>
      <c r="VCU138" s="262"/>
      <c r="VCV138" s="262"/>
      <c r="VCW138" s="262"/>
      <c r="VCX138" s="262"/>
      <c r="VCY138" s="262"/>
      <c r="VCZ138" s="262"/>
      <c r="VDA138" s="262"/>
      <c r="VDB138" s="262"/>
      <c r="VDC138" s="262"/>
      <c r="VDD138" s="262"/>
      <c r="VDE138" s="262"/>
      <c r="VDF138" s="262"/>
      <c r="VDG138" s="262"/>
      <c r="VDH138" s="262"/>
      <c r="VDI138" s="262"/>
      <c r="VDJ138" s="262"/>
      <c r="VDK138" s="262"/>
      <c r="VDL138" s="262"/>
      <c r="VDM138" s="262"/>
      <c r="VDN138" s="262"/>
      <c r="VDO138" s="262"/>
      <c r="VDP138" s="262"/>
      <c r="VDQ138" s="262"/>
      <c r="VDR138" s="262"/>
      <c r="VDS138" s="262"/>
      <c r="VDT138" s="262"/>
      <c r="VDU138" s="262"/>
      <c r="VDV138" s="262"/>
      <c r="VDW138" s="262"/>
      <c r="VDX138" s="262"/>
      <c r="VDY138" s="262"/>
      <c r="VDZ138" s="262"/>
      <c r="VEA138" s="262"/>
      <c r="VEB138" s="262"/>
      <c r="VEC138" s="262"/>
      <c r="VED138" s="262"/>
      <c r="VEE138" s="262"/>
      <c r="VEF138" s="262"/>
      <c r="VEG138" s="262"/>
      <c r="VEH138" s="262"/>
      <c r="VEI138" s="262"/>
      <c r="VEJ138" s="262"/>
      <c r="VEK138" s="262"/>
      <c r="VEL138" s="262"/>
      <c r="VEM138" s="262"/>
      <c r="VEN138" s="262"/>
      <c r="VEO138" s="262"/>
      <c r="VEP138" s="262"/>
      <c r="VEQ138" s="262"/>
      <c r="VER138" s="262"/>
      <c r="VES138" s="262"/>
      <c r="VET138" s="262"/>
      <c r="VEU138" s="262"/>
      <c r="VEV138" s="262"/>
      <c r="VEW138" s="262"/>
      <c r="VEX138" s="262"/>
      <c r="VEY138" s="262"/>
      <c r="VEZ138" s="262"/>
      <c r="VFA138" s="262"/>
      <c r="VFB138" s="262"/>
      <c r="VFC138" s="262"/>
      <c r="VFD138" s="262"/>
      <c r="VFE138" s="262"/>
      <c r="VFF138" s="262"/>
      <c r="VFG138" s="262"/>
      <c r="VFH138" s="262"/>
      <c r="VFI138" s="262"/>
      <c r="VFJ138" s="262"/>
      <c r="VFK138" s="262"/>
      <c r="VFL138" s="262"/>
      <c r="VFM138" s="262"/>
      <c r="VFN138" s="262"/>
      <c r="VFO138" s="262"/>
      <c r="VFP138" s="262"/>
      <c r="VFQ138" s="262"/>
      <c r="VFR138" s="262"/>
      <c r="VFS138" s="262"/>
      <c r="VFT138" s="262"/>
      <c r="VFU138" s="262"/>
      <c r="VFV138" s="262"/>
      <c r="VFW138" s="262"/>
      <c r="VFX138" s="262"/>
      <c r="VFY138" s="262"/>
      <c r="VFZ138" s="262"/>
      <c r="VGA138" s="262"/>
      <c r="VGB138" s="262"/>
      <c r="VGC138" s="262"/>
      <c r="VGD138" s="262"/>
      <c r="VGE138" s="262"/>
      <c r="VGF138" s="262"/>
      <c r="VGG138" s="262"/>
      <c r="VGH138" s="262"/>
      <c r="VGI138" s="262"/>
      <c r="VGJ138" s="262"/>
      <c r="VGK138" s="262"/>
      <c r="VGL138" s="262"/>
      <c r="VGM138" s="262"/>
      <c r="VGN138" s="262"/>
      <c r="VGO138" s="262"/>
      <c r="VGP138" s="262"/>
      <c r="VGQ138" s="262"/>
      <c r="VGR138" s="262"/>
      <c r="VGS138" s="262"/>
      <c r="VGT138" s="262"/>
      <c r="VGU138" s="262"/>
      <c r="VGV138" s="262"/>
      <c r="VGW138" s="262"/>
      <c r="VGX138" s="262"/>
      <c r="VGY138" s="262"/>
      <c r="VGZ138" s="262"/>
      <c r="VHA138" s="262"/>
      <c r="VHB138" s="262"/>
      <c r="VHC138" s="262"/>
      <c r="VHD138" s="262"/>
      <c r="VHE138" s="262"/>
      <c r="VHF138" s="262"/>
      <c r="VHG138" s="262"/>
      <c r="VHH138" s="262"/>
      <c r="VHI138" s="262"/>
      <c r="VHJ138" s="262"/>
      <c r="VHK138" s="262"/>
      <c r="VHL138" s="262"/>
      <c r="VHM138" s="262"/>
      <c r="VHN138" s="262"/>
      <c r="VHO138" s="262"/>
      <c r="VHP138" s="262"/>
      <c r="VHQ138" s="262"/>
      <c r="VHR138" s="262"/>
      <c r="VHS138" s="262"/>
      <c r="VHT138" s="262"/>
      <c r="VHU138" s="262"/>
      <c r="VHV138" s="262"/>
      <c r="VHW138" s="262"/>
      <c r="VHX138" s="262"/>
      <c r="VHY138" s="262"/>
      <c r="VHZ138" s="262"/>
      <c r="VIA138" s="262"/>
      <c r="VIB138" s="262"/>
      <c r="VIC138" s="262"/>
      <c r="VID138" s="262"/>
      <c r="VIE138" s="262"/>
      <c r="VIF138" s="262"/>
      <c r="VIG138" s="262"/>
      <c r="VIH138" s="262"/>
      <c r="VII138" s="262"/>
      <c r="VIJ138" s="262"/>
      <c r="VIK138" s="262"/>
      <c r="VIL138" s="262"/>
      <c r="VIM138" s="262"/>
      <c r="VIN138" s="262"/>
      <c r="VIO138" s="262"/>
      <c r="VIP138" s="262"/>
      <c r="VIQ138" s="262"/>
      <c r="VIR138" s="262"/>
      <c r="VIS138" s="262"/>
      <c r="VIT138" s="262"/>
      <c r="VIU138" s="262"/>
      <c r="VIV138" s="262"/>
      <c r="VIW138" s="262"/>
      <c r="VIX138" s="262"/>
      <c r="VIY138" s="262"/>
      <c r="VIZ138" s="262"/>
      <c r="VJA138" s="262"/>
      <c r="VJB138" s="262"/>
      <c r="VJC138" s="262"/>
      <c r="VJD138" s="262"/>
      <c r="VJE138" s="262"/>
      <c r="VJF138" s="262"/>
      <c r="VJG138" s="262"/>
      <c r="VJH138" s="262"/>
      <c r="VJI138" s="262"/>
      <c r="VJJ138" s="262"/>
      <c r="VJK138" s="262"/>
      <c r="VJL138" s="262"/>
      <c r="VJM138" s="262"/>
      <c r="VJN138" s="262"/>
      <c r="VJO138" s="262"/>
      <c r="VJP138" s="262"/>
      <c r="VJQ138" s="262"/>
      <c r="VJR138" s="262"/>
      <c r="VJS138" s="262"/>
      <c r="VJT138" s="262"/>
      <c r="VJU138" s="262"/>
      <c r="VJV138" s="262"/>
      <c r="VJW138" s="262"/>
      <c r="VJX138" s="262"/>
      <c r="VJY138" s="262"/>
      <c r="VJZ138" s="262"/>
      <c r="VKA138" s="262"/>
      <c r="VKB138" s="262"/>
      <c r="VKC138" s="262"/>
      <c r="VKD138" s="262"/>
      <c r="VKE138" s="262"/>
      <c r="VKF138" s="262"/>
      <c r="VKG138" s="262"/>
      <c r="VKH138" s="262"/>
      <c r="VKI138" s="262"/>
      <c r="VKJ138" s="262"/>
      <c r="VKK138" s="262"/>
      <c r="VKL138" s="262"/>
      <c r="VKM138" s="262"/>
      <c r="VKN138" s="262"/>
      <c r="VKO138" s="262"/>
      <c r="VKP138" s="262"/>
      <c r="VKQ138" s="262"/>
      <c r="VKR138" s="262"/>
      <c r="VKS138" s="262"/>
      <c r="VKT138" s="262"/>
      <c r="VKU138" s="262"/>
      <c r="VKV138" s="262"/>
      <c r="VKW138" s="262"/>
      <c r="VKX138" s="262"/>
      <c r="VKY138" s="262"/>
      <c r="VKZ138" s="262"/>
      <c r="VLA138" s="262"/>
      <c r="VLB138" s="262"/>
      <c r="VLC138" s="262"/>
      <c r="VLD138" s="262"/>
      <c r="VLE138" s="262"/>
      <c r="VLF138" s="262"/>
      <c r="VLG138" s="262"/>
      <c r="VLH138" s="262"/>
      <c r="VLI138" s="262"/>
      <c r="VLJ138" s="262"/>
      <c r="VLK138" s="262"/>
      <c r="VLL138" s="262"/>
      <c r="VLM138" s="262"/>
      <c r="VLN138" s="262"/>
      <c r="VLO138" s="262"/>
      <c r="VLP138" s="262"/>
      <c r="VLQ138" s="262"/>
      <c r="VLR138" s="262"/>
      <c r="VLS138" s="262"/>
      <c r="VLT138" s="262"/>
      <c r="VLU138" s="262"/>
      <c r="VLV138" s="262"/>
      <c r="VLW138" s="262"/>
      <c r="VLX138" s="262"/>
      <c r="VLY138" s="262"/>
      <c r="VLZ138" s="262"/>
      <c r="VMA138" s="262"/>
      <c r="VMB138" s="262"/>
      <c r="VMC138" s="262"/>
      <c r="VMD138" s="262"/>
      <c r="VME138" s="262"/>
      <c r="VMF138" s="262"/>
      <c r="VMG138" s="262"/>
      <c r="VMH138" s="262"/>
      <c r="VMI138" s="262"/>
      <c r="VMJ138" s="262"/>
      <c r="VMK138" s="262"/>
      <c r="VML138" s="262"/>
      <c r="VMM138" s="262"/>
      <c r="VMN138" s="262"/>
      <c r="VMO138" s="262"/>
      <c r="VMP138" s="262"/>
      <c r="VMQ138" s="262"/>
      <c r="VMR138" s="262"/>
      <c r="VMS138" s="262"/>
      <c r="VMT138" s="262"/>
      <c r="VMU138" s="262"/>
      <c r="VMV138" s="262"/>
      <c r="VMW138" s="262"/>
      <c r="VMX138" s="262"/>
      <c r="VMY138" s="262"/>
      <c r="VMZ138" s="262"/>
      <c r="VNA138" s="262"/>
      <c r="VNB138" s="262"/>
      <c r="VNC138" s="262"/>
      <c r="VND138" s="262"/>
      <c r="VNE138" s="262"/>
      <c r="VNF138" s="262"/>
      <c r="VNG138" s="262"/>
      <c r="VNH138" s="262"/>
      <c r="VNI138" s="262"/>
      <c r="VNJ138" s="262"/>
      <c r="VNK138" s="262"/>
      <c r="VNL138" s="262"/>
      <c r="VNM138" s="262"/>
      <c r="VNN138" s="262"/>
      <c r="VNO138" s="262"/>
      <c r="VNP138" s="262"/>
      <c r="VNQ138" s="262"/>
      <c r="VNR138" s="262"/>
      <c r="VNS138" s="262"/>
      <c r="VNT138" s="262"/>
      <c r="VNU138" s="262"/>
      <c r="VNV138" s="262"/>
      <c r="VNW138" s="262"/>
      <c r="VNX138" s="262"/>
      <c r="VNY138" s="262"/>
      <c r="VNZ138" s="262"/>
      <c r="VOA138" s="262"/>
      <c r="VOB138" s="262"/>
      <c r="VOC138" s="262"/>
      <c r="VOD138" s="262"/>
      <c r="VOE138" s="262"/>
      <c r="VOF138" s="262"/>
      <c r="VOG138" s="262"/>
      <c r="VOH138" s="262"/>
      <c r="VOI138" s="262"/>
      <c r="VOJ138" s="262"/>
      <c r="VOK138" s="262"/>
      <c r="VOL138" s="262"/>
      <c r="VOM138" s="262"/>
      <c r="VON138" s="262"/>
      <c r="VOO138" s="262"/>
      <c r="VOP138" s="262"/>
      <c r="VOQ138" s="262"/>
      <c r="VOR138" s="262"/>
      <c r="VOS138" s="262"/>
      <c r="VOT138" s="262"/>
      <c r="VOU138" s="262"/>
      <c r="VOV138" s="262"/>
      <c r="VOW138" s="262"/>
      <c r="VOX138" s="262"/>
      <c r="VOY138" s="262"/>
      <c r="VOZ138" s="262"/>
      <c r="VPA138" s="262"/>
      <c r="VPB138" s="262"/>
      <c r="VPC138" s="262"/>
      <c r="VPD138" s="262"/>
      <c r="VPE138" s="262"/>
      <c r="VPF138" s="262"/>
      <c r="VPG138" s="262"/>
      <c r="VPH138" s="262"/>
      <c r="VPI138" s="262"/>
      <c r="VPJ138" s="262"/>
      <c r="VPK138" s="262"/>
      <c r="VPL138" s="262"/>
      <c r="VPM138" s="262"/>
      <c r="VPN138" s="262"/>
      <c r="VPO138" s="262"/>
      <c r="VPP138" s="262"/>
      <c r="VPQ138" s="262"/>
      <c r="VPR138" s="262"/>
      <c r="VPS138" s="262"/>
      <c r="VPT138" s="262"/>
      <c r="VPU138" s="262"/>
      <c r="VPV138" s="262"/>
      <c r="VPW138" s="262"/>
      <c r="VPX138" s="262"/>
      <c r="VPY138" s="262"/>
      <c r="VPZ138" s="262"/>
      <c r="VQA138" s="262"/>
      <c r="VQB138" s="262"/>
      <c r="VQC138" s="262"/>
      <c r="VQD138" s="262"/>
      <c r="VQE138" s="262"/>
      <c r="VQF138" s="262"/>
      <c r="VQG138" s="262"/>
      <c r="VQH138" s="262"/>
      <c r="VQI138" s="262"/>
      <c r="VQJ138" s="262"/>
      <c r="VQK138" s="262"/>
      <c r="VQL138" s="262"/>
      <c r="VQM138" s="262"/>
      <c r="VQN138" s="262"/>
      <c r="VQO138" s="262"/>
      <c r="VQP138" s="262"/>
      <c r="VQQ138" s="262"/>
      <c r="VQR138" s="262"/>
      <c r="VQS138" s="262"/>
      <c r="VQT138" s="262"/>
      <c r="VQU138" s="262"/>
      <c r="VQV138" s="262"/>
      <c r="VQW138" s="262"/>
      <c r="VQX138" s="262"/>
      <c r="VQY138" s="262"/>
      <c r="VQZ138" s="262"/>
      <c r="VRA138" s="262"/>
      <c r="VRB138" s="262"/>
      <c r="VRC138" s="262"/>
      <c r="VRD138" s="262"/>
      <c r="VRE138" s="262"/>
      <c r="VRF138" s="262"/>
      <c r="VRG138" s="262"/>
      <c r="VRH138" s="262"/>
      <c r="VRI138" s="262"/>
      <c r="VRJ138" s="262"/>
      <c r="VRK138" s="262"/>
      <c r="VRL138" s="262"/>
      <c r="VRM138" s="262"/>
      <c r="VRN138" s="262"/>
      <c r="VRO138" s="262"/>
      <c r="VRP138" s="262"/>
      <c r="VRQ138" s="262"/>
      <c r="VRR138" s="262"/>
      <c r="VRS138" s="262"/>
      <c r="VRT138" s="262"/>
      <c r="VRU138" s="262"/>
      <c r="VRV138" s="262"/>
      <c r="VRW138" s="262"/>
      <c r="VRX138" s="262"/>
      <c r="VRY138" s="262"/>
      <c r="VRZ138" s="262"/>
      <c r="VSA138" s="262"/>
      <c r="VSB138" s="262"/>
      <c r="VSC138" s="262"/>
      <c r="VSD138" s="262"/>
      <c r="VSE138" s="262"/>
      <c r="VSF138" s="262"/>
      <c r="VSG138" s="262"/>
      <c r="VSH138" s="262"/>
      <c r="VSI138" s="262"/>
      <c r="VSJ138" s="262"/>
      <c r="VSK138" s="262"/>
      <c r="VSL138" s="262"/>
      <c r="VSM138" s="262"/>
      <c r="VSN138" s="262"/>
      <c r="VSO138" s="262"/>
      <c r="VSP138" s="262"/>
      <c r="VSQ138" s="262"/>
      <c r="VSR138" s="262"/>
      <c r="VSS138" s="262"/>
      <c r="VST138" s="262"/>
      <c r="VSU138" s="262"/>
      <c r="VSV138" s="262"/>
      <c r="VSW138" s="262"/>
      <c r="VSX138" s="262"/>
      <c r="VSY138" s="262"/>
      <c r="VSZ138" s="262"/>
      <c r="VTA138" s="262"/>
      <c r="VTB138" s="262"/>
      <c r="VTC138" s="262"/>
      <c r="VTD138" s="262"/>
      <c r="VTE138" s="262"/>
      <c r="VTF138" s="262"/>
      <c r="VTG138" s="262"/>
      <c r="VTH138" s="262"/>
      <c r="VTI138" s="262"/>
      <c r="VTJ138" s="262"/>
      <c r="VTK138" s="262"/>
      <c r="VTL138" s="262"/>
      <c r="VTM138" s="262"/>
      <c r="VTN138" s="262"/>
      <c r="VTO138" s="262"/>
      <c r="VTP138" s="262"/>
      <c r="VTQ138" s="262"/>
      <c r="VTR138" s="262"/>
      <c r="VTS138" s="262"/>
      <c r="VTT138" s="262"/>
      <c r="VTU138" s="262"/>
      <c r="VTV138" s="262"/>
      <c r="VTW138" s="262"/>
      <c r="VTX138" s="262"/>
      <c r="VTY138" s="262"/>
      <c r="VTZ138" s="262"/>
      <c r="VUA138" s="262"/>
      <c r="VUB138" s="262"/>
      <c r="VUC138" s="262"/>
      <c r="VUD138" s="262"/>
      <c r="VUE138" s="262"/>
      <c r="VUF138" s="262"/>
      <c r="VUG138" s="262"/>
      <c r="VUH138" s="262"/>
      <c r="VUI138" s="262"/>
      <c r="VUJ138" s="262"/>
      <c r="VUK138" s="262"/>
      <c r="VUL138" s="262"/>
      <c r="VUM138" s="262"/>
      <c r="VUN138" s="262"/>
      <c r="VUO138" s="262"/>
      <c r="VUP138" s="262"/>
      <c r="VUQ138" s="262"/>
      <c r="VUR138" s="262"/>
      <c r="VUS138" s="262"/>
      <c r="VUT138" s="262"/>
      <c r="VUU138" s="262"/>
      <c r="VUV138" s="262"/>
      <c r="VUW138" s="262"/>
      <c r="VUX138" s="262"/>
      <c r="VUY138" s="262"/>
      <c r="VUZ138" s="262"/>
      <c r="VVA138" s="262"/>
      <c r="VVB138" s="262"/>
      <c r="VVC138" s="262"/>
      <c r="VVD138" s="262"/>
      <c r="VVE138" s="262"/>
      <c r="VVF138" s="262"/>
      <c r="VVG138" s="262"/>
      <c r="VVH138" s="262"/>
      <c r="VVI138" s="262"/>
      <c r="VVJ138" s="262"/>
      <c r="VVK138" s="262"/>
      <c r="VVL138" s="262"/>
      <c r="VVM138" s="262"/>
      <c r="VVN138" s="262"/>
      <c r="VVO138" s="262"/>
      <c r="VVP138" s="262"/>
      <c r="VVQ138" s="262"/>
      <c r="VVR138" s="262"/>
      <c r="VVS138" s="262"/>
      <c r="VVT138" s="262"/>
      <c r="VVU138" s="262"/>
      <c r="VVV138" s="262"/>
      <c r="VVW138" s="262"/>
      <c r="VVX138" s="262"/>
      <c r="VVY138" s="262"/>
      <c r="VVZ138" s="262"/>
      <c r="VWA138" s="262"/>
      <c r="VWB138" s="262"/>
      <c r="VWC138" s="262"/>
      <c r="VWD138" s="262"/>
      <c r="VWE138" s="262"/>
      <c r="VWF138" s="262"/>
      <c r="VWG138" s="262"/>
      <c r="VWH138" s="262"/>
      <c r="VWI138" s="262"/>
      <c r="VWJ138" s="262"/>
      <c r="VWK138" s="262"/>
      <c r="VWL138" s="262"/>
      <c r="VWM138" s="262"/>
      <c r="VWN138" s="262"/>
      <c r="VWO138" s="262"/>
      <c r="VWP138" s="262"/>
      <c r="VWQ138" s="262"/>
      <c r="VWR138" s="262"/>
      <c r="VWS138" s="262"/>
      <c r="VWT138" s="262"/>
      <c r="VWU138" s="262"/>
      <c r="VWV138" s="262"/>
      <c r="VWW138" s="262"/>
      <c r="VWX138" s="262"/>
      <c r="VWY138" s="262"/>
      <c r="VWZ138" s="262"/>
      <c r="VXA138" s="262"/>
      <c r="VXB138" s="262"/>
      <c r="VXC138" s="262"/>
      <c r="VXD138" s="262"/>
      <c r="VXE138" s="262"/>
      <c r="VXF138" s="262"/>
      <c r="VXG138" s="262"/>
      <c r="VXH138" s="262"/>
      <c r="VXI138" s="262"/>
      <c r="VXJ138" s="262"/>
      <c r="VXK138" s="262"/>
      <c r="VXL138" s="262"/>
      <c r="VXM138" s="262"/>
      <c r="VXN138" s="262"/>
      <c r="VXO138" s="262"/>
      <c r="VXP138" s="262"/>
      <c r="VXQ138" s="262"/>
      <c r="VXR138" s="262"/>
      <c r="VXS138" s="262"/>
      <c r="VXT138" s="262"/>
      <c r="VXU138" s="262"/>
      <c r="VXV138" s="262"/>
      <c r="VXW138" s="262"/>
      <c r="VXX138" s="262"/>
      <c r="VXY138" s="262"/>
      <c r="VXZ138" s="262"/>
      <c r="VYA138" s="262"/>
      <c r="VYB138" s="262"/>
      <c r="VYC138" s="262"/>
      <c r="VYD138" s="262"/>
      <c r="VYE138" s="262"/>
      <c r="VYF138" s="262"/>
      <c r="VYG138" s="262"/>
      <c r="VYH138" s="262"/>
      <c r="VYI138" s="262"/>
      <c r="VYJ138" s="262"/>
      <c r="VYK138" s="262"/>
      <c r="VYL138" s="262"/>
      <c r="VYM138" s="262"/>
      <c r="VYN138" s="262"/>
      <c r="VYO138" s="262"/>
      <c r="VYP138" s="262"/>
      <c r="VYQ138" s="262"/>
      <c r="VYR138" s="262"/>
      <c r="VYS138" s="262"/>
      <c r="VYT138" s="262"/>
      <c r="VYU138" s="262"/>
      <c r="VYV138" s="262"/>
      <c r="VYW138" s="262"/>
      <c r="VYX138" s="262"/>
      <c r="VYY138" s="262"/>
      <c r="VYZ138" s="262"/>
      <c r="VZA138" s="262"/>
      <c r="VZB138" s="262"/>
      <c r="VZC138" s="262"/>
      <c r="VZD138" s="262"/>
      <c r="VZE138" s="262"/>
      <c r="VZF138" s="262"/>
      <c r="VZG138" s="262"/>
      <c r="VZH138" s="262"/>
      <c r="VZI138" s="262"/>
      <c r="VZJ138" s="262"/>
      <c r="VZK138" s="262"/>
      <c r="VZL138" s="262"/>
      <c r="VZM138" s="262"/>
      <c r="VZN138" s="262"/>
      <c r="VZO138" s="262"/>
      <c r="VZP138" s="262"/>
      <c r="VZQ138" s="262"/>
      <c r="VZR138" s="262"/>
      <c r="VZS138" s="262"/>
      <c r="VZT138" s="262"/>
      <c r="VZU138" s="262"/>
      <c r="VZV138" s="262"/>
      <c r="VZW138" s="262"/>
      <c r="VZX138" s="262"/>
      <c r="VZY138" s="262"/>
      <c r="VZZ138" s="262"/>
      <c r="WAA138" s="262"/>
      <c r="WAB138" s="262"/>
      <c r="WAC138" s="262"/>
      <c r="WAD138" s="262"/>
      <c r="WAE138" s="262"/>
      <c r="WAF138" s="262"/>
      <c r="WAG138" s="262"/>
      <c r="WAH138" s="262"/>
      <c r="WAI138" s="262"/>
      <c r="WAJ138" s="262"/>
      <c r="WAK138" s="262"/>
      <c r="WAL138" s="262"/>
      <c r="WAM138" s="262"/>
      <c r="WAN138" s="262"/>
      <c r="WAO138" s="262"/>
      <c r="WAP138" s="262"/>
      <c r="WAQ138" s="262"/>
      <c r="WAR138" s="262"/>
      <c r="WAS138" s="262"/>
      <c r="WAT138" s="262"/>
      <c r="WAU138" s="262"/>
      <c r="WAV138" s="262"/>
      <c r="WAW138" s="262"/>
      <c r="WAX138" s="262"/>
      <c r="WAY138" s="262"/>
      <c r="WAZ138" s="262"/>
      <c r="WBA138" s="262"/>
      <c r="WBB138" s="262"/>
      <c r="WBC138" s="262"/>
      <c r="WBD138" s="262"/>
      <c r="WBE138" s="262"/>
      <c r="WBF138" s="262"/>
      <c r="WBG138" s="262"/>
      <c r="WBH138" s="262"/>
      <c r="WBI138" s="262"/>
      <c r="WBJ138" s="262"/>
      <c r="WBK138" s="262"/>
      <c r="WBL138" s="262"/>
      <c r="WBM138" s="262"/>
      <c r="WBN138" s="262"/>
      <c r="WBO138" s="262"/>
      <c r="WBP138" s="262"/>
      <c r="WBQ138" s="262"/>
      <c r="WBR138" s="262"/>
      <c r="WBS138" s="262"/>
      <c r="WBT138" s="262"/>
      <c r="WBU138" s="262"/>
      <c r="WBV138" s="262"/>
      <c r="WBW138" s="262"/>
      <c r="WBX138" s="262"/>
      <c r="WBY138" s="262"/>
      <c r="WBZ138" s="262"/>
      <c r="WCA138" s="262"/>
      <c r="WCB138" s="262"/>
      <c r="WCC138" s="262"/>
      <c r="WCD138" s="262"/>
      <c r="WCE138" s="262"/>
      <c r="WCF138" s="262"/>
      <c r="WCG138" s="262"/>
      <c r="WCH138" s="262"/>
      <c r="WCI138" s="262"/>
      <c r="WCJ138" s="262"/>
      <c r="WCK138" s="262"/>
      <c r="WCL138" s="262"/>
      <c r="WCM138" s="262"/>
      <c r="WCN138" s="262"/>
      <c r="WCO138" s="262"/>
      <c r="WCP138" s="262"/>
      <c r="WCQ138" s="262"/>
      <c r="WCR138" s="262"/>
      <c r="WCS138" s="262"/>
      <c r="WCT138" s="262"/>
      <c r="WCU138" s="262"/>
      <c r="WCV138" s="262"/>
      <c r="WCW138" s="262"/>
      <c r="WCX138" s="262"/>
      <c r="WCY138" s="262"/>
      <c r="WCZ138" s="262"/>
      <c r="WDA138" s="262"/>
      <c r="WDB138" s="262"/>
      <c r="WDC138" s="262"/>
      <c r="WDD138" s="262"/>
      <c r="WDE138" s="262"/>
      <c r="WDF138" s="262"/>
      <c r="WDG138" s="262"/>
      <c r="WDH138" s="262"/>
      <c r="WDI138" s="262"/>
      <c r="WDJ138" s="262"/>
      <c r="WDK138" s="262"/>
      <c r="WDL138" s="262"/>
      <c r="WDM138" s="262"/>
      <c r="WDN138" s="262"/>
      <c r="WDO138" s="262"/>
      <c r="WDP138" s="262"/>
      <c r="WDQ138" s="262"/>
      <c r="WDR138" s="262"/>
      <c r="WDS138" s="262"/>
      <c r="WDT138" s="262"/>
      <c r="WDU138" s="262"/>
      <c r="WDV138" s="262"/>
      <c r="WDW138" s="262"/>
      <c r="WDX138" s="262"/>
      <c r="WDY138" s="262"/>
      <c r="WDZ138" s="262"/>
      <c r="WEA138" s="262"/>
      <c r="WEB138" s="262"/>
      <c r="WEC138" s="262"/>
      <c r="WED138" s="262"/>
      <c r="WEE138" s="262"/>
      <c r="WEF138" s="262"/>
      <c r="WEG138" s="262"/>
      <c r="WEH138" s="262"/>
      <c r="WEI138" s="262"/>
      <c r="WEJ138" s="262"/>
      <c r="WEK138" s="262"/>
      <c r="WEL138" s="262"/>
      <c r="WEM138" s="262"/>
      <c r="WEN138" s="262"/>
      <c r="WEO138" s="262"/>
      <c r="WEP138" s="262"/>
      <c r="WEQ138" s="262"/>
      <c r="WER138" s="262"/>
      <c r="WES138" s="262"/>
      <c r="WET138" s="262"/>
      <c r="WEU138" s="262"/>
      <c r="WEV138" s="262"/>
      <c r="WEW138" s="262"/>
      <c r="WEX138" s="262"/>
      <c r="WEY138" s="262"/>
      <c r="WEZ138" s="262"/>
      <c r="WFA138" s="262"/>
      <c r="WFB138" s="262"/>
      <c r="WFC138" s="262"/>
      <c r="WFD138" s="262"/>
      <c r="WFE138" s="262"/>
      <c r="WFF138" s="262"/>
      <c r="WFG138" s="262"/>
      <c r="WFH138" s="262"/>
      <c r="WFI138" s="262"/>
      <c r="WFJ138" s="262"/>
      <c r="WFK138" s="262"/>
      <c r="WFL138" s="262"/>
      <c r="WFM138" s="262"/>
      <c r="WFN138" s="262"/>
      <c r="WFO138" s="262"/>
      <c r="WFP138" s="262"/>
      <c r="WFQ138" s="262"/>
      <c r="WFR138" s="262"/>
      <c r="WFS138" s="262"/>
      <c r="WFT138" s="262"/>
      <c r="WFU138" s="262"/>
      <c r="WFV138" s="262"/>
      <c r="WFW138" s="262"/>
      <c r="WFX138" s="262"/>
      <c r="WFY138" s="262"/>
      <c r="WFZ138" s="262"/>
      <c r="WGA138" s="262"/>
      <c r="WGB138" s="262"/>
      <c r="WGC138" s="262"/>
      <c r="WGD138" s="262"/>
      <c r="WGE138" s="262"/>
      <c r="WGF138" s="262"/>
      <c r="WGG138" s="262"/>
      <c r="WGH138" s="262"/>
      <c r="WGI138" s="262"/>
      <c r="WGJ138" s="262"/>
      <c r="WGK138" s="262"/>
      <c r="WGL138" s="262"/>
      <c r="WGM138" s="262"/>
      <c r="WGN138" s="262"/>
      <c r="WGO138" s="262"/>
      <c r="WGP138" s="262"/>
      <c r="WGQ138" s="262"/>
      <c r="WGR138" s="262"/>
      <c r="WGS138" s="262"/>
      <c r="WGT138" s="262"/>
      <c r="WGU138" s="262"/>
      <c r="WGV138" s="262"/>
      <c r="WGW138" s="262"/>
      <c r="WGX138" s="262"/>
      <c r="WGY138" s="262"/>
      <c r="WGZ138" s="262"/>
      <c r="WHA138" s="262"/>
      <c r="WHB138" s="262"/>
      <c r="WHC138" s="262"/>
      <c r="WHD138" s="262"/>
      <c r="WHE138" s="262"/>
      <c r="WHF138" s="262"/>
      <c r="WHG138" s="262"/>
      <c r="WHH138" s="262"/>
      <c r="WHI138" s="262"/>
      <c r="WHJ138" s="262"/>
      <c r="WHK138" s="262"/>
      <c r="WHL138" s="262"/>
      <c r="WHM138" s="262"/>
      <c r="WHN138" s="262"/>
      <c r="WHO138" s="262"/>
      <c r="WHP138" s="262"/>
      <c r="WHQ138" s="262"/>
      <c r="WHR138" s="262"/>
      <c r="WHS138" s="262"/>
      <c r="WHT138" s="262"/>
      <c r="WHU138" s="262"/>
      <c r="WHV138" s="262"/>
      <c r="WHW138" s="262"/>
      <c r="WHX138" s="262"/>
      <c r="WHY138" s="262"/>
      <c r="WHZ138" s="262"/>
      <c r="WIA138" s="262"/>
      <c r="WIB138" s="262"/>
      <c r="WIC138" s="262"/>
      <c r="WID138" s="262"/>
      <c r="WIE138" s="262"/>
      <c r="WIF138" s="262"/>
      <c r="WIG138" s="262"/>
      <c r="WIH138" s="262"/>
      <c r="WII138" s="262"/>
      <c r="WIJ138" s="262"/>
      <c r="WIK138" s="262"/>
      <c r="WIL138" s="262"/>
      <c r="WIM138" s="262"/>
      <c r="WIN138" s="262"/>
      <c r="WIO138" s="262"/>
      <c r="WIP138" s="262"/>
      <c r="WIQ138" s="262"/>
      <c r="WIR138" s="262"/>
      <c r="WIS138" s="262"/>
      <c r="WIT138" s="262"/>
      <c r="WIU138" s="262"/>
      <c r="WIV138" s="262"/>
      <c r="WIW138" s="262"/>
      <c r="WIX138" s="262"/>
      <c r="WIY138" s="262"/>
      <c r="WIZ138" s="262"/>
      <c r="WJA138" s="262"/>
      <c r="WJB138" s="262"/>
      <c r="WJC138" s="262"/>
      <c r="WJD138" s="262"/>
      <c r="WJE138" s="262"/>
      <c r="WJF138" s="262"/>
      <c r="WJG138" s="262"/>
      <c r="WJH138" s="262"/>
      <c r="WJI138" s="262"/>
      <c r="WJJ138" s="262"/>
      <c r="WJK138" s="262"/>
      <c r="WJL138" s="262"/>
      <c r="WJM138" s="262"/>
      <c r="WJN138" s="262"/>
      <c r="WJO138" s="262"/>
      <c r="WJP138" s="262"/>
      <c r="WJQ138" s="262"/>
      <c r="WJR138" s="262"/>
      <c r="WJS138" s="262"/>
      <c r="WJT138" s="262"/>
      <c r="WJU138" s="262"/>
      <c r="WJV138" s="262"/>
      <c r="WJW138" s="262"/>
      <c r="WJX138" s="262"/>
      <c r="WJY138" s="262"/>
      <c r="WJZ138" s="262"/>
      <c r="WKA138" s="262"/>
      <c r="WKB138" s="262"/>
      <c r="WKC138" s="262"/>
      <c r="WKD138" s="262"/>
      <c r="WKE138" s="262"/>
      <c r="WKF138" s="262"/>
      <c r="WKG138" s="262"/>
      <c r="WKH138" s="262"/>
      <c r="WKI138" s="262"/>
      <c r="WKJ138" s="262"/>
      <c r="WKK138" s="262"/>
      <c r="WKL138" s="262"/>
      <c r="WKM138" s="262"/>
      <c r="WKN138" s="262"/>
      <c r="WKO138" s="262"/>
      <c r="WKP138" s="262"/>
      <c r="WKQ138" s="262"/>
      <c r="WKR138" s="262"/>
      <c r="WKS138" s="262"/>
      <c r="WKT138" s="262"/>
      <c r="WKU138" s="262"/>
      <c r="WKV138" s="262"/>
      <c r="WKW138" s="262"/>
      <c r="WKX138" s="262"/>
      <c r="WKY138" s="262"/>
      <c r="WKZ138" s="262"/>
      <c r="WLA138" s="262"/>
      <c r="WLB138" s="262"/>
      <c r="WLC138" s="262"/>
      <c r="WLD138" s="262"/>
      <c r="WLE138" s="262"/>
      <c r="WLF138" s="262"/>
      <c r="WLG138" s="262"/>
      <c r="WLH138" s="262"/>
      <c r="WLI138" s="262"/>
      <c r="WLJ138" s="262"/>
      <c r="WLK138" s="262"/>
      <c r="WLL138" s="262"/>
      <c r="WLM138" s="262"/>
      <c r="WLN138" s="262"/>
      <c r="WLO138" s="262"/>
      <c r="WLP138" s="262"/>
      <c r="WLQ138" s="262"/>
      <c r="WLR138" s="262"/>
      <c r="WLS138" s="262"/>
      <c r="WLT138" s="262"/>
      <c r="WLU138" s="262"/>
      <c r="WLV138" s="262"/>
      <c r="WLW138" s="262"/>
      <c r="WLX138" s="262"/>
      <c r="WLY138" s="262"/>
      <c r="WLZ138" s="262"/>
      <c r="WMA138" s="262"/>
      <c r="WMB138" s="262"/>
      <c r="WMC138" s="262"/>
      <c r="WMD138" s="262"/>
      <c r="WME138" s="262"/>
      <c r="WMF138" s="262"/>
      <c r="WMG138" s="262"/>
      <c r="WMH138" s="262"/>
      <c r="WMI138" s="262"/>
      <c r="WMJ138" s="262"/>
      <c r="WMK138" s="262"/>
      <c r="WML138" s="262"/>
      <c r="WMM138" s="262"/>
      <c r="WMN138" s="262"/>
      <c r="WMO138" s="262"/>
      <c r="WMP138" s="262"/>
      <c r="WMQ138" s="262"/>
      <c r="WMR138" s="262"/>
      <c r="WMS138" s="262"/>
      <c r="WMT138" s="262"/>
      <c r="WMU138" s="262"/>
      <c r="WMV138" s="262"/>
      <c r="WMW138" s="262"/>
      <c r="WMX138" s="262"/>
      <c r="WMY138" s="262"/>
      <c r="WMZ138" s="262"/>
      <c r="WNA138" s="262"/>
      <c r="WNB138" s="262"/>
      <c r="WNC138" s="262"/>
      <c r="WND138" s="262"/>
      <c r="WNE138" s="262"/>
      <c r="WNF138" s="262"/>
      <c r="WNG138" s="262"/>
      <c r="WNH138" s="262"/>
      <c r="WNI138" s="262"/>
      <c r="WNJ138" s="262"/>
      <c r="WNK138" s="262"/>
      <c r="WNL138" s="262"/>
      <c r="WNM138" s="262"/>
      <c r="WNN138" s="262"/>
      <c r="WNO138" s="262"/>
      <c r="WNP138" s="262"/>
      <c r="WNQ138" s="262"/>
      <c r="WNR138" s="262"/>
      <c r="WNS138" s="262"/>
      <c r="WNT138" s="262"/>
      <c r="WNU138" s="262"/>
      <c r="WNV138" s="262"/>
      <c r="WNW138" s="262"/>
      <c r="WNX138" s="262"/>
      <c r="WNY138" s="262"/>
      <c r="WNZ138" s="262"/>
      <c r="WOA138" s="262"/>
      <c r="WOB138" s="262"/>
      <c r="WOC138" s="262"/>
      <c r="WOD138" s="262"/>
      <c r="WOE138" s="262"/>
      <c r="WOF138" s="262"/>
      <c r="WOG138" s="262"/>
      <c r="WOH138" s="262"/>
      <c r="WOI138" s="262"/>
      <c r="WOJ138" s="262"/>
      <c r="WOK138" s="262"/>
      <c r="WOL138" s="262"/>
      <c r="WOM138" s="262"/>
      <c r="WON138" s="262"/>
      <c r="WOO138" s="262"/>
      <c r="WOP138" s="262"/>
      <c r="WOQ138" s="262"/>
      <c r="WOR138" s="262"/>
      <c r="WOS138" s="262"/>
      <c r="WOT138" s="262"/>
      <c r="WOU138" s="262"/>
      <c r="WOV138" s="262"/>
      <c r="WOW138" s="262"/>
      <c r="WOX138" s="262"/>
      <c r="WOY138" s="262"/>
      <c r="WOZ138" s="262"/>
      <c r="WPA138" s="262"/>
      <c r="WPB138" s="262"/>
      <c r="WPC138" s="262"/>
      <c r="WPD138" s="262"/>
      <c r="WPE138" s="262"/>
      <c r="WPF138" s="262"/>
      <c r="WPG138" s="262"/>
      <c r="WPH138" s="262"/>
      <c r="WPI138" s="262"/>
      <c r="WPJ138" s="262"/>
      <c r="WPK138" s="262"/>
      <c r="WPL138" s="262"/>
      <c r="WPM138" s="262"/>
      <c r="WPN138" s="262"/>
      <c r="WPO138" s="262"/>
      <c r="WPP138" s="262"/>
      <c r="WPQ138" s="262"/>
      <c r="WPR138" s="262"/>
      <c r="WPS138" s="262"/>
      <c r="WPT138" s="262"/>
      <c r="WPU138" s="262"/>
      <c r="WPV138" s="262"/>
      <c r="WPW138" s="262"/>
      <c r="WPX138" s="262"/>
      <c r="WPY138" s="262"/>
      <c r="WPZ138" s="262"/>
      <c r="WQA138" s="262"/>
      <c r="WQB138" s="262"/>
      <c r="WQC138" s="262"/>
      <c r="WQD138" s="262"/>
      <c r="WQE138" s="262"/>
      <c r="WQF138" s="262"/>
      <c r="WQG138" s="262"/>
      <c r="WQH138" s="262"/>
      <c r="WQI138" s="262"/>
      <c r="WQJ138" s="262"/>
      <c r="WQK138" s="262"/>
      <c r="WQL138" s="262"/>
      <c r="WQM138" s="262"/>
      <c r="WQN138" s="262"/>
      <c r="WQO138" s="262"/>
      <c r="WQP138" s="262"/>
      <c r="WQQ138" s="262"/>
      <c r="WQR138" s="262"/>
      <c r="WQS138" s="262"/>
      <c r="WQT138" s="262"/>
      <c r="WQU138" s="262"/>
      <c r="WQV138" s="262"/>
      <c r="WQW138" s="262"/>
      <c r="WQX138" s="262"/>
      <c r="WQY138" s="262"/>
      <c r="WQZ138" s="262"/>
      <c r="WRA138" s="262"/>
      <c r="WRB138" s="262"/>
      <c r="WRC138" s="262"/>
      <c r="WRD138" s="262"/>
      <c r="WRE138" s="262"/>
      <c r="WRF138" s="262"/>
      <c r="WRG138" s="262"/>
      <c r="WRH138" s="262"/>
      <c r="WRI138" s="262"/>
      <c r="WRJ138" s="262"/>
      <c r="WRK138" s="262"/>
      <c r="WRL138" s="262"/>
      <c r="WRM138" s="262"/>
      <c r="WRN138" s="262"/>
      <c r="WRO138" s="262"/>
      <c r="WRP138" s="262"/>
      <c r="WRQ138" s="262"/>
      <c r="WRR138" s="262"/>
      <c r="WRS138" s="262"/>
      <c r="WRT138" s="262"/>
      <c r="WRU138" s="262"/>
      <c r="WRV138" s="262"/>
      <c r="WRW138" s="262"/>
      <c r="WRX138" s="262"/>
      <c r="WRY138" s="262"/>
      <c r="WRZ138" s="262"/>
      <c r="WSA138" s="262"/>
      <c r="WSB138" s="262"/>
      <c r="WSC138" s="262"/>
      <c r="WSD138" s="262"/>
      <c r="WSE138" s="262"/>
      <c r="WSF138" s="262"/>
      <c r="WSG138" s="262"/>
      <c r="WSH138" s="262"/>
      <c r="WSI138" s="262"/>
      <c r="WSJ138" s="262"/>
      <c r="WSK138" s="262"/>
      <c r="WSL138" s="262"/>
      <c r="WSM138" s="262"/>
      <c r="WSN138" s="262"/>
      <c r="WSO138" s="262"/>
      <c r="WSP138" s="262"/>
      <c r="WSQ138" s="262"/>
      <c r="WSR138" s="262"/>
      <c r="WSS138" s="262"/>
      <c r="WST138" s="262"/>
      <c r="WSU138" s="262"/>
      <c r="WSV138" s="262"/>
      <c r="WSW138" s="262"/>
      <c r="WSX138" s="262"/>
      <c r="WSY138" s="262"/>
      <c r="WSZ138" s="262"/>
      <c r="WTA138" s="262"/>
      <c r="WTB138" s="262"/>
      <c r="WTC138" s="262"/>
      <c r="WTD138" s="262"/>
      <c r="WTE138" s="262"/>
      <c r="WTF138" s="262"/>
      <c r="WTG138" s="262"/>
      <c r="WTH138" s="262"/>
      <c r="WTI138" s="262"/>
      <c r="WTJ138" s="262"/>
      <c r="WTK138" s="262"/>
      <c r="WTL138" s="262"/>
      <c r="WTM138" s="262"/>
      <c r="WTN138" s="262"/>
      <c r="WTO138" s="262"/>
      <c r="WTP138" s="262"/>
      <c r="WTQ138" s="262"/>
      <c r="WTR138" s="262"/>
      <c r="WTS138" s="262"/>
      <c r="WTT138" s="262"/>
      <c r="WTU138" s="262"/>
      <c r="WTV138" s="262"/>
      <c r="WTW138" s="262"/>
      <c r="WTX138" s="262"/>
      <c r="WTY138" s="262"/>
      <c r="WTZ138" s="262"/>
      <c r="WUA138" s="262"/>
      <c r="WUB138" s="262"/>
      <c r="WUC138" s="262"/>
      <c r="WUD138" s="262"/>
      <c r="WUE138" s="262"/>
      <c r="WUF138" s="262"/>
      <c r="WUG138" s="262"/>
      <c r="WUH138" s="262"/>
      <c r="WUI138" s="262"/>
      <c r="WUJ138" s="262"/>
      <c r="WUK138" s="262"/>
      <c r="WUL138" s="262"/>
      <c r="WUM138" s="262"/>
      <c r="WUN138" s="262"/>
      <c r="WUO138" s="262"/>
      <c r="WUP138" s="262"/>
      <c r="WUQ138" s="262"/>
      <c r="WUR138" s="262"/>
      <c r="WUS138" s="262"/>
      <c r="WUT138" s="262"/>
      <c r="WUU138" s="262"/>
      <c r="WUV138" s="262"/>
      <c r="WUW138" s="262"/>
      <c r="WUX138" s="262"/>
      <c r="WUY138" s="262"/>
      <c r="WUZ138" s="262"/>
      <c r="WVA138" s="262"/>
      <c r="WVB138" s="262"/>
      <c r="WVC138" s="262"/>
      <c r="WVD138" s="262"/>
      <c r="WVE138" s="262"/>
      <c r="WVF138" s="262"/>
      <c r="WVG138" s="262"/>
      <c r="WVH138" s="262"/>
      <c r="WVI138" s="262"/>
      <c r="WVJ138" s="262"/>
      <c r="WVK138" s="262"/>
      <c r="WVL138" s="262"/>
      <c r="WVM138" s="262"/>
      <c r="WVN138" s="262"/>
      <c r="WVO138" s="262"/>
      <c r="WVP138" s="262"/>
      <c r="WVQ138" s="262"/>
      <c r="WVR138" s="262"/>
      <c r="WVS138" s="262"/>
      <c r="WVT138" s="262"/>
      <c r="WVU138" s="262"/>
      <c r="WVV138" s="262"/>
      <c r="WVW138" s="262"/>
      <c r="WVX138" s="262"/>
      <c r="WVY138" s="262"/>
      <c r="WVZ138" s="262"/>
      <c r="WWA138" s="262"/>
      <c r="WWB138" s="262"/>
      <c r="WWC138" s="262"/>
      <c r="WWD138" s="262"/>
      <c r="WWE138" s="262"/>
      <c r="WWF138" s="262"/>
      <c r="WWG138" s="262"/>
      <c r="WWH138" s="262"/>
      <c r="WWI138" s="262"/>
      <c r="WWJ138" s="262"/>
      <c r="WWK138" s="262"/>
      <c r="WWL138" s="262"/>
      <c r="WWM138" s="262"/>
      <c r="WWN138" s="262"/>
      <c r="WWO138" s="262"/>
      <c r="WWP138" s="262"/>
      <c r="WWQ138" s="262"/>
      <c r="WWR138" s="262"/>
      <c r="WWS138" s="262"/>
      <c r="WWT138" s="262"/>
      <c r="WWU138" s="262"/>
      <c r="WWV138" s="262"/>
      <c r="WWW138" s="262"/>
      <c r="WWX138" s="262"/>
      <c r="WWY138" s="262"/>
      <c r="WWZ138" s="262"/>
      <c r="WXA138" s="262"/>
      <c r="WXB138" s="262"/>
      <c r="WXC138" s="262"/>
      <c r="WXD138" s="262"/>
      <c r="WXE138" s="262"/>
      <c r="WXF138" s="262"/>
      <c r="WXG138" s="262"/>
      <c r="WXH138" s="262"/>
      <c r="WXI138" s="262"/>
      <c r="WXJ138" s="262"/>
      <c r="WXK138" s="262"/>
      <c r="WXL138" s="262"/>
      <c r="WXM138" s="262"/>
      <c r="WXN138" s="262"/>
      <c r="WXO138" s="262"/>
      <c r="WXP138" s="262"/>
      <c r="WXQ138" s="262"/>
      <c r="WXR138" s="262"/>
      <c r="WXS138" s="262"/>
      <c r="WXT138" s="262"/>
      <c r="WXU138" s="262"/>
      <c r="WXV138" s="262"/>
      <c r="WXW138" s="262"/>
      <c r="WXX138" s="262"/>
      <c r="WXY138" s="262"/>
      <c r="WXZ138" s="262"/>
      <c r="WYA138" s="262"/>
      <c r="WYB138" s="262"/>
      <c r="WYC138" s="262"/>
      <c r="WYD138" s="262"/>
      <c r="WYE138" s="262"/>
      <c r="WYF138" s="262"/>
      <c r="WYG138" s="262"/>
      <c r="WYH138" s="262"/>
      <c r="WYI138" s="262"/>
      <c r="WYJ138" s="262"/>
      <c r="WYK138" s="262"/>
      <c r="WYL138" s="262"/>
      <c r="WYM138" s="262"/>
      <c r="WYN138" s="262"/>
      <c r="WYO138" s="262"/>
      <c r="WYP138" s="262"/>
      <c r="WYQ138" s="262"/>
      <c r="WYR138" s="262"/>
      <c r="WYS138" s="262"/>
      <c r="WYT138" s="262"/>
      <c r="WYU138" s="262"/>
      <c r="WYV138" s="262"/>
      <c r="WYW138" s="262"/>
      <c r="WYX138" s="262"/>
      <c r="WYY138" s="262"/>
      <c r="WYZ138" s="262"/>
      <c r="WZA138" s="262"/>
      <c r="WZB138" s="262"/>
      <c r="WZC138" s="262"/>
      <c r="WZD138" s="262"/>
      <c r="WZE138" s="262"/>
      <c r="WZF138" s="262"/>
      <c r="WZG138" s="262"/>
      <c r="WZH138" s="262"/>
      <c r="WZI138" s="262"/>
      <c r="WZJ138" s="262"/>
      <c r="WZK138" s="262"/>
      <c r="WZL138" s="262"/>
      <c r="WZM138" s="262"/>
      <c r="WZN138" s="262"/>
      <c r="WZO138" s="262"/>
      <c r="WZP138" s="262"/>
      <c r="WZQ138" s="262"/>
      <c r="WZR138" s="262"/>
      <c r="WZS138" s="262"/>
      <c r="WZT138" s="262"/>
      <c r="WZU138" s="262"/>
      <c r="WZV138" s="262"/>
      <c r="WZW138" s="262"/>
      <c r="WZX138" s="262"/>
      <c r="WZY138" s="262"/>
      <c r="WZZ138" s="262"/>
      <c r="XAA138" s="262"/>
      <c r="XAB138" s="262"/>
      <c r="XAC138" s="262"/>
      <c r="XAD138" s="262"/>
      <c r="XAE138" s="262"/>
      <c r="XAF138" s="262"/>
      <c r="XAG138" s="262"/>
      <c r="XAH138" s="262"/>
      <c r="XAI138" s="262"/>
      <c r="XAJ138" s="262"/>
      <c r="XAK138" s="262"/>
      <c r="XAL138" s="262"/>
      <c r="XAM138" s="262"/>
      <c r="XAN138" s="262"/>
      <c r="XAO138" s="262"/>
      <c r="XAP138" s="262"/>
      <c r="XAQ138" s="262"/>
      <c r="XAR138" s="262"/>
      <c r="XAS138" s="262"/>
      <c r="XAT138" s="262"/>
      <c r="XAU138" s="262"/>
      <c r="XAV138" s="262"/>
      <c r="XAW138" s="262"/>
      <c r="XAX138" s="262"/>
      <c r="XAY138" s="262"/>
      <c r="XAZ138" s="262"/>
      <c r="XBA138" s="262"/>
      <c r="XBB138" s="262"/>
      <c r="XBC138" s="262"/>
      <c r="XBD138" s="262"/>
      <c r="XBE138" s="262"/>
      <c r="XBF138" s="262"/>
      <c r="XBG138" s="262"/>
      <c r="XBH138" s="262"/>
      <c r="XBI138" s="262"/>
      <c r="XBJ138" s="262"/>
      <c r="XBK138" s="262"/>
      <c r="XBL138" s="262"/>
      <c r="XBM138" s="262"/>
      <c r="XBN138" s="262"/>
      <c r="XBO138" s="262"/>
      <c r="XBP138" s="262"/>
      <c r="XBQ138" s="262"/>
      <c r="XBR138" s="262"/>
      <c r="XBS138" s="262"/>
      <c r="XBT138" s="262"/>
      <c r="XBU138" s="262"/>
      <c r="XBV138" s="262"/>
      <c r="XBW138" s="262"/>
      <c r="XBX138" s="262"/>
      <c r="XBY138" s="262"/>
      <c r="XBZ138" s="262"/>
      <c r="XCA138" s="262"/>
      <c r="XCB138" s="262"/>
      <c r="XCC138" s="262"/>
      <c r="XCD138" s="262"/>
      <c r="XCE138" s="262"/>
      <c r="XCF138" s="262"/>
      <c r="XCG138" s="262"/>
      <c r="XCH138" s="262"/>
      <c r="XCI138" s="262"/>
      <c r="XCJ138" s="262"/>
      <c r="XCK138" s="262"/>
      <c r="XCL138" s="262"/>
      <c r="XCM138" s="262"/>
      <c r="XCN138" s="262"/>
      <c r="XCO138" s="262"/>
      <c r="XCP138" s="262"/>
      <c r="XCQ138" s="262"/>
      <c r="XCR138" s="262"/>
      <c r="XCS138" s="262"/>
      <c r="XCT138" s="262"/>
      <c r="XCU138" s="262"/>
      <c r="XCV138" s="262"/>
      <c r="XCW138" s="262"/>
      <c r="XCX138" s="262"/>
      <c r="XCY138" s="262"/>
      <c r="XCZ138" s="262"/>
      <c r="XDA138" s="262"/>
      <c r="XDB138" s="262"/>
      <c r="XDC138" s="262"/>
      <c r="XDD138" s="262"/>
      <c r="XDE138" s="262"/>
      <c r="XDF138" s="262"/>
      <c r="XDG138" s="262"/>
      <c r="XDH138" s="262"/>
      <c r="XDI138" s="262"/>
      <c r="XDJ138" s="262"/>
      <c r="XDK138" s="262"/>
      <c r="XDL138" s="262"/>
      <c r="XDM138" s="262"/>
      <c r="XDN138" s="262"/>
      <c r="XDO138" s="262"/>
      <c r="XDP138" s="262"/>
      <c r="XDQ138" s="262"/>
      <c r="XDR138" s="262"/>
      <c r="XDS138" s="262"/>
      <c r="XDT138" s="262"/>
      <c r="XDU138" s="262"/>
      <c r="XDV138" s="262"/>
      <c r="XDW138" s="262"/>
      <c r="XDX138" s="262"/>
      <c r="XDY138" s="262"/>
      <c r="XDZ138" s="262"/>
      <c r="XEA138" s="262"/>
      <c r="XEB138" s="262"/>
      <c r="XEC138" s="262"/>
      <c r="XED138" s="262"/>
      <c r="XEE138" s="262"/>
      <c r="XEF138" s="262"/>
      <c r="XEG138" s="262"/>
      <c r="XEH138" s="262"/>
      <c r="XEI138" s="262"/>
      <c r="XEJ138" s="262"/>
      <c r="XEK138" s="262"/>
      <c r="XEL138" s="262"/>
      <c r="XEM138" s="262"/>
      <c r="XEN138" s="262"/>
      <c r="XEO138" s="262"/>
      <c r="XEP138" s="262"/>
      <c r="XEQ138" s="262"/>
      <c r="XER138" s="262"/>
      <c r="XES138" s="262"/>
      <c r="XET138" s="262"/>
      <c r="XEU138" s="262"/>
      <c r="XEV138" s="262"/>
      <c r="XEW138" s="262"/>
      <c r="XEX138" s="262"/>
      <c r="XEY138" s="262"/>
      <c r="XEZ138" s="262"/>
      <c r="XFA138" s="262"/>
      <c r="XFB138" s="262"/>
      <c r="XFC138" s="262"/>
      <c r="XFD138" s="262"/>
    </row>
    <row r="139" spans="1:16384" s="198" customFormat="1" ht="12" customHeight="1">
      <c r="A139" s="224" t="s">
        <v>378</v>
      </c>
      <c r="B139" s="224" t="s">
        <v>379</v>
      </c>
      <c r="C139" s="225"/>
      <c r="D139" s="225"/>
      <c r="E139" s="225"/>
      <c r="F139" s="225"/>
      <c r="G139" s="201">
        <v>-22.1</v>
      </c>
      <c r="H139" s="225"/>
      <c r="I139" s="201">
        <v>140</v>
      </c>
      <c r="J139" s="225"/>
      <c r="K139" s="201">
        <v>117.9</v>
      </c>
      <c r="L139" s="225"/>
      <c r="M139" s="246"/>
      <c r="N139" s="225"/>
      <c r="O139" s="226"/>
      <c r="P139" s="225"/>
      <c r="Q139" s="226"/>
      <c r="R139" s="225"/>
      <c r="S139" s="227">
        <v>0</v>
      </c>
      <c r="T139" s="227"/>
      <c r="U139" s="227"/>
      <c r="V139" s="228"/>
      <c r="W139" s="229">
        <v>0</v>
      </c>
      <c r="X139" s="228"/>
      <c r="Y139" s="226">
        <v>0</v>
      </c>
      <c r="Z139" s="231">
        <v>0</v>
      </c>
      <c r="AB139" s="232">
        <v>0</v>
      </c>
      <c r="AC139" s="233">
        <v>0</v>
      </c>
    </row>
    <row r="140" spans="1:16384" s="198" customFormat="1" ht="12" customHeight="1" thickBot="1">
      <c r="A140" s="234"/>
      <c r="B140" s="234"/>
      <c r="C140" s="225"/>
      <c r="D140" s="225"/>
      <c r="E140" s="225"/>
      <c r="F140" s="225"/>
      <c r="G140" s="201"/>
      <c r="H140" s="225"/>
      <c r="I140" s="201"/>
      <c r="J140" s="225"/>
      <c r="K140" s="201"/>
      <c r="L140" s="225"/>
      <c r="M140" s="202"/>
      <c r="N140" s="225"/>
      <c r="P140" s="225"/>
      <c r="R140" s="225"/>
      <c r="S140" s="227"/>
      <c r="T140" s="227"/>
      <c r="U140" s="227"/>
      <c r="V140" s="228"/>
      <c r="W140" s="229"/>
      <c r="X140" s="228"/>
      <c r="Y140" s="226"/>
      <c r="AB140" s="232"/>
      <c r="AC140" s="232"/>
    </row>
    <row r="141" spans="1:16384" s="198" customFormat="1" ht="12" customHeight="1" thickBot="1">
      <c r="A141" s="264"/>
      <c r="B141" s="265" t="s">
        <v>380</v>
      </c>
      <c r="C141" s="225"/>
      <c r="D141" s="225"/>
      <c r="E141" s="225"/>
      <c r="F141" s="225"/>
      <c r="G141" s="237">
        <v>2867448.45</v>
      </c>
      <c r="H141" s="225"/>
      <c r="I141" s="237">
        <v>2104326.8600000003</v>
      </c>
      <c r="J141" s="225"/>
      <c r="K141" s="237">
        <v>4971775.3099999996</v>
      </c>
      <c r="L141" s="225"/>
      <c r="M141" s="202"/>
      <c r="N141" s="225"/>
      <c r="P141" s="225"/>
      <c r="Q141" s="239">
        <v>8371.7104289380623</v>
      </c>
      <c r="R141" s="225"/>
      <c r="S141" s="227"/>
      <c r="T141" s="227"/>
      <c r="U141" s="227"/>
      <c r="V141" s="228"/>
      <c r="W141" s="240">
        <v>362359.77421029058</v>
      </c>
      <c r="X141" s="228"/>
      <c r="Y141" s="241">
        <v>6206.0010946786642</v>
      </c>
      <c r="Z141" s="240">
        <v>5334017.1842102902</v>
      </c>
      <c r="AA141" s="231"/>
      <c r="AB141" s="242">
        <v>417766.1760302019</v>
      </c>
      <c r="AC141" s="242">
        <v>2924363.2322114129</v>
      </c>
      <c r="AE141" s="243">
        <v>56914.782211412676</v>
      </c>
    </row>
    <row r="142" spans="1:16384" s="198" customFormat="1" ht="12" customHeight="1">
      <c r="A142" s="264"/>
      <c r="B142" s="264"/>
      <c r="C142" s="225"/>
      <c r="D142" s="225"/>
      <c r="E142" s="225"/>
      <c r="F142" s="225"/>
      <c r="G142" s="201"/>
      <c r="H142" s="225"/>
      <c r="I142" s="201"/>
      <c r="J142" s="225"/>
      <c r="K142" s="201"/>
      <c r="L142" s="225"/>
      <c r="M142" s="202"/>
      <c r="N142" s="225"/>
      <c r="P142" s="225"/>
      <c r="R142" s="225"/>
      <c r="S142" s="227"/>
      <c r="T142" s="227"/>
      <c r="U142" s="227"/>
      <c r="V142" s="228"/>
      <c r="W142" s="245">
        <v>7.2883376986376841E-2</v>
      </c>
      <c r="X142" s="228"/>
      <c r="Y142" s="226"/>
      <c r="AB142" s="232"/>
      <c r="AC142" s="232"/>
    </row>
    <row r="143" spans="1:16384" ht="12" customHeight="1">
      <c r="A143" s="219" t="s">
        <v>381</v>
      </c>
      <c r="B143" s="219" t="s">
        <v>381</v>
      </c>
      <c r="C143" s="234"/>
      <c r="D143" s="234"/>
      <c r="E143" s="225"/>
      <c r="F143" s="234"/>
      <c r="H143" s="234"/>
      <c r="J143" s="234"/>
      <c r="L143" s="234"/>
      <c r="N143" s="234"/>
      <c r="P143" s="234"/>
      <c r="R143" s="234"/>
      <c r="S143" s="256"/>
      <c r="T143" s="256"/>
      <c r="U143" s="256"/>
      <c r="V143" s="250"/>
      <c r="W143" s="266"/>
      <c r="X143" s="250"/>
      <c r="Y143" s="246"/>
      <c r="AB143" s="257"/>
      <c r="AC143" s="257"/>
    </row>
    <row r="144" spans="1:16384" ht="12" customHeight="1">
      <c r="A144" s="244"/>
      <c r="B144" s="244"/>
      <c r="C144" s="234"/>
      <c r="D144" s="234"/>
      <c r="E144" s="225"/>
      <c r="F144" s="234"/>
      <c r="H144" s="234"/>
      <c r="J144" s="234"/>
      <c r="L144" s="234"/>
      <c r="N144" s="234"/>
      <c r="P144" s="234"/>
      <c r="R144" s="234"/>
      <c r="S144" s="256"/>
      <c r="T144" s="256"/>
      <c r="U144" s="256"/>
      <c r="V144" s="250"/>
      <c r="W144" s="229"/>
      <c r="X144" s="250"/>
      <c r="Y144" s="246"/>
      <c r="AB144" s="257"/>
      <c r="AC144" s="257"/>
    </row>
    <row r="145" spans="1:29" ht="12" customHeight="1">
      <c r="A145" s="248" t="s">
        <v>382</v>
      </c>
      <c r="B145" s="248" t="s">
        <v>382</v>
      </c>
      <c r="C145" s="234"/>
      <c r="D145" s="234"/>
      <c r="E145" s="225"/>
      <c r="F145" s="234"/>
      <c r="H145" s="234"/>
      <c r="J145" s="234"/>
      <c r="L145" s="234"/>
      <c r="N145" s="234"/>
      <c r="P145" s="234"/>
      <c r="R145" s="234"/>
      <c r="S145" s="256"/>
      <c r="T145" s="256"/>
      <c r="U145" s="256"/>
      <c r="V145" s="250"/>
      <c r="W145" s="229"/>
      <c r="X145" s="250"/>
      <c r="Y145" s="246"/>
      <c r="AB145" s="257"/>
      <c r="AC145" s="257"/>
    </row>
    <row r="146" spans="1:29" ht="12" customHeight="1">
      <c r="A146" s="224" t="s">
        <v>383</v>
      </c>
      <c r="B146" s="224" t="s">
        <v>384</v>
      </c>
      <c r="C146" s="225">
        <v>80.78</v>
      </c>
      <c r="D146" s="234"/>
      <c r="E146" s="225">
        <v>80.78</v>
      </c>
      <c r="F146" s="234"/>
      <c r="G146" s="201">
        <v>119590.12999999999</v>
      </c>
      <c r="H146" s="234"/>
      <c r="I146" s="201">
        <v>82065.919999999998</v>
      </c>
      <c r="J146" s="234"/>
      <c r="K146" s="201">
        <v>201656.05</v>
      </c>
      <c r="L146" s="234"/>
      <c r="M146" s="246">
        <v>211.49175892193961</v>
      </c>
      <c r="N146" s="234"/>
      <c r="O146" s="226">
        <v>203.18375835602873</v>
      </c>
      <c r="P146" s="234"/>
      <c r="Q146" s="226">
        <v>207.33775863898416</v>
      </c>
      <c r="R146" s="234"/>
      <c r="S146" s="227">
        <v>5.8174931864333619</v>
      </c>
      <c r="T146" s="267"/>
      <c r="U146" s="267"/>
      <c r="V146" s="250"/>
      <c r="W146" s="229">
        <v>14474.231978071863</v>
      </c>
      <c r="X146" s="250"/>
      <c r="Y146" s="226">
        <v>86.597493186433368</v>
      </c>
      <c r="Z146" s="231">
        <v>216130.28197807184</v>
      </c>
      <c r="AB146" s="257">
        <v>16413.184000000001</v>
      </c>
      <c r="AC146" s="268">
        <v>114892.288</v>
      </c>
    </row>
    <row r="147" spans="1:29" ht="12" customHeight="1">
      <c r="A147" s="224" t="s">
        <v>385</v>
      </c>
      <c r="B147" s="224" t="s">
        <v>386</v>
      </c>
      <c r="C147" s="225">
        <v>90.54</v>
      </c>
      <c r="D147" s="234"/>
      <c r="E147" s="225">
        <v>90.54</v>
      </c>
      <c r="F147" s="234"/>
      <c r="G147" s="201">
        <v>301548.71999999997</v>
      </c>
      <c r="H147" s="234"/>
      <c r="I147" s="201">
        <v>208246.29000000004</v>
      </c>
      <c r="J147" s="234"/>
      <c r="K147" s="201">
        <v>509795.01</v>
      </c>
      <c r="L147" s="234"/>
      <c r="M147" s="246">
        <v>475.79399791725825</v>
      </c>
      <c r="N147" s="234"/>
      <c r="O147" s="226">
        <v>460.00947647448646</v>
      </c>
      <c r="P147" s="234"/>
      <c r="Q147" s="226">
        <v>467.90173719587233</v>
      </c>
      <c r="R147" s="234"/>
      <c r="S147" s="227">
        <v>6.5203742646654694</v>
      </c>
      <c r="T147" s="269"/>
      <c r="U147" s="267"/>
      <c r="V147" s="250"/>
      <c r="W147" s="229">
        <v>36610.733347250782</v>
      </c>
      <c r="X147" s="250"/>
      <c r="Y147" s="226">
        <v>97.060374264665469</v>
      </c>
      <c r="Z147" s="231">
        <v>546405.74334725074</v>
      </c>
      <c r="AB147" s="257">
        <v>41649.258000000009</v>
      </c>
      <c r="AC147" s="268">
        <v>291544.80600000004</v>
      </c>
    </row>
    <row r="148" spans="1:29" ht="12" customHeight="1">
      <c r="A148" s="224" t="s">
        <v>387</v>
      </c>
      <c r="B148" s="224" t="s">
        <v>388</v>
      </c>
      <c r="C148" s="225">
        <v>111.29</v>
      </c>
      <c r="D148" s="234"/>
      <c r="E148" s="225">
        <v>111.29</v>
      </c>
      <c r="F148" s="234"/>
      <c r="G148" s="201">
        <v>180734.96</v>
      </c>
      <c r="H148" s="234"/>
      <c r="I148" s="201">
        <v>132179.84000000003</v>
      </c>
      <c r="J148" s="234"/>
      <c r="K148" s="201">
        <v>312914.80000000005</v>
      </c>
      <c r="L148" s="234"/>
      <c r="M148" s="246">
        <v>231.99999999999997</v>
      </c>
      <c r="N148" s="234"/>
      <c r="O148" s="226">
        <v>237.54127055440742</v>
      </c>
      <c r="P148" s="234"/>
      <c r="Q148" s="226">
        <v>234.7706352772037</v>
      </c>
      <c r="R148" s="234"/>
      <c r="S148" s="227">
        <v>8.0147167209478685</v>
      </c>
      <c r="T148" s="269"/>
      <c r="U148" s="267"/>
      <c r="V148" s="250"/>
      <c r="W148" s="229">
        <v>22579.441633725095</v>
      </c>
      <c r="X148" s="250"/>
      <c r="Y148" s="226">
        <v>119.30471672094788</v>
      </c>
      <c r="Z148" s="231">
        <v>335494.24163372512</v>
      </c>
      <c r="AB148" s="257">
        <v>26435.968000000004</v>
      </c>
      <c r="AC148" s="268">
        <v>185051.77600000004</v>
      </c>
    </row>
    <row r="149" spans="1:29" ht="12" customHeight="1">
      <c r="A149" s="224" t="s">
        <v>389</v>
      </c>
      <c r="B149" s="224" t="s">
        <v>390</v>
      </c>
      <c r="C149" s="225">
        <v>111.29</v>
      </c>
      <c r="D149" s="234"/>
      <c r="E149" s="225">
        <v>111.29</v>
      </c>
      <c r="F149" s="234"/>
      <c r="G149" s="201">
        <v>8903.2000000000025</v>
      </c>
      <c r="H149" s="234"/>
      <c r="I149" s="201">
        <v>11462.869999999999</v>
      </c>
      <c r="J149" s="234"/>
      <c r="K149" s="201">
        <v>20366.07</v>
      </c>
      <c r="L149" s="234"/>
      <c r="M149" s="246">
        <v>11.428571428571431</v>
      </c>
      <c r="N149" s="234"/>
      <c r="O149" s="226">
        <v>20.599999999999994</v>
      </c>
      <c r="P149" s="234"/>
      <c r="Q149" s="226">
        <v>16.014285714285712</v>
      </c>
      <c r="R149" s="234"/>
      <c r="S149" s="227">
        <v>8.0147167209478685</v>
      </c>
      <c r="T149" s="269"/>
      <c r="U149" s="267"/>
      <c r="V149" s="250"/>
      <c r="W149" s="229">
        <v>1540.1995618598676</v>
      </c>
      <c r="X149" s="250"/>
      <c r="Y149" s="226">
        <v>119.30471672094788</v>
      </c>
      <c r="Z149" s="231">
        <v>21906.269561859866</v>
      </c>
      <c r="AB149" s="257">
        <v>2292.5739999999996</v>
      </c>
      <c r="AC149" s="268">
        <v>16048.017999999996</v>
      </c>
    </row>
    <row r="150" spans="1:29" ht="12" customHeight="1">
      <c r="A150" s="224" t="s">
        <v>391</v>
      </c>
      <c r="B150" s="224" t="s">
        <v>392</v>
      </c>
      <c r="C150" s="225">
        <v>138.54</v>
      </c>
      <c r="D150" s="234"/>
      <c r="E150" s="225">
        <v>138.54</v>
      </c>
      <c r="F150" s="234"/>
      <c r="G150" s="201">
        <v>18010.2</v>
      </c>
      <c r="H150" s="234"/>
      <c r="I150" s="201">
        <v>13022.76</v>
      </c>
      <c r="J150" s="234"/>
      <c r="K150" s="201">
        <v>31032.959999999999</v>
      </c>
      <c r="L150" s="234"/>
      <c r="M150" s="246">
        <v>18.571428571428573</v>
      </c>
      <c r="N150" s="234"/>
      <c r="O150" s="226">
        <v>18.8</v>
      </c>
      <c r="P150" s="234"/>
      <c r="Q150" s="226">
        <v>18.685714285714287</v>
      </c>
      <c r="R150" s="234"/>
      <c r="S150" s="227">
        <v>9.9771664526922237</v>
      </c>
      <c r="T150" s="269"/>
      <c r="U150" s="267"/>
      <c r="V150" s="250"/>
      <c r="W150" s="229">
        <v>2237.165780592245</v>
      </c>
      <c r="X150" s="250"/>
      <c r="Y150" s="226">
        <v>148.51716645269221</v>
      </c>
      <c r="Z150" s="231">
        <v>33270.125780592243</v>
      </c>
      <c r="AB150" s="257">
        <v>2604.5520000000001</v>
      </c>
      <c r="AC150" s="268">
        <v>18231.864000000001</v>
      </c>
    </row>
    <row r="151" spans="1:29" ht="12" customHeight="1">
      <c r="A151" s="224" t="s">
        <v>393</v>
      </c>
      <c r="B151" s="224" t="s">
        <v>394</v>
      </c>
      <c r="C151" s="225">
        <v>144.19</v>
      </c>
      <c r="D151" s="234"/>
      <c r="E151" s="225">
        <v>144.19</v>
      </c>
      <c r="F151" s="234"/>
      <c r="G151" s="201">
        <v>20186.599999999999</v>
      </c>
      <c r="H151" s="234"/>
      <c r="I151" s="201">
        <v>15716.71</v>
      </c>
      <c r="J151" s="234"/>
      <c r="K151" s="201">
        <v>35903.31</v>
      </c>
      <c r="L151" s="234"/>
      <c r="M151" s="246">
        <v>20</v>
      </c>
      <c r="N151" s="234"/>
      <c r="O151" s="226">
        <v>21.799999999999997</v>
      </c>
      <c r="P151" s="234"/>
      <c r="Q151" s="226">
        <v>20.9</v>
      </c>
      <c r="R151" s="234"/>
      <c r="S151" s="227">
        <v>10.38405969982454</v>
      </c>
      <c r="T151" s="269"/>
      <c r="U151" s="267"/>
      <c r="V151" s="250"/>
      <c r="W151" s="229">
        <v>2604.3221727159944</v>
      </c>
      <c r="X151" s="250"/>
      <c r="Y151" s="226">
        <v>154.57405969982455</v>
      </c>
      <c r="Z151" s="231">
        <v>38507.632172715996</v>
      </c>
      <c r="AB151" s="257">
        <v>3143.3419999999996</v>
      </c>
      <c r="AC151" s="268">
        <v>22003.393999999997</v>
      </c>
    </row>
    <row r="152" spans="1:29" ht="12" customHeight="1">
      <c r="A152" s="224" t="s">
        <v>395</v>
      </c>
      <c r="B152" s="224" t="s">
        <v>396</v>
      </c>
      <c r="C152" s="225">
        <v>157.94</v>
      </c>
      <c r="D152" s="234"/>
      <c r="E152" s="225">
        <v>157.94</v>
      </c>
      <c r="F152" s="234"/>
      <c r="G152" s="201">
        <v>21006.019999999997</v>
      </c>
      <c r="H152" s="234"/>
      <c r="I152" s="201">
        <v>18095.699999999997</v>
      </c>
      <c r="J152" s="234"/>
      <c r="K152" s="201">
        <v>39101.719999999994</v>
      </c>
      <c r="L152" s="234"/>
      <c r="M152" s="246">
        <v>18.999999999999996</v>
      </c>
      <c r="N152" s="234"/>
      <c r="O152" s="226">
        <v>22.914651133341771</v>
      </c>
      <c r="P152" s="234"/>
      <c r="Q152" s="226">
        <v>20.957325566670882</v>
      </c>
      <c r="R152" s="234"/>
      <c r="S152" s="227">
        <v>11.374286628686372</v>
      </c>
      <c r="T152" s="269"/>
      <c r="U152" s="267"/>
      <c r="V152" s="250"/>
      <c r="W152" s="229">
        <v>2860.4955355921397</v>
      </c>
      <c r="X152" s="250"/>
      <c r="Y152" s="226">
        <v>169.31428662868638</v>
      </c>
      <c r="Z152" s="231">
        <v>41962.215535592135</v>
      </c>
      <c r="AB152" s="257">
        <v>3619.1399999999994</v>
      </c>
      <c r="AC152" s="268">
        <v>25333.979999999996</v>
      </c>
    </row>
    <row r="153" spans="1:29" ht="12" customHeight="1">
      <c r="A153" s="224" t="s">
        <v>397</v>
      </c>
      <c r="B153" s="224" t="s">
        <v>398</v>
      </c>
      <c r="C153" s="225">
        <v>171.05</v>
      </c>
      <c r="D153" s="234"/>
      <c r="E153" s="225">
        <v>171.05</v>
      </c>
      <c r="F153" s="234"/>
      <c r="G153" s="201">
        <v>8039.35</v>
      </c>
      <c r="H153" s="234"/>
      <c r="I153" s="201">
        <v>7355.15</v>
      </c>
      <c r="J153" s="234"/>
      <c r="K153" s="201">
        <v>15394.5</v>
      </c>
      <c r="L153" s="234"/>
      <c r="M153" s="246">
        <v>6.7142857142857144</v>
      </c>
      <c r="N153" s="234"/>
      <c r="O153" s="226">
        <v>8.6</v>
      </c>
      <c r="P153" s="234"/>
      <c r="Q153" s="226">
        <v>7.6571428571428566</v>
      </c>
      <c r="R153" s="234"/>
      <c r="S153" s="227">
        <v>12.31842299504118</v>
      </c>
      <c r="T153" s="269"/>
      <c r="U153" s="267"/>
      <c r="V153" s="250"/>
      <c r="W153" s="229">
        <v>1131.8870957729266</v>
      </c>
      <c r="X153" s="250"/>
      <c r="Y153" s="226">
        <v>183.36842299504119</v>
      </c>
      <c r="Z153" s="231">
        <v>16526.387095772927</v>
      </c>
      <c r="AB153" s="257">
        <v>1471.03</v>
      </c>
      <c r="AC153" s="268">
        <v>10297.209999999999</v>
      </c>
    </row>
    <row r="154" spans="1:29" ht="12" customHeight="1">
      <c r="A154" s="224" t="s">
        <v>399</v>
      </c>
      <c r="B154" s="224" t="s">
        <v>400</v>
      </c>
      <c r="C154" s="225">
        <v>203.86</v>
      </c>
      <c r="D154" s="234"/>
      <c r="E154" s="225">
        <v>203.86</v>
      </c>
      <c r="F154" s="234"/>
      <c r="G154" s="201">
        <v>4688.7800000000007</v>
      </c>
      <c r="H154" s="234"/>
      <c r="I154" s="201">
        <v>2650.1800000000003</v>
      </c>
      <c r="J154" s="234"/>
      <c r="K154" s="201">
        <v>7338.9600000000009</v>
      </c>
      <c r="L154" s="234"/>
      <c r="M154" s="246">
        <v>3.285714285714286</v>
      </c>
      <c r="N154" s="234"/>
      <c r="O154" s="226">
        <v>2.6</v>
      </c>
      <c r="P154" s="234"/>
      <c r="Q154" s="226">
        <v>2.9428571428571431</v>
      </c>
      <c r="R154" s="234"/>
      <c r="S154" s="227">
        <v>14.681284488565304</v>
      </c>
      <c r="T154" s="269"/>
      <c r="U154" s="267"/>
      <c r="V154" s="250"/>
      <c r="W154" s="229">
        <v>518.45907508190624</v>
      </c>
      <c r="X154" s="250"/>
      <c r="Y154" s="226">
        <v>218.54128448856531</v>
      </c>
      <c r="Z154" s="231">
        <v>7857.4190750819071</v>
      </c>
      <c r="AB154" s="257">
        <v>530.03600000000006</v>
      </c>
      <c r="AC154" s="268">
        <v>3710.2520000000004</v>
      </c>
    </row>
    <row r="155" spans="1:29" ht="12" customHeight="1">
      <c r="A155" s="224" t="s">
        <v>401</v>
      </c>
      <c r="B155" s="224" t="s">
        <v>402</v>
      </c>
      <c r="C155" s="225">
        <v>203.86</v>
      </c>
      <c r="D155" s="234"/>
      <c r="E155" s="225">
        <v>203.86</v>
      </c>
      <c r="F155" s="234"/>
      <c r="G155" s="201">
        <v>611.58000000000004</v>
      </c>
      <c r="H155" s="234"/>
      <c r="I155" s="201">
        <v>203.86</v>
      </c>
      <c r="J155" s="234"/>
      <c r="K155" s="201">
        <v>815.44</v>
      </c>
      <c r="L155" s="234"/>
      <c r="M155" s="246">
        <v>0.42857142857142855</v>
      </c>
      <c r="N155" s="234"/>
      <c r="O155" s="226">
        <v>0.2</v>
      </c>
      <c r="P155" s="234"/>
      <c r="Q155" s="226">
        <v>0.31428571428571428</v>
      </c>
      <c r="R155" s="234"/>
      <c r="S155" s="227">
        <v>14.681284488565304</v>
      </c>
      <c r="T155" s="269"/>
      <c r="U155" s="267"/>
      <c r="V155" s="250"/>
      <c r="W155" s="229">
        <v>55.369415785446286</v>
      </c>
      <c r="X155" s="250"/>
      <c r="Y155" s="226">
        <v>218.54128448856531</v>
      </c>
      <c r="Z155" s="231">
        <v>870.80941578544639</v>
      </c>
      <c r="AB155" s="257">
        <v>40.772000000000006</v>
      </c>
      <c r="AC155" s="268">
        <v>285.40400000000005</v>
      </c>
    </row>
    <row r="156" spans="1:29" ht="12" customHeight="1">
      <c r="A156" s="224" t="s">
        <v>403</v>
      </c>
      <c r="B156" s="224" t="s">
        <v>404</v>
      </c>
      <c r="C156" s="225">
        <v>203.86</v>
      </c>
      <c r="D156" s="234"/>
      <c r="E156" s="225">
        <v>203.86</v>
      </c>
      <c r="F156" s="234"/>
      <c r="G156" s="201">
        <v>30782.859999999993</v>
      </c>
      <c r="H156" s="234"/>
      <c r="I156" s="201">
        <v>22424.6</v>
      </c>
      <c r="J156" s="234"/>
      <c r="K156" s="201">
        <v>53207.459999999992</v>
      </c>
      <c r="L156" s="234"/>
      <c r="M156" s="246">
        <v>21.571428571428566</v>
      </c>
      <c r="N156" s="234"/>
      <c r="O156" s="226">
        <v>22</v>
      </c>
      <c r="P156" s="234"/>
      <c r="Q156" s="226">
        <v>21.785714285714285</v>
      </c>
      <c r="R156" s="234"/>
      <c r="S156" s="227">
        <v>14.681284488565304</v>
      </c>
      <c r="T156" s="269"/>
      <c r="U156" s="267"/>
      <c r="V156" s="250"/>
      <c r="W156" s="229">
        <v>3838.1072305820721</v>
      </c>
      <c r="X156" s="250"/>
      <c r="Y156" s="226">
        <v>218.54128448856531</v>
      </c>
      <c r="Z156" s="231">
        <v>57045.567230582063</v>
      </c>
      <c r="AB156" s="257">
        <v>4484.92</v>
      </c>
      <c r="AC156" s="268">
        <v>31394.440000000002</v>
      </c>
    </row>
    <row r="157" spans="1:29" ht="12" customHeight="1">
      <c r="A157" s="224" t="s">
        <v>405</v>
      </c>
      <c r="B157" s="224" t="s">
        <v>406</v>
      </c>
      <c r="C157" s="225">
        <v>80.78</v>
      </c>
      <c r="D157" s="234"/>
      <c r="E157" s="225">
        <v>80.78</v>
      </c>
      <c r="F157" s="234"/>
      <c r="G157" s="201">
        <v>11874.560000000001</v>
      </c>
      <c r="H157" s="234"/>
      <c r="I157" s="201">
        <v>15832.880000000001</v>
      </c>
      <c r="J157" s="234"/>
      <c r="K157" s="201">
        <v>27707.440000000002</v>
      </c>
      <c r="L157" s="234"/>
      <c r="M157" s="246">
        <v>20.999823152831326</v>
      </c>
      <c r="N157" s="234"/>
      <c r="O157" s="226">
        <v>39.200000000000003</v>
      </c>
      <c r="P157" s="234"/>
      <c r="Q157" s="226">
        <v>30.099911576415664</v>
      </c>
      <c r="R157" s="234"/>
      <c r="S157" s="227">
        <v>5.8174931864333619</v>
      </c>
      <c r="T157" s="269"/>
      <c r="U157" s="267"/>
      <c r="V157" s="250"/>
      <c r="W157" s="229">
        <v>2101.2723660965376</v>
      </c>
      <c r="X157" s="250"/>
      <c r="Y157" s="226">
        <v>86.597493186433368</v>
      </c>
      <c r="Z157" s="231">
        <v>29808.712366096541</v>
      </c>
      <c r="AB157" s="257">
        <v>3166.5760000000005</v>
      </c>
      <c r="AC157" s="268">
        <v>22166.032000000003</v>
      </c>
    </row>
    <row r="158" spans="1:29" ht="12" customHeight="1">
      <c r="A158" s="224" t="s">
        <v>407</v>
      </c>
      <c r="B158" s="224" t="s">
        <v>408</v>
      </c>
      <c r="C158" s="225">
        <v>90.54</v>
      </c>
      <c r="D158" s="234"/>
      <c r="E158" s="225">
        <v>90.54</v>
      </c>
      <c r="F158" s="234"/>
      <c r="G158" s="201">
        <v>20371.5</v>
      </c>
      <c r="H158" s="234"/>
      <c r="I158" s="201">
        <v>37030.86</v>
      </c>
      <c r="J158" s="234"/>
      <c r="K158" s="201">
        <v>57402.36</v>
      </c>
      <c r="L158" s="234"/>
      <c r="M158" s="246">
        <v>32.142857142857139</v>
      </c>
      <c r="N158" s="234"/>
      <c r="O158" s="226">
        <v>81.8</v>
      </c>
      <c r="P158" s="234"/>
      <c r="Q158" s="226">
        <v>56.971428571428568</v>
      </c>
      <c r="R158" s="234"/>
      <c r="S158" s="227">
        <v>6.5203742646654694</v>
      </c>
      <c r="T158" s="269"/>
      <c r="U158" s="267"/>
      <c r="V158" s="250"/>
      <c r="W158" s="229">
        <v>4457.7004401404383</v>
      </c>
      <c r="X158" s="250"/>
      <c r="Y158" s="226">
        <v>97.060374264665469</v>
      </c>
      <c r="Z158" s="231">
        <v>61860.060440140442</v>
      </c>
      <c r="AB158" s="257">
        <v>7406.1720000000005</v>
      </c>
      <c r="AC158" s="268">
        <v>51843.204000000005</v>
      </c>
    </row>
    <row r="159" spans="1:29" ht="12" customHeight="1">
      <c r="A159" s="224" t="s">
        <v>409</v>
      </c>
      <c r="B159" s="224" t="s">
        <v>410</v>
      </c>
      <c r="C159" s="225">
        <v>111.29</v>
      </c>
      <c r="D159" s="234"/>
      <c r="E159" s="225">
        <v>111.29</v>
      </c>
      <c r="F159" s="234"/>
      <c r="G159" s="201">
        <v>7456.43</v>
      </c>
      <c r="H159" s="234"/>
      <c r="I159" s="201">
        <v>15691.89</v>
      </c>
      <c r="J159" s="234"/>
      <c r="K159" s="201">
        <v>23148.32</v>
      </c>
      <c r="L159" s="234"/>
      <c r="M159" s="246">
        <v>9.5714285714285712</v>
      </c>
      <c r="N159" s="234"/>
      <c r="O159" s="226">
        <v>28.199999999999996</v>
      </c>
      <c r="P159" s="234"/>
      <c r="Q159" s="226">
        <v>18.885714285714283</v>
      </c>
      <c r="R159" s="234"/>
      <c r="S159" s="227">
        <v>8.0147167209478685</v>
      </c>
      <c r="T159" s="269"/>
      <c r="U159" s="267"/>
      <c r="V159" s="250"/>
      <c r="W159" s="229">
        <v>1816.3638008730995</v>
      </c>
      <c r="X159" s="250"/>
      <c r="Y159" s="226">
        <v>119.30471672094788</v>
      </c>
      <c r="Z159" s="231">
        <v>24964.683800873099</v>
      </c>
      <c r="AB159" s="257">
        <v>3138.3779999999997</v>
      </c>
      <c r="AC159" s="268">
        <v>21968.645999999997</v>
      </c>
    </row>
    <row r="160" spans="1:29" ht="12" customHeight="1">
      <c r="A160" s="224" t="s">
        <v>411</v>
      </c>
      <c r="B160" s="224" t="s">
        <v>412</v>
      </c>
      <c r="C160" s="225">
        <v>42.23</v>
      </c>
      <c r="D160" s="234"/>
      <c r="E160" s="225">
        <v>42.23</v>
      </c>
      <c r="F160" s="234"/>
      <c r="G160" s="201">
        <v>21486.37</v>
      </c>
      <c r="H160" s="234"/>
      <c r="I160" s="201">
        <v>20734.93</v>
      </c>
      <c r="J160" s="234"/>
      <c r="K160" s="201">
        <v>42221.3</v>
      </c>
      <c r="L160" s="234"/>
      <c r="M160" s="246">
        <v>72.684855045499134</v>
      </c>
      <c r="N160" s="234"/>
      <c r="O160" s="226">
        <v>98.2</v>
      </c>
      <c r="P160" s="234"/>
      <c r="Q160" s="226">
        <v>85.442427522749568</v>
      </c>
      <c r="R160" s="234"/>
      <c r="S160" s="227">
        <v>3.0412569604243727</v>
      </c>
      <c r="T160" s="269"/>
      <c r="U160" s="267"/>
      <c r="V160" s="250"/>
      <c r="W160" s="229">
        <v>3118.2285290294049</v>
      </c>
      <c r="X160" s="250"/>
      <c r="Y160" s="226">
        <v>45.271256960424367</v>
      </c>
      <c r="Z160" s="231">
        <v>45339.528529029405</v>
      </c>
      <c r="AB160" s="257">
        <v>4146.9859999999999</v>
      </c>
      <c r="AC160" s="268">
        <v>29028.901999999998</v>
      </c>
    </row>
    <row r="161" spans="1:29" ht="12" customHeight="1">
      <c r="A161" s="224" t="s">
        <v>413</v>
      </c>
      <c r="B161" s="224" t="s">
        <v>414</v>
      </c>
      <c r="C161" s="225">
        <v>37.54</v>
      </c>
      <c r="D161" s="234"/>
      <c r="E161" s="225">
        <v>37.54</v>
      </c>
      <c r="F161" s="234"/>
      <c r="G161" s="201">
        <v>20460.550000000003</v>
      </c>
      <c r="H161" s="234"/>
      <c r="I161" s="201">
        <v>12759.85</v>
      </c>
      <c r="J161" s="234"/>
      <c r="K161" s="201">
        <v>33220.400000000001</v>
      </c>
      <c r="L161" s="234"/>
      <c r="M161" s="246">
        <v>77.861899687951919</v>
      </c>
      <c r="N161" s="234"/>
      <c r="O161" s="226">
        <v>67.980021310602027</v>
      </c>
      <c r="P161" s="234"/>
      <c r="Q161" s="226">
        <v>72.920960499276973</v>
      </c>
      <c r="R161" s="234"/>
      <c r="S161" s="227">
        <v>2.7034995570525919</v>
      </c>
      <c r="T161" s="269"/>
      <c r="U161" s="267"/>
      <c r="V161" s="250"/>
      <c r="W161" s="229">
        <v>2365.7014129157383</v>
      </c>
      <c r="X161" s="250"/>
      <c r="Y161" s="226">
        <v>40.243499557052594</v>
      </c>
      <c r="Z161" s="231">
        <v>35586.101412915741</v>
      </c>
      <c r="AB161" s="257">
        <v>2551.9699999999998</v>
      </c>
      <c r="AC161" s="268">
        <v>17863.789999999997</v>
      </c>
    </row>
    <row r="162" spans="1:29" ht="12" customHeight="1">
      <c r="A162" s="224" t="s">
        <v>415</v>
      </c>
      <c r="B162" s="224" t="s">
        <v>416</v>
      </c>
      <c r="C162" s="225">
        <v>43.78</v>
      </c>
      <c r="D162" s="234"/>
      <c r="E162" s="225">
        <v>43.78</v>
      </c>
      <c r="F162" s="234"/>
      <c r="G162" s="201">
        <v>35444.300000000003</v>
      </c>
      <c r="H162" s="234"/>
      <c r="I162" s="201">
        <v>25275.66</v>
      </c>
      <c r="J162" s="234"/>
      <c r="K162" s="201">
        <v>60719.960000000006</v>
      </c>
      <c r="L162" s="234"/>
      <c r="M162" s="246">
        <v>115.65718201396594</v>
      </c>
      <c r="N162" s="234"/>
      <c r="O162" s="226">
        <v>115.4666971219735</v>
      </c>
      <c r="P162" s="234"/>
      <c r="Q162" s="226">
        <v>115.56193956796972</v>
      </c>
      <c r="R162" s="234"/>
      <c r="S162" s="227">
        <v>3.1528825414960706</v>
      </c>
      <c r="T162" s="269"/>
      <c r="U162" s="267"/>
      <c r="V162" s="250"/>
      <c r="W162" s="229">
        <v>4372.2386607033077</v>
      </c>
      <c r="X162" s="250"/>
      <c r="Y162" s="226">
        <v>46.93288254149607</v>
      </c>
      <c r="Z162" s="231">
        <v>65092.198660703318</v>
      </c>
      <c r="AB162" s="257">
        <v>5055.1319999999996</v>
      </c>
      <c r="AC162" s="268">
        <v>35385.923999999999</v>
      </c>
    </row>
    <row r="163" spans="1:29" ht="12" customHeight="1">
      <c r="A163" s="224" t="s">
        <v>417</v>
      </c>
      <c r="B163" s="224" t="s">
        <v>418</v>
      </c>
      <c r="C163" s="225">
        <v>49.97</v>
      </c>
      <c r="D163" s="234"/>
      <c r="E163" s="225">
        <v>49.97</v>
      </c>
      <c r="F163" s="234"/>
      <c r="G163" s="201">
        <v>7843.619999999999</v>
      </c>
      <c r="H163" s="234"/>
      <c r="I163" s="201">
        <v>5596.6399999999994</v>
      </c>
      <c r="J163" s="234"/>
      <c r="K163" s="201">
        <v>13440.259999999998</v>
      </c>
      <c r="L163" s="234"/>
      <c r="M163" s="246">
        <v>22.42379713542411</v>
      </c>
      <c r="N163" s="234"/>
      <c r="O163" s="226">
        <v>22.4</v>
      </c>
      <c r="P163" s="234"/>
      <c r="Q163" s="226">
        <v>22.411898567712054</v>
      </c>
      <c r="R163" s="234"/>
      <c r="S163" s="227">
        <v>3.5986647007436874</v>
      </c>
      <c r="T163" s="269"/>
      <c r="U163" s="267"/>
      <c r="V163" s="250"/>
      <c r="W163" s="229">
        <v>967.83489902728047</v>
      </c>
      <c r="X163" s="250"/>
      <c r="Y163" s="226">
        <v>53.568664700743689</v>
      </c>
      <c r="Z163" s="231">
        <v>14408.094899027279</v>
      </c>
      <c r="AB163" s="257">
        <v>1119.328</v>
      </c>
      <c r="AC163" s="268">
        <v>7835.2960000000003</v>
      </c>
    </row>
    <row r="164" spans="1:29" ht="12" customHeight="1">
      <c r="A164" s="224" t="s">
        <v>419</v>
      </c>
      <c r="B164" s="224" t="s">
        <v>420</v>
      </c>
      <c r="C164" s="225">
        <v>3.95</v>
      </c>
      <c r="D164" s="234"/>
      <c r="E164" s="225">
        <v>3.95</v>
      </c>
      <c r="F164" s="234"/>
      <c r="G164" s="201">
        <v>48411.200000000004</v>
      </c>
      <c r="H164" s="234"/>
      <c r="I164" s="201">
        <v>31535.65</v>
      </c>
      <c r="J164" s="234"/>
      <c r="K164" s="201">
        <v>79946.850000000006</v>
      </c>
      <c r="L164" s="234"/>
      <c r="M164" s="246">
        <v>1750.8571428571429</v>
      </c>
      <c r="N164" s="234"/>
      <c r="O164" s="226">
        <v>1596.7417721518987</v>
      </c>
      <c r="P164" s="234"/>
      <c r="Q164" s="226">
        <v>1673.7994575045209</v>
      </c>
      <c r="R164" s="234"/>
      <c r="S164" s="227">
        <v>0.28446519047303515</v>
      </c>
      <c r="T164" s="269"/>
      <c r="U164" s="267"/>
      <c r="V164" s="250"/>
      <c r="W164" s="229">
        <v>5713.6521779122377</v>
      </c>
      <c r="X164" s="250"/>
      <c r="Y164" s="226">
        <v>4.2344651904730357</v>
      </c>
      <c r="Z164" s="231">
        <v>85660.502177912247</v>
      </c>
      <c r="AB164" s="257">
        <v>6307.13</v>
      </c>
      <c r="AC164" s="268">
        <v>44149.91</v>
      </c>
    </row>
    <row r="165" spans="1:29" ht="12" customHeight="1">
      <c r="A165" s="224" t="s">
        <v>421</v>
      </c>
      <c r="B165" s="224" t="s">
        <v>422</v>
      </c>
      <c r="C165" s="225">
        <v>4.68</v>
      </c>
      <c r="D165" s="234"/>
      <c r="E165" s="225">
        <v>4.68</v>
      </c>
      <c r="F165" s="234"/>
      <c r="G165" s="201">
        <v>102197.79999999999</v>
      </c>
      <c r="H165" s="234"/>
      <c r="I165" s="201">
        <v>81230.759999999995</v>
      </c>
      <c r="J165" s="234"/>
      <c r="K165" s="201">
        <v>183428.56</v>
      </c>
      <c r="L165" s="234"/>
      <c r="M165" s="246">
        <v>3119.5909645909646</v>
      </c>
      <c r="N165" s="234"/>
      <c r="O165" s="226">
        <v>3471.3999999999996</v>
      </c>
      <c r="P165" s="234"/>
      <c r="Q165" s="226">
        <v>3295.4954822954824</v>
      </c>
      <c r="R165" s="234"/>
      <c r="S165" s="227">
        <v>0.33703723833260868</v>
      </c>
      <c r="T165" s="269"/>
      <c r="U165" s="267"/>
      <c r="V165" s="250"/>
      <c r="W165" s="229">
        <v>13328.45635548549</v>
      </c>
      <c r="X165" s="250"/>
      <c r="Y165" s="226">
        <v>5.0170372383326081</v>
      </c>
      <c r="Z165" s="231">
        <v>196757.01635548548</v>
      </c>
      <c r="AB165" s="257">
        <v>16246.151999999996</v>
      </c>
      <c r="AC165" s="268">
        <v>113723.06399999997</v>
      </c>
    </row>
    <row r="166" spans="1:29" ht="12" customHeight="1">
      <c r="A166" s="224" t="s">
        <v>423</v>
      </c>
      <c r="B166" s="224" t="s">
        <v>424</v>
      </c>
      <c r="C166" s="225">
        <v>5.07</v>
      </c>
      <c r="D166" s="234"/>
      <c r="E166" s="225">
        <v>5.07</v>
      </c>
      <c r="F166" s="234"/>
      <c r="G166" s="201">
        <v>27704.170000000002</v>
      </c>
      <c r="H166" s="234"/>
      <c r="I166" s="201">
        <v>23707.32</v>
      </c>
      <c r="J166" s="234"/>
      <c r="K166" s="201">
        <v>51411.490000000005</v>
      </c>
      <c r="L166" s="234"/>
      <c r="M166" s="246">
        <v>780.61904761904759</v>
      </c>
      <c r="N166" s="234"/>
      <c r="O166" s="226">
        <v>935.19999999999993</v>
      </c>
      <c r="P166" s="234"/>
      <c r="Q166" s="226">
        <v>857.90952380952376</v>
      </c>
      <c r="R166" s="234"/>
      <c r="S166" s="227">
        <v>0.36512367486032615</v>
      </c>
      <c r="T166" s="269"/>
      <c r="U166" s="267"/>
      <c r="V166" s="250"/>
      <c r="W166" s="229">
        <v>3758.9169363720694</v>
      </c>
      <c r="X166" s="250"/>
      <c r="Y166" s="226">
        <v>5.4351236748603267</v>
      </c>
      <c r="Z166" s="231">
        <v>55170.406936372077</v>
      </c>
      <c r="AB166" s="257">
        <v>4741.4639999999999</v>
      </c>
      <c r="AC166" s="268">
        <v>33190.248</v>
      </c>
    </row>
    <row r="167" spans="1:29" ht="12" customHeight="1">
      <c r="A167" s="224" t="s">
        <v>579</v>
      </c>
      <c r="B167" s="224" t="s">
        <v>580</v>
      </c>
      <c r="C167" s="225">
        <v>31.02</v>
      </c>
      <c r="D167" s="234"/>
      <c r="E167" s="225">
        <v>31.02</v>
      </c>
      <c r="F167" s="234"/>
      <c r="G167" s="201">
        <v>743.67</v>
      </c>
      <c r="H167" s="234"/>
      <c r="I167" s="201">
        <v>253.8</v>
      </c>
      <c r="J167" s="234"/>
      <c r="K167" s="201">
        <v>997.47</v>
      </c>
      <c r="L167" s="234"/>
      <c r="M167" s="246">
        <v>3.4248411163304779</v>
      </c>
      <c r="N167" s="234"/>
      <c r="O167" s="226">
        <v>1.6363636363636365</v>
      </c>
      <c r="P167" s="234"/>
      <c r="Q167" s="226">
        <v>2.5306023763470571</v>
      </c>
      <c r="R167" s="234"/>
      <c r="S167" s="227">
        <v>2.233951951512291</v>
      </c>
      <c r="T167" s="269"/>
      <c r="U167" s="267"/>
      <c r="V167" s="250"/>
      <c r="W167" s="229">
        <v>67.838929405705784</v>
      </c>
      <c r="X167" s="250"/>
      <c r="Y167" s="226">
        <v>33.253951951512292</v>
      </c>
      <c r="Z167" s="231">
        <v>1065.3089294057058</v>
      </c>
      <c r="AB167" s="257">
        <v>50.760000000000005</v>
      </c>
      <c r="AC167" s="268">
        <v>355.32000000000005</v>
      </c>
    </row>
    <row r="168" spans="1:29" ht="12" customHeight="1">
      <c r="A168" s="224" t="s">
        <v>581</v>
      </c>
      <c r="B168" s="224" t="s">
        <v>582</v>
      </c>
      <c r="C168" s="225">
        <v>103.4</v>
      </c>
      <c r="D168" s="234"/>
      <c r="E168" s="225">
        <v>103.4</v>
      </c>
      <c r="F168" s="234"/>
      <c r="G168" s="201">
        <v>0</v>
      </c>
      <c r="H168" s="234"/>
      <c r="I168" s="201">
        <v>103.4</v>
      </c>
      <c r="J168" s="234"/>
      <c r="K168" s="201">
        <v>103.4</v>
      </c>
      <c r="L168" s="234"/>
      <c r="M168" s="246">
        <v>0</v>
      </c>
      <c r="N168" s="234"/>
      <c r="O168" s="226">
        <v>0.19999999999999998</v>
      </c>
      <c r="P168" s="234"/>
      <c r="Q168" s="226">
        <v>9.9999999999999992E-2</v>
      </c>
      <c r="R168" s="234"/>
      <c r="S168" s="227">
        <v>7.4465065050409711</v>
      </c>
      <c r="T168" s="269"/>
      <c r="U168" s="267"/>
      <c r="V168" s="250"/>
      <c r="W168" s="229">
        <v>8.9358078060491657</v>
      </c>
      <c r="X168" s="250"/>
      <c r="Y168" s="226">
        <v>110.84650650504098</v>
      </c>
      <c r="Z168" s="231">
        <v>112.33580780604917</v>
      </c>
      <c r="AB168" s="257">
        <v>20.68</v>
      </c>
      <c r="AC168" s="268">
        <v>144.76</v>
      </c>
    </row>
    <row r="169" spans="1:29" ht="12" customHeight="1">
      <c r="A169" s="224" t="s">
        <v>583</v>
      </c>
      <c r="B169" s="224" t="s">
        <v>584</v>
      </c>
      <c r="C169" s="225">
        <v>35.25</v>
      </c>
      <c r="D169" s="234"/>
      <c r="E169" s="225">
        <v>35.25</v>
      </c>
      <c r="F169" s="234"/>
      <c r="G169" s="201">
        <v>0</v>
      </c>
      <c r="H169" s="234"/>
      <c r="I169" s="201">
        <v>35.25</v>
      </c>
      <c r="J169" s="234"/>
      <c r="K169" s="201">
        <v>35.25</v>
      </c>
      <c r="L169" s="234"/>
      <c r="M169" s="246">
        <v>0</v>
      </c>
      <c r="N169" s="234"/>
      <c r="O169" s="226">
        <v>0.19999999999999998</v>
      </c>
      <c r="P169" s="234"/>
      <c r="Q169" s="226">
        <v>9.9999999999999992E-2</v>
      </c>
      <c r="R169" s="234"/>
      <c r="S169" s="227">
        <v>2.5385817630821488</v>
      </c>
      <c r="T169" s="269"/>
      <c r="U169" s="267"/>
      <c r="V169" s="250"/>
      <c r="W169" s="229">
        <v>3.046298115698578</v>
      </c>
      <c r="X169" s="250"/>
      <c r="Y169" s="226">
        <v>37.788581763082149</v>
      </c>
      <c r="Z169" s="231">
        <v>38.296298115698576</v>
      </c>
      <c r="AB169" s="257">
        <v>7.05</v>
      </c>
      <c r="AC169" s="268">
        <v>49.35</v>
      </c>
    </row>
    <row r="170" spans="1:29" ht="12" customHeight="1">
      <c r="A170" s="224" t="s">
        <v>425</v>
      </c>
      <c r="B170" s="224" t="s">
        <v>426</v>
      </c>
      <c r="C170" s="225">
        <v>3.15</v>
      </c>
      <c r="D170" s="234"/>
      <c r="E170" s="225">
        <v>3.15</v>
      </c>
      <c r="F170" s="234"/>
      <c r="G170" s="201">
        <v>47794.92</v>
      </c>
      <c r="H170" s="234"/>
      <c r="I170" s="201">
        <v>36913.120000000003</v>
      </c>
      <c r="J170" s="234"/>
      <c r="K170" s="201">
        <v>84708.040000000008</v>
      </c>
      <c r="L170" s="234"/>
      <c r="M170" s="246">
        <v>2167.5700680272107</v>
      </c>
      <c r="N170" s="234"/>
      <c r="O170" s="226">
        <v>2343.6901587301591</v>
      </c>
      <c r="P170" s="234"/>
      <c r="Q170" s="226">
        <v>2255.6301133786847</v>
      </c>
      <c r="R170" s="234"/>
      <c r="S170" s="227">
        <v>0.22685198733925585</v>
      </c>
      <c r="T170" s="269"/>
      <c r="U170" s="267"/>
      <c r="V170" s="250"/>
      <c r="W170" s="229">
        <v>6140.3300870667072</v>
      </c>
      <c r="X170" s="250"/>
      <c r="Y170" s="226">
        <v>3.376851987339256</v>
      </c>
      <c r="Z170" s="231">
        <v>90848.370087066709</v>
      </c>
      <c r="AB170" s="257">
        <v>7382.6240000000007</v>
      </c>
      <c r="AC170" s="268">
        <v>51678.368000000002</v>
      </c>
    </row>
    <row r="171" spans="1:29" ht="12" customHeight="1">
      <c r="A171" s="224" t="s">
        <v>427</v>
      </c>
      <c r="B171" s="224" t="s">
        <v>428</v>
      </c>
      <c r="C171" s="225">
        <v>84.78</v>
      </c>
      <c r="D171" s="225"/>
      <c r="E171" s="225">
        <v>84.78</v>
      </c>
      <c r="F171" s="225"/>
      <c r="G171" s="201">
        <v>7331.88</v>
      </c>
      <c r="H171" s="225"/>
      <c r="I171" s="201">
        <v>3635.9800000000005</v>
      </c>
      <c r="J171" s="225"/>
      <c r="K171" s="201">
        <v>10967.86</v>
      </c>
      <c r="L171" s="225"/>
      <c r="M171" s="246">
        <v>12.354463653826711</v>
      </c>
      <c r="N171" s="234"/>
      <c r="O171" s="226">
        <v>8.5774475112054738</v>
      </c>
      <c r="P171" s="234"/>
      <c r="Q171" s="226">
        <v>10.465955582516091</v>
      </c>
      <c r="R171" s="225"/>
      <c r="S171" s="227">
        <v>6.105559202102258</v>
      </c>
      <c r="T171" s="269"/>
      <c r="U171" s="267"/>
      <c r="V171" s="228"/>
      <c r="W171" s="229">
        <v>766.80613698749539</v>
      </c>
      <c r="X171" s="228"/>
      <c r="Y171" s="226">
        <v>90.885559202102257</v>
      </c>
      <c r="Z171" s="231">
        <v>11734.666136987496</v>
      </c>
      <c r="AB171" s="257">
        <v>727.19600000000003</v>
      </c>
      <c r="AC171" s="268">
        <v>5090.3720000000003</v>
      </c>
    </row>
    <row r="172" spans="1:29" ht="12" customHeight="1">
      <c r="A172" s="224" t="s">
        <v>429</v>
      </c>
      <c r="B172" s="224" t="s">
        <v>430</v>
      </c>
      <c r="C172" s="225"/>
      <c r="D172" s="234"/>
      <c r="E172" s="225"/>
      <c r="F172" s="234"/>
      <c r="G172" s="201">
        <v>-44.45</v>
      </c>
      <c r="H172" s="234"/>
      <c r="I172" s="201">
        <v>-61.5</v>
      </c>
      <c r="J172" s="234"/>
      <c r="K172" s="201">
        <v>-105.95</v>
      </c>
      <c r="L172" s="234"/>
      <c r="M172" s="270"/>
      <c r="N172" s="234"/>
      <c r="P172" s="234"/>
      <c r="R172" s="234"/>
      <c r="S172" s="227">
        <v>0</v>
      </c>
      <c r="T172" s="269"/>
      <c r="U172" s="267"/>
      <c r="V172" s="250"/>
      <c r="W172" s="229">
        <v>0</v>
      </c>
      <c r="X172" s="250"/>
      <c r="Y172" s="226">
        <v>0</v>
      </c>
      <c r="Z172" s="231">
        <v>0</v>
      </c>
      <c r="AB172" s="257">
        <v>0</v>
      </c>
      <c r="AC172" s="268">
        <v>0</v>
      </c>
    </row>
    <row r="173" spans="1:29" ht="12" customHeight="1" thickBot="1">
      <c r="A173" s="210"/>
      <c r="B173" s="210"/>
      <c r="C173" s="234"/>
      <c r="D173" s="234"/>
      <c r="E173" s="225"/>
      <c r="F173" s="234"/>
      <c r="H173" s="234"/>
      <c r="I173" s="201"/>
      <c r="J173" s="234"/>
      <c r="K173" s="201"/>
      <c r="L173" s="234"/>
      <c r="N173" s="234"/>
      <c r="P173" s="234"/>
      <c r="R173" s="234"/>
      <c r="S173" s="267"/>
      <c r="T173" s="269"/>
      <c r="U173" s="267"/>
      <c r="V173" s="250"/>
      <c r="W173" s="271"/>
      <c r="X173" s="250"/>
      <c r="Y173" s="246"/>
      <c r="AB173" s="257"/>
      <c r="AC173" s="257"/>
    </row>
    <row r="174" spans="1:29" ht="12" customHeight="1" thickBot="1">
      <c r="A174" s="210"/>
      <c r="B174" s="236" t="s">
        <v>431</v>
      </c>
      <c r="C174" s="234"/>
      <c r="D174" s="234"/>
      <c r="E174" s="234"/>
      <c r="F174" s="234"/>
      <c r="G174" s="237">
        <v>1073178.92</v>
      </c>
      <c r="H174" s="234"/>
      <c r="I174" s="237">
        <v>823700.37000000011</v>
      </c>
      <c r="J174" s="234"/>
      <c r="K174" s="237">
        <v>1896879.2900000003</v>
      </c>
      <c r="L174" s="234"/>
      <c r="N174" s="234"/>
      <c r="P174" s="234"/>
      <c r="Q174" s="239">
        <v>9517.5928722170738</v>
      </c>
      <c r="R174" s="234"/>
      <c r="S174" s="267"/>
      <c r="T174" s="269"/>
      <c r="U174" s="267"/>
      <c r="V174" s="250"/>
      <c r="W174" s="272">
        <v>137437.73566496762</v>
      </c>
      <c r="X174" s="250"/>
      <c r="Y174" s="273">
        <v>2513.4820555794408</v>
      </c>
      <c r="Z174" s="272">
        <v>2034422.9756649672</v>
      </c>
      <c r="AA174" s="231"/>
      <c r="AB174" s="274">
        <v>164752.37400000001</v>
      </c>
      <c r="AC174" s="274">
        <v>1153266.618</v>
      </c>
    </row>
    <row r="175" spans="1:29" ht="12" customHeight="1">
      <c r="A175" s="210"/>
      <c r="B175" s="210"/>
      <c r="C175" s="234"/>
      <c r="D175" s="234"/>
      <c r="E175" s="234"/>
      <c r="F175" s="234"/>
      <c r="H175" s="234"/>
      <c r="J175" s="234"/>
      <c r="L175" s="234"/>
      <c r="N175" s="234"/>
      <c r="P175" s="234"/>
      <c r="R175" s="234"/>
      <c r="S175" s="267"/>
      <c r="T175" s="269"/>
      <c r="U175" s="267"/>
      <c r="V175" s="250"/>
      <c r="W175" s="245">
        <v>7.2454655596438933E-2</v>
      </c>
      <c r="X175" s="250"/>
      <c r="Y175" s="246"/>
      <c r="AB175" s="257"/>
      <c r="AC175" s="257"/>
    </row>
    <row r="176" spans="1:29" ht="12" customHeight="1">
      <c r="A176" s="248" t="s">
        <v>432</v>
      </c>
      <c r="B176" s="248" t="s">
        <v>432</v>
      </c>
      <c r="C176" s="234"/>
      <c r="D176" s="234"/>
      <c r="E176" s="234"/>
      <c r="F176" s="234"/>
      <c r="H176" s="234"/>
      <c r="J176" s="234"/>
      <c r="L176" s="234"/>
      <c r="N176" s="234"/>
      <c r="P176" s="234"/>
      <c r="R176" s="234"/>
      <c r="S176" s="267"/>
      <c r="T176" s="269"/>
      <c r="U176" s="267"/>
      <c r="V176" s="250"/>
      <c r="W176" s="271"/>
      <c r="X176" s="250"/>
      <c r="Y176" s="246"/>
      <c r="AB176" s="257"/>
      <c r="AC176" s="257"/>
    </row>
    <row r="177" spans="1:30" ht="12" customHeight="1">
      <c r="A177" s="224" t="s">
        <v>433</v>
      </c>
      <c r="B177" s="224" t="s">
        <v>434</v>
      </c>
      <c r="C177" s="225">
        <v>30.89</v>
      </c>
      <c r="D177" s="234"/>
      <c r="E177" s="225">
        <v>32.82</v>
      </c>
      <c r="F177" s="234"/>
      <c r="G177" s="201">
        <v>728692.77</v>
      </c>
      <c r="H177" s="234"/>
      <c r="I177" s="201">
        <v>655173.73</v>
      </c>
      <c r="J177" s="234"/>
      <c r="K177" s="201">
        <v>1383866.5</v>
      </c>
      <c r="L177" s="234"/>
      <c r="M177" s="275"/>
      <c r="N177" s="234"/>
      <c r="O177" s="276"/>
      <c r="P177" s="234"/>
      <c r="Q177" s="238"/>
      <c r="R177" s="234"/>
      <c r="S177" s="267"/>
      <c r="T177" s="269"/>
      <c r="U177" s="267"/>
      <c r="V177" s="250"/>
      <c r="W177" s="271"/>
      <c r="X177" s="250"/>
      <c r="Y177" s="246"/>
      <c r="AB177" s="257">
        <v>119167.91574999999</v>
      </c>
      <c r="AC177" s="268">
        <v>834175.41024999996</v>
      </c>
    </row>
    <row r="178" spans="1:30" ht="12" customHeight="1">
      <c r="C178" s="234"/>
      <c r="D178" s="234"/>
      <c r="E178" s="234"/>
      <c r="F178" s="234"/>
      <c r="H178" s="234"/>
      <c r="J178" s="234"/>
      <c r="L178" s="234"/>
      <c r="N178" s="234"/>
      <c r="P178" s="234"/>
      <c r="R178" s="234"/>
      <c r="S178" s="267"/>
      <c r="T178" s="269"/>
      <c r="U178" s="267"/>
      <c r="V178" s="250"/>
      <c r="W178" s="271"/>
      <c r="X178" s="250"/>
      <c r="Y178" s="246"/>
      <c r="AB178" s="257"/>
      <c r="AC178" s="257"/>
    </row>
    <row r="179" spans="1:30" ht="12" customHeight="1">
      <c r="A179" s="210"/>
      <c r="B179" s="236" t="s">
        <v>435</v>
      </c>
      <c r="C179" s="234"/>
      <c r="D179" s="234"/>
      <c r="E179" s="234"/>
      <c r="F179" s="234"/>
      <c r="G179" s="237">
        <v>728692.77</v>
      </c>
      <c r="H179" s="234"/>
      <c r="I179" s="237">
        <v>655173.73</v>
      </c>
      <c r="J179" s="234"/>
      <c r="K179" s="237">
        <v>1383866.5</v>
      </c>
      <c r="L179" s="234"/>
      <c r="N179" s="234"/>
      <c r="P179" s="234"/>
      <c r="R179" s="234"/>
      <c r="S179" s="267"/>
      <c r="T179" s="277"/>
      <c r="U179" s="267"/>
      <c r="V179" s="250"/>
      <c r="W179" s="271"/>
      <c r="X179" s="250"/>
      <c r="Y179" s="246"/>
      <c r="AB179" s="274">
        <v>119167.91574999999</v>
      </c>
      <c r="AC179" s="274">
        <v>834175.41024999996</v>
      </c>
    </row>
    <row r="180" spans="1:30" ht="12" customHeight="1">
      <c r="A180" s="210"/>
      <c r="B180" s="236"/>
      <c r="C180" s="234"/>
      <c r="D180" s="234"/>
      <c r="E180" s="234"/>
      <c r="F180" s="234"/>
      <c r="G180" s="278"/>
      <c r="H180" s="234"/>
      <c r="I180" s="278"/>
      <c r="J180" s="234"/>
      <c r="K180" s="278"/>
      <c r="L180" s="234"/>
      <c r="N180" s="234"/>
      <c r="P180" s="234"/>
      <c r="R180" s="234"/>
      <c r="S180" s="267"/>
      <c r="T180" s="269"/>
      <c r="U180" s="267"/>
      <c r="V180" s="250"/>
      <c r="W180" s="271"/>
      <c r="X180" s="250"/>
      <c r="Y180" s="246"/>
      <c r="AB180" s="257"/>
      <c r="AC180" s="257"/>
    </row>
    <row r="181" spans="1:30" s="198" customFormat="1" ht="12" customHeight="1">
      <c r="A181" s="244" t="s">
        <v>436</v>
      </c>
      <c r="B181" s="244" t="s">
        <v>436</v>
      </c>
      <c r="C181" s="225"/>
      <c r="D181" s="225"/>
      <c r="E181" s="225"/>
      <c r="F181" s="225"/>
      <c r="G181" s="201"/>
      <c r="H181" s="225"/>
      <c r="I181" s="201"/>
      <c r="J181" s="225"/>
      <c r="K181" s="201"/>
      <c r="L181" s="225"/>
      <c r="M181" s="202"/>
      <c r="N181" s="225"/>
      <c r="P181" s="225"/>
      <c r="R181" s="225"/>
      <c r="S181" s="279"/>
      <c r="T181" s="269"/>
      <c r="U181" s="267"/>
      <c r="V181" s="228"/>
      <c r="W181" s="280"/>
      <c r="X181" s="228"/>
      <c r="Y181" s="226"/>
      <c r="AB181" s="232"/>
      <c r="AC181" s="232"/>
    </row>
    <row r="182" spans="1:30" s="198" customFormat="1" ht="12" customHeight="1">
      <c r="A182" s="224" t="s">
        <v>437</v>
      </c>
      <c r="B182" s="224" t="s">
        <v>438</v>
      </c>
      <c r="C182" s="225"/>
      <c r="D182" s="225"/>
      <c r="E182" s="225"/>
      <c r="F182" s="225"/>
      <c r="G182" s="201">
        <v>-565.6099999999999</v>
      </c>
      <c r="H182" s="225"/>
      <c r="I182" s="201">
        <v>-342.44</v>
      </c>
      <c r="J182" s="225"/>
      <c r="K182" s="201">
        <v>-908.05</v>
      </c>
      <c r="L182" s="225"/>
      <c r="M182" s="270"/>
      <c r="N182" s="225"/>
      <c r="O182" s="270"/>
      <c r="P182" s="225"/>
      <c r="R182" s="225"/>
      <c r="S182" s="279"/>
      <c r="T182" s="279"/>
      <c r="U182" s="279"/>
      <c r="V182" s="228"/>
      <c r="W182" s="280"/>
      <c r="X182" s="228"/>
      <c r="Y182" s="226"/>
      <c r="AB182" s="232">
        <v>-75.670833333333334</v>
      </c>
      <c r="AC182" s="233">
        <v>-529.69583333333333</v>
      </c>
    </row>
    <row r="183" spans="1:30" s="198" customFormat="1" ht="12" customHeight="1">
      <c r="A183" s="224" t="s">
        <v>439</v>
      </c>
      <c r="B183" s="224" t="s">
        <v>440</v>
      </c>
      <c r="C183" s="225">
        <v>1</v>
      </c>
      <c r="D183" s="225"/>
      <c r="E183" s="225">
        <v>1</v>
      </c>
      <c r="F183" s="225"/>
      <c r="G183" s="201">
        <v>16545.160000000003</v>
      </c>
      <c r="H183" s="225"/>
      <c r="I183" s="201">
        <v>11949.990000000002</v>
      </c>
      <c r="J183" s="225"/>
      <c r="K183" s="201">
        <v>28495.150000000005</v>
      </c>
      <c r="L183" s="225"/>
      <c r="M183" s="270"/>
      <c r="N183" s="225"/>
      <c r="O183" s="270"/>
      <c r="P183" s="225"/>
      <c r="R183" s="225"/>
      <c r="S183" s="279"/>
      <c r="T183" s="279"/>
      <c r="U183" s="279"/>
      <c r="V183" s="228"/>
      <c r="W183" s="280"/>
      <c r="X183" s="228"/>
      <c r="Y183" s="226"/>
      <c r="AB183" s="232">
        <v>2374.5958333333338</v>
      </c>
      <c r="AC183" s="233">
        <v>16622.170833333337</v>
      </c>
    </row>
    <row r="184" spans="1:30" s="198" customFormat="1" ht="12" customHeight="1">
      <c r="A184" s="224" t="s">
        <v>441</v>
      </c>
      <c r="B184" s="224" t="s">
        <v>442</v>
      </c>
      <c r="C184" s="225">
        <v>11.36</v>
      </c>
      <c r="D184" s="225"/>
      <c r="E184" s="225">
        <v>11.36</v>
      </c>
      <c r="F184" s="225"/>
      <c r="G184" s="201">
        <v>181.76</v>
      </c>
      <c r="H184" s="225"/>
      <c r="I184" s="201">
        <v>159.04000000000002</v>
      </c>
      <c r="J184" s="225"/>
      <c r="K184" s="201">
        <v>340.8</v>
      </c>
      <c r="L184" s="225"/>
      <c r="M184" s="270"/>
      <c r="N184" s="225"/>
      <c r="O184" s="270"/>
      <c r="P184" s="225"/>
      <c r="R184" s="225"/>
      <c r="S184" s="227">
        <v>0.81810748449966553</v>
      </c>
      <c r="T184" s="279"/>
      <c r="U184" s="279"/>
      <c r="V184" s="228"/>
      <c r="W184" s="229">
        <v>0</v>
      </c>
      <c r="X184" s="228"/>
      <c r="Y184" s="226">
        <v>12.178107484499664</v>
      </c>
      <c r="Z184" s="231">
        <v>0</v>
      </c>
      <c r="AB184" s="232">
        <v>28.400000000000002</v>
      </c>
      <c r="AC184" s="233">
        <v>198.8</v>
      </c>
    </row>
    <row r="185" spans="1:30" s="198" customFormat="1" ht="12" customHeight="1">
      <c r="A185" s="234"/>
      <c r="B185" s="234"/>
      <c r="C185" s="225"/>
      <c r="D185" s="225"/>
      <c r="E185" s="225"/>
      <c r="F185" s="225"/>
      <c r="G185" s="201"/>
      <c r="H185" s="225"/>
      <c r="I185" s="201"/>
      <c r="J185" s="225"/>
      <c r="K185" s="201"/>
      <c r="L185" s="225"/>
      <c r="M185" s="202"/>
      <c r="N185" s="225"/>
      <c r="P185" s="225"/>
      <c r="R185" s="225"/>
      <c r="S185" s="210"/>
      <c r="T185" s="210"/>
      <c r="U185" s="210"/>
      <c r="V185" s="225"/>
      <c r="W185" s="281"/>
      <c r="X185" s="225"/>
      <c r="Y185" s="226"/>
      <c r="AB185" s="232"/>
      <c r="AC185" s="232"/>
    </row>
    <row r="186" spans="1:30" s="198" customFormat="1" ht="12" customHeight="1">
      <c r="A186" s="210"/>
      <c r="B186" s="236" t="s">
        <v>443</v>
      </c>
      <c r="C186" s="225"/>
      <c r="D186" s="225"/>
      <c r="E186" s="225"/>
      <c r="F186" s="225"/>
      <c r="G186" s="237">
        <v>16161.310000000003</v>
      </c>
      <c r="H186" s="225"/>
      <c r="I186" s="237">
        <v>11766.590000000002</v>
      </c>
      <c r="J186" s="225"/>
      <c r="K186" s="237">
        <v>27927.900000000005</v>
      </c>
      <c r="L186" s="225"/>
      <c r="M186" s="202"/>
      <c r="N186" s="225"/>
      <c r="P186" s="225"/>
      <c r="R186" s="225"/>
      <c r="S186" s="210"/>
      <c r="T186" s="210"/>
      <c r="U186" s="210"/>
      <c r="V186" s="225"/>
      <c r="W186" s="282">
        <v>0</v>
      </c>
      <c r="X186" s="225"/>
      <c r="Y186" s="283">
        <v>12.178107484499664</v>
      </c>
      <c r="Z186" s="282">
        <v>0</v>
      </c>
      <c r="AB186" s="242">
        <v>2327.3250000000007</v>
      </c>
      <c r="AC186" s="242">
        <v>16291.275000000003</v>
      </c>
    </row>
    <row r="187" spans="1:30" ht="12" customHeight="1">
      <c r="A187" s="210"/>
      <c r="B187" s="236"/>
      <c r="C187" s="234"/>
      <c r="D187" s="234"/>
      <c r="E187" s="234"/>
      <c r="F187" s="234"/>
      <c r="H187" s="234"/>
      <c r="J187" s="234"/>
      <c r="L187" s="234"/>
      <c r="N187" s="234"/>
      <c r="P187" s="234"/>
      <c r="R187" s="234"/>
      <c r="S187" s="224"/>
      <c r="T187" s="224"/>
      <c r="U187" s="224"/>
      <c r="V187" s="234"/>
      <c r="W187" s="284"/>
      <c r="X187" s="234"/>
      <c r="Y187" s="246"/>
      <c r="AB187" s="257"/>
      <c r="AC187" s="257"/>
    </row>
    <row r="188" spans="1:30" ht="12" customHeight="1" thickBot="1">
      <c r="A188" s="204"/>
      <c r="B188" s="265" t="s">
        <v>444</v>
      </c>
      <c r="C188" s="234"/>
      <c r="D188" s="234"/>
      <c r="E188" s="234"/>
      <c r="F188" s="234"/>
      <c r="G188" s="237">
        <v>5828521.3299999991</v>
      </c>
      <c r="H188" s="234"/>
      <c r="I188" s="237">
        <v>4441618.3000000007</v>
      </c>
      <c r="J188" s="234"/>
      <c r="K188" s="237">
        <v>10270139.630000001</v>
      </c>
      <c r="L188" s="234"/>
      <c r="N188" s="234"/>
      <c r="P188" s="234"/>
      <c r="R188" s="234"/>
      <c r="S188" s="224"/>
      <c r="T188" s="224"/>
      <c r="U188" s="224"/>
      <c r="V188" s="234"/>
      <c r="W188" s="285">
        <v>593272.7443351316</v>
      </c>
      <c r="X188" s="234"/>
      <c r="Y188" s="286">
        <v>9034.4040226558627</v>
      </c>
      <c r="Z188" s="285">
        <v>9451606.024335131</v>
      </c>
      <c r="AB188" s="287">
        <v>837429.27579530142</v>
      </c>
      <c r="AC188" s="287">
        <v>5862004.93056711</v>
      </c>
      <c r="AD188" s="288"/>
    </row>
    <row r="189" spans="1:30" ht="13.5" thickTop="1">
      <c r="A189" s="204"/>
      <c r="B189" s="204"/>
      <c r="C189" s="234"/>
      <c r="D189" s="234"/>
      <c r="E189" s="234"/>
      <c r="F189" s="234"/>
      <c r="H189" s="234"/>
      <c r="I189" s="289"/>
      <c r="J189" s="234"/>
      <c r="K189" s="289"/>
      <c r="L189" s="234"/>
      <c r="M189" s="290"/>
      <c r="N189" s="234"/>
      <c r="P189" s="234"/>
      <c r="R189" s="234"/>
      <c r="V189" s="234"/>
      <c r="X189" s="234"/>
      <c r="AB189" s="257"/>
    </row>
    <row r="190" spans="1:30">
      <c r="AB190" s="288"/>
      <c r="AC190" s="288">
        <v>33483.600567110814</v>
      </c>
    </row>
    <row r="193" spans="7:27" ht="15">
      <c r="W193" s="291" t="s">
        <v>585</v>
      </c>
      <c r="Y193" s="291" t="s">
        <v>586</v>
      </c>
    </row>
    <row r="194" spans="7:27">
      <c r="V194" s="292" t="s">
        <v>154</v>
      </c>
      <c r="W194" s="270">
        <v>616697.89008042705</v>
      </c>
      <c r="Y194" s="270">
        <v>617087.05950089567</v>
      </c>
      <c r="Z194" s="270">
        <v>-389.16942046862096</v>
      </c>
      <c r="AA194" s="293">
        <v>-6.3105359484506613E-4</v>
      </c>
    </row>
    <row r="195" spans="7:27">
      <c r="G195" s="255">
        <v>6497676.7200000007</v>
      </c>
      <c r="I195" s="255">
        <v>6706695.0480000023</v>
      </c>
      <c r="K195" s="255">
        <v>209018.32800000161</v>
      </c>
      <c r="V195" s="292" t="s">
        <v>155</v>
      </c>
      <c r="W195" s="270">
        <v>-19590.646725376606</v>
      </c>
      <c r="Y195" s="270">
        <v>-19682.973877379554</v>
      </c>
      <c r="Z195" s="270">
        <v>92.327152002948424</v>
      </c>
      <c r="AA195" s="293">
        <v>-4.7128179736584752E-3</v>
      </c>
    </row>
    <row r="196" spans="7:27">
      <c r="V196" s="292" t="s">
        <v>587</v>
      </c>
      <c r="W196" s="270">
        <v>-4170.2152174557159</v>
      </c>
      <c r="Y196" s="270">
        <v>-4131.341288384474</v>
      </c>
      <c r="Z196" s="270">
        <v>-38.873929071241946</v>
      </c>
      <c r="AA196" s="293">
        <v>9.3218040422765672E-3</v>
      </c>
    </row>
  </sheetData>
  <mergeCells count="2">
    <mergeCell ref="Y4:Z4"/>
    <mergeCell ref="A4:B4"/>
  </mergeCells>
  <pageMargins left="0.7" right="0.7" top="0.75" bottom="0.75" header="0.3" footer="0.3"/>
  <pageSetup scale="36" fitToHeight="3" pageOrder="overThenDown" orientation="landscape" r:id="rId1"/>
  <rowBreaks count="3" manualBreakCount="3">
    <brk id="60" max="28" man="1"/>
    <brk id="118" max="28" man="1"/>
    <brk id="174" max="28" man="1"/>
  </rowBreaks>
  <colBreaks count="1" manualBreakCount="1">
    <brk id="17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5"/>
  <sheetViews>
    <sheetView showGridLines="0" topLeftCell="B13" zoomScaleNormal="100" workbookViewId="0">
      <selection activeCell="O24" sqref="O24"/>
    </sheetView>
  </sheetViews>
  <sheetFormatPr defaultRowHeight="15" outlineLevelCol="1"/>
  <cols>
    <col min="1" max="1" width="26.140625" style="123" customWidth="1"/>
    <col min="2" max="2" width="14.85546875" style="123" customWidth="1"/>
    <col min="3" max="3" width="15.5703125" style="123" customWidth="1"/>
    <col min="4" max="4" width="9.85546875" style="123" customWidth="1"/>
    <col min="5" max="5" width="11" style="123" bestFit="1" customWidth="1"/>
    <col min="6" max="6" width="10.5703125" style="123" bestFit="1" customWidth="1"/>
    <col min="7" max="7" width="13.28515625" style="123" bestFit="1" customWidth="1"/>
    <col min="8" max="8" width="14.140625" style="123" bestFit="1" customWidth="1"/>
    <col min="9" max="9" width="19.42578125" style="123" bestFit="1" customWidth="1"/>
    <col min="10" max="10" width="11.85546875" style="123" customWidth="1"/>
    <col min="11" max="11" width="13.28515625" style="123" bestFit="1" customWidth="1"/>
    <col min="12" max="12" width="13.42578125" style="123" bestFit="1" customWidth="1"/>
    <col min="13" max="13" width="16.85546875" style="123" bestFit="1" customWidth="1"/>
    <col min="14" max="14" width="3.42578125" style="123" customWidth="1"/>
    <col min="15" max="15" width="11.5703125" style="123" bestFit="1" customWidth="1"/>
    <col min="16" max="16" width="11.85546875" style="123" bestFit="1" customWidth="1"/>
    <col min="17" max="17" width="11.7109375" style="123" bestFit="1" customWidth="1"/>
    <col min="18" max="18" width="12.85546875" style="123" bestFit="1" customWidth="1"/>
    <col min="19" max="19" width="9.42578125" style="123" bestFit="1" customWidth="1"/>
    <col min="20" max="20" width="11.85546875" style="123" bestFit="1" customWidth="1"/>
    <col min="21" max="21" width="14.140625" style="123" bestFit="1" customWidth="1"/>
    <col min="22" max="22" width="12.7109375" style="123" bestFit="1" customWidth="1"/>
    <col min="23" max="26" width="12.7109375" style="123" customWidth="1"/>
    <col min="27" max="27" width="3.140625" style="159" customWidth="1"/>
    <col min="28" max="28" width="11.5703125" style="123" bestFit="1" customWidth="1"/>
    <col min="29" max="29" width="12.5703125" style="123" bestFit="1" customWidth="1"/>
    <col min="30" max="30" width="9.140625" style="123"/>
    <col min="31" max="31" width="12.5703125" style="123" bestFit="1" customWidth="1"/>
    <col min="32" max="32" width="9.140625" style="123"/>
    <col min="33" max="33" width="11.5703125" style="123" bestFit="1" customWidth="1"/>
    <col min="34" max="34" width="14.140625" style="123" bestFit="1" customWidth="1"/>
    <col min="35" max="35" width="12.5703125" style="123" bestFit="1" customWidth="1"/>
    <col min="36" max="36" width="9.140625" style="123"/>
    <col min="37" max="37" width="12.5703125" style="123" bestFit="1" customWidth="1"/>
    <col min="38" max="38" width="13.42578125" style="123" bestFit="1" customWidth="1"/>
    <col min="39" max="39" width="13.42578125" style="123" customWidth="1"/>
    <col min="40" max="40" width="9.140625" style="123"/>
    <col min="41" max="42" width="14.28515625" style="123" bestFit="1" customWidth="1"/>
    <col min="43" max="43" width="10.42578125" style="123" bestFit="1" customWidth="1"/>
    <col min="44" max="45" width="9.140625" style="123"/>
    <col min="46" max="47" width="11.5703125" style="123" customWidth="1" outlineLevel="1"/>
    <col min="48" max="48" width="12.5703125" style="123" customWidth="1" outlineLevel="1"/>
    <col min="49" max="16384" width="9.140625" style="123"/>
  </cols>
  <sheetData>
    <row r="1" spans="1:48" ht="15" customHeight="1">
      <c r="A1" s="157" t="s">
        <v>625</v>
      </c>
      <c r="C1" s="158" t="s">
        <v>621</v>
      </c>
      <c r="D1" s="158"/>
    </row>
    <row r="2" spans="1:48">
      <c r="A2" s="147" t="s">
        <v>588</v>
      </c>
    </row>
    <row r="4" spans="1:48">
      <c r="A4" s="160" t="s">
        <v>589</v>
      </c>
      <c r="B4" s="161" t="s">
        <v>590</v>
      </c>
    </row>
    <row r="5" spans="1:48">
      <c r="D5" s="162"/>
      <c r="J5" s="163"/>
    </row>
    <row r="6" spans="1:48" ht="15.75" thickBot="1">
      <c r="B6" s="164"/>
      <c r="C6" s="164"/>
      <c r="D6" s="164"/>
      <c r="E6" s="164"/>
      <c r="F6" s="164"/>
      <c r="G6" s="164"/>
      <c r="H6" s="164"/>
      <c r="I6" s="164"/>
      <c r="J6" s="163"/>
      <c r="K6" s="164"/>
      <c r="L6" s="164"/>
      <c r="M6" s="164"/>
      <c r="N6" s="165"/>
      <c r="O6" s="164"/>
      <c r="P6" s="164"/>
      <c r="Q6" s="164"/>
      <c r="R6" s="164"/>
      <c r="T6" s="164"/>
      <c r="U6" s="164"/>
      <c r="V6" s="164"/>
      <c r="W6" s="164"/>
      <c r="X6" s="164"/>
      <c r="Y6" s="164"/>
      <c r="Z6" s="164"/>
      <c r="AA6" s="165"/>
      <c r="AB6" s="164"/>
      <c r="AC6" s="164"/>
      <c r="AD6" s="164"/>
      <c r="AE6" s="164"/>
      <c r="AF6" s="164"/>
      <c r="AG6" s="164"/>
      <c r="AH6" s="164"/>
      <c r="AI6" s="164"/>
      <c r="AJ6" s="164"/>
      <c r="AK6" s="164"/>
    </row>
    <row r="7" spans="1:48" ht="15.75" thickBot="1">
      <c r="B7" s="342" t="s">
        <v>591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3"/>
      <c r="N7" s="166"/>
      <c r="O7" s="342" t="s">
        <v>592</v>
      </c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3"/>
      <c r="AA7" s="166"/>
      <c r="AB7" s="342" t="s">
        <v>593</v>
      </c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3"/>
    </row>
    <row r="8" spans="1:48" ht="30">
      <c r="B8" s="167" t="s">
        <v>594</v>
      </c>
      <c r="C8" s="167" t="s">
        <v>595</v>
      </c>
      <c r="D8" s="167" t="s">
        <v>596</v>
      </c>
      <c r="E8" s="167" t="s">
        <v>597</v>
      </c>
      <c r="F8" s="167" t="s">
        <v>598</v>
      </c>
      <c r="G8" s="167" t="s">
        <v>599</v>
      </c>
      <c r="H8" s="167" t="s">
        <v>600</v>
      </c>
      <c r="I8" s="167" t="s">
        <v>601</v>
      </c>
      <c r="J8" s="345" t="s">
        <v>602</v>
      </c>
      <c r="K8" s="345"/>
      <c r="L8" s="345" t="s">
        <v>603</v>
      </c>
      <c r="M8" s="345"/>
      <c r="N8" s="166"/>
      <c r="O8" s="167" t="s">
        <v>594</v>
      </c>
      <c r="P8" s="167" t="s">
        <v>595</v>
      </c>
      <c r="Q8" s="167" t="s">
        <v>596</v>
      </c>
      <c r="R8" s="167" t="s">
        <v>597</v>
      </c>
      <c r="S8" s="167" t="s">
        <v>598</v>
      </c>
      <c r="T8" s="167" t="s">
        <v>599</v>
      </c>
      <c r="U8" s="167" t="s">
        <v>600</v>
      </c>
      <c r="V8" s="167" t="s">
        <v>601</v>
      </c>
      <c r="W8" s="345" t="s">
        <v>602</v>
      </c>
      <c r="X8" s="345"/>
      <c r="Y8" s="345" t="s">
        <v>603</v>
      </c>
      <c r="Z8" s="345"/>
      <c r="AA8" s="166"/>
      <c r="AB8" s="167" t="s">
        <v>594</v>
      </c>
      <c r="AC8" s="167" t="s">
        <v>595</v>
      </c>
      <c r="AD8" s="167" t="s">
        <v>596</v>
      </c>
      <c r="AE8" s="167" t="s">
        <v>597</v>
      </c>
      <c r="AF8" s="167" t="s">
        <v>598</v>
      </c>
      <c r="AG8" s="167" t="s">
        <v>599</v>
      </c>
      <c r="AH8" s="167" t="s">
        <v>600</v>
      </c>
      <c r="AI8" s="167" t="s">
        <v>601</v>
      </c>
      <c r="AJ8" s="345" t="s">
        <v>602</v>
      </c>
      <c r="AK8" s="345"/>
      <c r="AL8" s="345" t="s">
        <v>603</v>
      </c>
      <c r="AM8" s="345"/>
      <c r="AO8" s="168"/>
      <c r="AP8" s="168"/>
      <c r="AT8" s="153"/>
      <c r="AU8" s="153"/>
      <c r="AV8" s="153"/>
    </row>
    <row r="9" spans="1:48">
      <c r="B9" s="169"/>
      <c r="C9" s="169"/>
      <c r="D9" s="169"/>
      <c r="E9" s="169"/>
      <c r="F9" s="169"/>
      <c r="G9" s="169"/>
      <c r="H9" s="169"/>
      <c r="I9" s="169"/>
      <c r="J9" s="168"/>
      <c r="K9" s="168"/>
      <c r="L9" s="168"/>
      <c r="M9" s="168"/>
      <c r="N9" s="166"/>
      <c r="O9" s="169"/>
      <c r="P9" s="169"/>
      <c r="Q9" s="169"/>
      <c r="R9" s="169"/>
      <c r="S9" s="169"/>
      <c r="T9" s="169"/>
      <c r="U9" s="169"/>
      <c r="V9" s="169"/>
      <c r="W9" s="168"/>
      <c r="X9" s="168"/>
      <c r="Y9" s="168"/>
      <c r="Z9" s="168"/>
      <c r="AA9" s="166"/>
      <c r="AB9" s="169"/>
      <c r="AC9" s="169"/>
      <c r="AD9" s="169"/>
      <c r="AE9" s="169"/>
      <c r="AF9" s="169"/>
      <c r="AG9" s="169"/>
      <c r="AH9" s="169"/>
      <c r="AI9" s="169"/>
      <c r="AJ9" s="168"/>
      <c r="AK9" s="168"/>
      <c r="AL9" s="168"/>
      <c r="AM9" s="168"/>
    </row>
    <row r="10" spans="1:48">
      <c r="A10" s="170">
        <v>42552</v>
      </c>
      <c r="B10" s="171">
        <v>3635.19</v>
      </c>
      <c r="C10" s="172">
        <v>111832.07</v>
      </c>
      <c r="D10" s="171">
        <v>113.66</v>
      </c>
      <c r="E10" s="172">
        <v>3510.96</v>
      </c>
      <c r="F10" s="171">
        <v>2783.67</v>
      </c>
      <c r="G10" s="172">
        <v>85989.07</v>
      </c>
      <c r="H10" s="171">
        <v>262.02999999999997</v>
      </c>
      <c r="I10" s="172">
        <v>8961.59</v>
      </c>
      <c r="J10" s="171">
        <f t="shared" ref="J10:K21" si="0">B10+D10</f>
        <v>3748.85</v>
      </c>
      <c r="K10" s="172">
        <f t="shared" si="0"/>
        <v>115343.03000000001</v>
      </c>
      <c r="L10" s="171">
        <f t="shared" ref="L10:M21" si="1">F10+H10</f>
        <v>3045.7</v>
      </c>
      <c r="M10" s="172">
        <f t="shared" si="1"/>
        <v>94950.66</v>
      </c>
      <c r="N10" s="173"/>
      <c r="O10" s="171">
        <v>70.09</v>
      </c>
      <c r="P10" s="172">
        <v>2165.08</v>
      </c>
      <c r="Q10" s="171">
        <v>443.01</v>
      </c>
      <c r="R10" s="172">
        <v>13570.96</v>
      </c>
      <c r="S10" s="171">
        <v>146.9</v>
      </c>
      <c r="T10" s="172">
        <v>4538.05</v>
      </c>
      <c r="U10" s="171">
        <v>685.89</v>
      </c>
      <c r="V10" s="172">
        <v>21430.69</v>
      </c>
      <c r="W10" s="171">
        <f t="shared" ref="W10:X21" si="2">O10+Q10</f>
        <v>513.1</v>
      </c>
      <c r="X10" s="172">
        <f t="shared" si="2"/>
        <v>15736.039999999999</v>
      </c>
      <c r="Y10" s="171">
        <f t="shared" ref="Y10:Z21" si="3">S10+U10</f>
        <v>832.79</v>
      </c>
      <c r="Z10" s="172">
        <f t="shared" si="3"/>
        <v>25968.739999999998</v>
      </c>
      <c r="AA10" s="173"/>
      <c r="AB10" s="171">
        <v>232.78</v>
      </c>
      <c r="AC10" s="172">
        <v>7190.56</v>
      </c>
      <c r="AD10" s="171">
        <v>1088.93</v>
      </c>
      <c r="AE10" s="172">
        <v>33650.089999999997</v>
      </c>
      <c r="AF10" s="171">
        <v>106.58</v>
      </c>
      <c r="AG10" s="172">
        <v>3293.75</v>
      </c>
      <c r="AH10" s="171">
        <v>189.76</v>
      </c>
      <c r="AI10" s="172">
        <v>5869.12</v>
      </c>
      <c r="AJ10" s="171">
        <f t="shared" ref="AJ10:AK21" si="4">AB10+AD10</f>
        <v>1321.71</v>
      </c>
      <c r="AK10" s="172">
        <f t="shared" si="4"/>
        <v>40840.649999999994</v>
      </c>
      <c r="AL10" s="171">
        <f t="shared" ref="AL10:AM21" si="5">AF10+AH10</f>
        <v>296.33999999999997</v>
      </c>
      <c r="AM10" s="172">
        <f t="shared" si="5"/>
        <v>9162.869999999999</v>
      </c>
      <c r="AO10" s="174"/>
      <c r="AS10" s="170"/>
      <c r="AT10" s="174"/>
      <c r="AV10" s="175"/>
    </row>
    <row r="11" spans="1:48">
      <c r="A11" s="170">
        <v>42583</v>
      </c>
      <c r="B11" s="171">
        <v>4128.5600000000004</v>
      </c>
      <c r="C11" s="172">
        <v>127028.68</v>
      </c>
      <c r="D11" s="171">
        <v>98.76</v>
      </c>
      <c r="E11" s="172">
        <v>3056.58</v>
      </c>
      <c r="F11" s="171">
        <v>3200.73</v>
      </c>
      <c r="G11" s="172">
        <v>98842.89</v>
      </c>
      <c r="H11" s="171">
        <v>279.83999999999997</v>
      </c>
      <c r="I11" s="172">
        <v>8991.5400000000009</v>
      </c>
      <c r="J11" s="171">
        <f t="shared" si="0"/>
        <v>4227.3200000000006</v>
      </c>
      <c r="K11" s="172">
        <f t="shared" si="0"/>
        <v>130085.26</v>
      </c>
      <c r="L11" s="171">
        <f t="shared" si="1"/>
        <v>3480.57</v>
      </c>
      <c r="M11" s="172">
        <f t="shared" si="1"/>
        <v>107834.43</v>
      </c>
      <c r="N11" s="55"/>
      <c r="O11" s="171">
        <v>115.64</v>
      </c>
      <c r="P11" s="172">
        <v>3572.12</v>
      </c>
      <c r="Q11" s="171">
        <v>444.14</v>
      </c>
      <c r="R11" s="172">
        <v>13628.38</v>
      </c>
      <c r="S11" s="171">
        <v>242.78</v>
      </c>
      <c r="T11" s="172">
        <v>7510.97</v>
      </c>
      <c r="U11" s="171">
        <v>734.35</v>
      </c>
      <c r="V11" s="172">
        <v>22991.25</v>
      </c>
      <c r="W11" s="171">
        <f t="shared" si="2"/>
        <v>559.78</v>
      </c>
      <c r="X11" s="172">
        <f t="shared" si="2"/>
        <v>17200.5</v>
      </c>
      <c r="Y11" s="171">
        <f t="shared" si="3"/>
        <v>977.13</v>
      </c>
      <c r="Z11" s="172">
        <f t="shared" si="3"/>
        <v>30502.22</v>
      </c>
      <c r="AA11" s="173"/>
      <c r="AB11" s="171">
        <v>205.58</v>
      </c>
      <c r="AC11" s="172">
        <v>6350.33</v>
      </c>
      <c r="AD11" s="171">
        <v>1326.71</v>
      </c>
      <c r="AE11" s="172">
        <v>40987.120000000003</v>
      </c>
      <c r="AF11" s="171">
        <v>130.66</v>
      </c>
      <c r="AG11" s="172">
        <v>4036.08</v>
      </c>
      <c r="AH11" s="171">
        <v>263.77999999999997</v>
      </c>
      <c r="AI11" s="172">
        <v>8153.1</v>
      </c>
      <c r="AJ11" s="171">
        <f t="shared" si="4"/>
        <v>1532.29</v>
      </c>
      <c r="AK11" s="172">
        <f t="shared" si="4"/>
        <v>47337.450000000004</v>
      </c>
      <c r="AL11" s="171">
        <f t="shared" si="5"/>
        <v>394.43999999999994</v>
      </c>
      <c r="AM11" s="172">
        <f t="shared" si="5"/>
        <v>12189.18</v>
      </c>
      <c r="AO11" s="174"/>
      <c r="AS11" s="170"/>
      <c r="AT11" s="174"/>
      <c r="AV11" s="175"/>
    </row>
    <row r="12" spans="1:48">
      <c r="A12" s="170">
        <v>42614</v>
      </c>
      <c r="B12" s="171">
        <v>4031.26</v>
      </c>
      <c r="C12" s="172">
        <v>123970.97</v>
      </c>
      <c r="D12" s="171">
        <v>141.63999999999999</v>
      </c>
      <c r="E12" s="172">
        <v>4375.26</v>
      </c>
      <c r="F12" s="171">
        <v>3067.69</v>
      </c>
      <c r="G12" s="172">
        <v>95405.91</v>
      </c>
      <c r="H12" s="171">
        <v>283.74</v>
      </c>
      <c r="I12" s="172">
        <v>8705.61</v>
      </c>
      <c r="J12" s="171">
        <f t="shared" si="0"/>
        <v>4172.9000000000005</v>
      </c>
      <c r="K12" s="172">
        <f t="shared" si="0"/>
        <v>128346.23</v>
      </c>
      <c r="L12" s="171">
        <f t="shared" si="1"/>
        <v>3351.4300000000003</v>
      </c>
      <c r="M12" s="172">
        <f t="shared" si="1"/>
        <v>104111.52</v>
      </c>
      <c r="N12" s="55"/>
      <c r="O12" s="171">
        <v>79.489999999999995</v>
      </c>
      <c r="P12" s="172">
        <v>2455.4499999999998</v>
      </c>
      <c r="Q12" s="171">
        <v>436.99</v>
      </c>
      <c r="R12" s="172">
        <v>13286.9</v>
      </c>
      <c r="S12" s="171">
        <v>246.42</v>
      </c>
      <c r="T12" s="172">
        <v>7611.93</v>
      </c>
      <c r="U12" s="171">
        <v>881.17</v>
      </c>
      <c r="V12" s="172">
        <v>27510.48</v>
      </c>
      <c r="W12" s="171">
        <f t="shared" si="2"/>
        <v>516.48</v>
      </c>
      <c r="X12" s="172">
        <f t="shared" si="2"/>
        <v>15742.349999999999</v>
      </c>
      <c r="Y12" s="171">
        <f t="shared" si="3"/>
        <v>1127.5899999999999</v>
      </c>
      <c r="Z12" s="172">
        <f t="shared" si="3"/>
        <v>35122.410000000003</v>
      </c>
      <c r="AA12" s="173"/>
      <c r="AB12" s="171">
        <v>230.16</v>
      </c>
      <c r="AC12" s="172">
        <v>7109.65</v>
      </c>
      <c r="AD12" s="171">
        <v>1175.8699999999999</v>
      </c>
      <c r="AE12" s="172">
        <v>36330.089999999997</v>
      </c>
      <c r="AF12" s="171">
        <v>119.76</v>
      </c>
      <c r="AG12" s="172">
        <v>3706.16</v>
      </c>
      <c r="AH12" s="171">
        <v>307.97000000000003</v>
      </c>
      <c r="AI12" s="172">
        <v>9513.19</v>
      </c>
      <c r="AJ12" s="171">
        <f t="shared" si="4"/>
        <v>1406.03</v>
      </c>
      <c r="AK12" s="172">
        <f t="shared" si="4"/>
        <v>43439.74</v>
      </c>
      <c r="AL12" s="171">
        <f t="shared" si="5"/>
        <v>427.73</v>
      </c>
      <c r="AM12" s="172">
        <f t="shared" si="5"/>
        <v>13219.35</v>
      </c>
      <c r="AO12" s="174"/>
      <c r="AS12" s="170"/>
      <c r="AT12" s="174"/>
      <c r="AV12" s="175"/>
    </row>
    <row r="13" spans="1:48">
      <c r="A13" s="170">
        <v>42644</v>
      </c>
      <c r="B13" s="171">
        <v>3821.11</v>
      </c>
      <c r="C13" s="172">
        <v>117619.46</v>
      </c>
      <c r="D13" s="171">
        <v>72.11</v>
      </c>
      <c r="E13" s="172">
        <v>2227.4699999999998</v>
      </c>
      <c r="F13" s="171">
        <v>3255.53</v>
      </c>
      <c r="G13" s="172">
        <v>100707.79</v>
      </c>
      <c r="H13" s="171">
        <v>234.35</v>
      </c>
      <c r="I13" s="172">
        <v>7239.02</v>
      </c>
      <c r="J13" s="171">
        <f t="shared" si="0"/>
        <v>3893.2200000000003</v>
      </c>
      <c r="K13" s="172">
        <f t="shared" si="0"/>
        <v>119846.93000000001</v>
      </c>
      <c r="L13" s="171">
        <f t="shared" si="1"/>
        <v>3489.88</v>
      </c>
      <c r="M13" s="172">
        <f t="shared" si="1"/>
        <v>107946.81</v>
      </c>
      <c r="N13" s="55"/>
      <c r="O13" s="171">
        <v>74.16</v>
      </c>
      <c r="P13" s="172">
        <v>2290.79</v>
      </c>
      <c r="Q13" s="171">
        <v>448.03</v>
      </c>
      <c r="R13" s="172">
        <v>13729.5</v>
      </c>
      <c r="S13" s="171">
        <v>315.41000000000003</v>
      </c>
      <c r="T13" s="172">
        <v>9748.0400000000009</v>
      </c>
      <c r="U13" s="171">
        <v>891.46</v>
      </c>
      <c r="V13" s="172">
        <v>27860.06</v>
      </c>
      <c r="W13" s="171">
        <f t="shared" si="2"/>
        <v>522.18999999999994</v>
      </c>
      <c r="X13" s="172">
        <f t="shared" si="2"/>
        <v>16020.29</v>
      </c>
      <c r="Y13" s="171">
        <f t="shared" si="3"/>
        <v>1206.8700000000001</v>
      </c>
      <c r="Z13" s="172">
        <f t="shared" si="3"/>
        <v>37608.100000000006</v>
      </c>
      <c r="AA13" s="173"/>
      <c r="AB13" s="171">
        <v>200.72</v>
      </c>
      <c r="AC13" s="172">
        <v>6200.23</v>
      </c>
      <c r="AD13" s="171">
        <v>1145.5899999999999</v>
      </c>
      <c r="AE13" s="172">
        <v>35392.29</v>
      </c>
      <c r="AF13" s="171">
        <v>147.66999999999999</v>
      </c>
      <c r="AG13" s="172">
        <v>4561.49</v>
      </c>
      <c r="AH13" s="171">
        <v>280.05</v>
      </c>
      <c r="AI13" s="172">
        <v>8655.7900000000009</v>
      </c>
      <c r="AJ13" s="171">
        <f t="shared" si="4"/>
        <v>1346.31</v>
      </c>
      <c r="AK13" s="172">
        <f t="shared" si="4"/>
        <v>41592.520000000004</v>
      </c>
      <c r="AL13" s="171">
        <f t="shared" si="5"/>
        <v>427.72</v>
      </c>
      <c r="AM13" s="172">
        <f t="shared" si="5"/>
        <v>13217.28</v>
      </c>
      <c r="AO13" s="174"/>
      <c r="AS13" s="170"/>
      <c r="AT13" s="174"/>
      <c r="AV13" s="175"/>
    </row>
    <row r="14" spans="1:48">
      <c r="A14" s="170">
        <v>42675</v>
      </c>
      <c r="B14" s="171">
        <v>3914</v>
      </c>
      <c r="C14" s="172">
        <v>120515.8</v>
      </c>
      <c r="D14" s="171">
        <v>111.16</v>
      </c>
      <c r="E14" s="172">
        <v>3433.76</v>
      </c>
      <c r="F14" s="171">
        <v>3147.02</v>
      </c>
      <c r="G14" s="172">
        <v>98362.87</v>
      </c>
      <c r="H14" s="171">
        <v>300.52999999999997</v>
      </c>
      <c r="I14" s="172">
        <v>9288.4</v>
      </c>
      <c r="J14" s="171">
        <f t="shared" si="0"/>
        <v>4025.16</v>
      </c>
      <c r="K14" s="172">
        <f t="shared" si="0"/>
        <v>123949.56</v>
      </c>
      <c r="L14" s="171">
        <f t="shared" si="1"/>
        <v>3447.55</v>
      </c>
      <c r="M14" s="172">
        <f t="shared" si="1"/>
        <v>107651.26999999999</v>
      </c>
      <c r="N14" s="55"/>
      <c r="O14" s="171">
        <v>86.21</v>
      </c>
      <c r="P14" s="172">
        <v>2663.02</v>
      </c>
      <c r="Q14" s="171">
        <v>426.94</v>
      </c>
      <c r="R14" s="172">
        <v>13136.98</v>
      </c>
      <c r="S14" s="171">
        <v>347.24</v>
      </c>
      <c r="T14" s="172">
        <v>10770.24</v>
      </c>
      <c r="U14" s="171">
        <v>909.5</v>
      </c>
      <c r="V14" s="172">
        <v>28296.05</v>
      </c>
      <c r="W14" s="171">
        <f t="shared" si="2"/>
        <v>513.15</v>
      </c>
      <c r="X14" s="172">
        <f t="shared" si="2"/>
        <v>15800</v>
      </c>
      <c r="Y14" s="171">
        <f t="shared" si="3"/>
        <v>1256.74</v>
      </c>
      <c r="Z14" s="172">
        <f t="shared" si="3"/>
        <v>39066.29</v>
      </c>
      <c r="AA14" s="173"/>
      <c r="AB14" s="171">
        <v>180.7</v>
      </c>
      <c r="AC14" s="172">
        <v>5581.8</v>
      </c>
      <c r="AD14" s="171">
        <v>1277.51</v>
      </c>
      <c r="AE14" s="172">
        <v>39462.300000000003</v>
      </c>
      <c r="AF14" s="171">
        <v>124.52</v>
      </c>
      <c r="AG14" s="172">
        <v>3846.45</v>
      </c>
      <c r="AH14" s="171">
        <v>217.18</v>
      </c>
      <c r="AI14" s="172">
        <v>6743.23</v>
      </c>
      <c r="AJ14" s="171">
        <f t="shared" si="4"/>
        <v>1458.21</v>
      </c>
      <c r="AK14" s="172">
        <f t="shared" si="4"/>
        <v>45044.100000000006</v>
      </c>
      <c r="AL14" s="171">
        <f t="shared" si="5"/>
        <v>341.7</v>
      </c>
      <c r="AM14" s="172">
        <f t="shared" si="5"/>
        <v>10589.68</v>
      </c>
      <c r="AO14" s="174"/>
      <c r="AS14" s="170"/>
      <c r="AT14" s="174"/>
      <c r="AV14" s="175"/>
    </row>
    <row r="15" spans="1:48">
      <c r="A15" s="170">
        <v>42705</v>
      </c>
      <c r="B15" s="171">
        <v>3303.1</v>
      </c>
      <c r="C15" s="172">
        <v>102009.79</v>
      </c>
      <c r="D15" s="171">
        <v>103.36</v>
      </c>
      <c r="E15" s="172">
        <v>3192.81</v>
      </c>
      <c r="F15" s="171">
        <v>2828.53</v>
      </c>
      <c r="G15" s="172">
        <v>87419.08</v>
      </c>
      <c r="H15" s="171">
        <v>321.7</v>
      </c>
      <c r="I15" s="172">
        <v>9937.2800000000007</v>
      </c>
      <c r="J15" s="171">
        <f t="shared" si="0"/>
        <v>3406.46</v>
      </c>
      <c r="K15" s="172">
        <f t="shared" si="0"/>
        <v>105202.59999999999</v>
      </c>
      <c r="L15" s="171">
        <f t="shared" si="1"/>
        <v>3150.23</v>
      </c>
      <c r="M15" s="172">
        <f t="shared" si="1"/>
        <v>97356.36</v>
      </c>
      <c r="N15" s="55"/>
      <c r="O15" s="171">
        <v>56.59</v>
      </c>
      <c r="P15" s="172">
        <v>1748.06</v>
      </c>
      <c r="Q15" s="171">
        <v>361.57</v>
      </c>
      <c r="R15" s="172">
        <v>11168.89</v>
      </c>
      <c r="S15" s="171">
        <v>151.16999999999999</v>
      </c>
      <c r="T15" s="172">
        <v>4674.66</v>
      </c>
      <c r="U15" s="171">
        <v>740.49</v>
      </c>
      <c r="V15" s="172">
        <v>23070.35</v>
      </c>
      <c r="W15" s="171">
        <f t="shared" si="2"/>
        <v>418.15999999999997</v>
      </c>
      <c r="X15" s="172">
        <f t="shared" si="2"/>
        <v>12916.949999999999</v>
      </c>
      <c r="Y15" s="171">
        <f t="shared" si="3"/>
        <v>891.66</v>
      </c>
      <c r="Z15" s="172">
        <f t="shared" si="3"/>
        <v>27745.01</v>
      </c>
      <c r="AA15" s="173"/>
      <c r="AB15" s="171">
        <v>208.57</v>
      </c>
      <c r="AC15" s="172">
        <v>6442.73</v>
      </c>
      <c r="AD15" s="171">
        <v>930.54</v>
      </c>
      <c r="AE15" s="172">
        <v>28744.44</v>
      </c>
      <c r="AF15" s="171">
        <v>90.35</v>
      </c>
      <c r="AG15" s="172">
        <v>2793.91</v>
      </c>
      <c r="AH15" s="171">
        <v>160.65</v>
      </c>
      <c r="AI15" s="172">
        <v>4967.33</v>
      </c>
      <c r="AJ15" s="171">
        <f t="shared" si="4"/>
        <v>1139.1099999999999</v>
      </c>
      <c r="AK15" s="172">
        <f t="shared" si="4"/>
        <v>35187.17</v>
      </c>
      <c r="AL15" s="171">
        <f t="shared" si="5"/>
        <v>251</v>
      </c>
      <c r="AM15" s="172">
        <f t="shared" si="5"/>
        <v>7761.24</v>
      </c>
      <c r="AO15" s="174"/>
      <c r="AS15" s="170"/>
      <c r="AT15" s="174"/>
      <c r="AV15" s="175"/>
    </row>
    <row r="16" spans="1:48">
      <c r="A16" s="170">
        <v>42766</v>
      </c>
      <c r="B16" s="171">
        <v>3235.06</v>
      </c>
      <c r="C16" s="172">
        <v>99930.96</v>
      </c>
      <c r="D16" s="171">
        <v>77.06</v>
      </c>
      <c r="E16" s="172">
        <v>2380.38</v>
      </c>
      <c r="F16" s="171">
        <v>2712.75</v>
      </c>
      <c r="G16" s="172">
        <v>84142.33</v>
      </c>
      <c r="H16" s="171">
        <v>183.34</v>
      </c>
      <c r="I16" s="172">
        <v>5663.37</v>
      </c>
      <c r="J16" s="171">
        <f t="shared" si="0"/>
        <v>3312.12</v>
      </c>
      <c r="K16" s="172">
        <f t="shared" si="0"/>
        <v>102311.34000000001</v>
      </c>
      <c r="L16" s="171">
        <f t="shared" si="1"/>
        <v>2896.09</v>
      </c>
      <c r="M16" s="172">
        <f t="shared" si="1"/>
        <v>89805.7</v>
      </c>
      <c r="N16" s="173"/>
      <c r="O16" s="171">
        <v>71.47</v>
      </c>
      <c r="P16" s="172">
        <v>2207.6799999999998</v>
      </c>
      <c r="Q16" s="171">
        <v>392.44</v>
      </c>
      <c r="R16" s="172">
        <v>12122.49</v>
      </c>
      <c r="S16" s="171">
        <v>144.72999999999999</v>
      </c>
      <c r="T16" s="172">
        <v>4506.3500000000004</v>
      </c>
      <c r="U16" s="171">
        <v>586.9</v>
      </c>
      <c r="V16" s="172">
        <v>18432.32</v>
      </c>
      <c r="W16" s="171">
        <f t="shared" si="2"/>
        <v>463.90999999999997</v>
      </c>
      <c r="X16" s="172">
        <f t="shared" si="2"/>
        <v>14330.17</v>
      </c>
      <c r="Y16" s="171">
        <f t="shared" si="3"/>
        <v>731.63</v>
      </c>
      <c r="Z16" s="172">
        <f t="shared" si="3"/>
        <v>22938.67</v>
      </c>
      <c r="AA16" s="173"/>
      <c r="AB16" s="171">
        <v>164.76</v>
      </c>
      <c r="AC16" s="172">
        <v>5089.43</v>
      </c>
      <c r="AD16" s="171">
        <v>818.26</v>
      </c>
      <c r="AE16" s="172">
        <v>25276.09</v>
      </c>
      <c r="AF16" s="171">
        <v>58.22</v>
      </c>
      <c r="AG16" s="172">
        <v>1808.42</v>
      </c>
      <c r="AH16" s="171">
        <v>145.56</v>
      </c>
      <c r="AI16" s="172">
        <v>4496.3599999999997</v>
      </c>
      <c r="AJ16" s="171">
        <f t="shared" si="4"/>
        <v>983.02</v>
      </c>
      <c r="AK16" s="172">
        <f t="shared" si="4"/>
        <v>30365.52</v>
      </c>
      <c r="AL16" s="171">
        <f t="shared" si="5"/>
        <v>203.78</v>
      </c>
      <c r="AM16" s="172">
        <f t="shared" si="5"/>
        <v>6304.78</v>
      </c>
      <c r="AO16" s="174"/>
      <c r="AP16" s="172"/>
      <c r="AQ16" s="174"/>
      <c r="AR16" s="170"/>
      <c r="AS16" s="170"/>
      <c r="AT16" s="174"/>
      <c r="AU16" s="176"/>
      <c r="AV16" s="175"/>
    </row>
    <row r="17" spans="1:48">
      <c r="A17" s="170">
        <f>A16+25</f>
        <v>42791</v>
      </c>
      <c r="B17" s="171">
        <v>3096.16</v>
      </c>
      <c r="C17" s="172">
        <v>101489.55</v>
      </c>
      <c r="D17" s="171">
        <v>87.68</v>
      </c>
      <c r="E17" s="172">
        <v>2877.66</v>
      </c>
      <c r="F17" s="171">
        <v>2927.8</v>
      </c>
      <c r="G17" s="172">
        <v>96421.56</v>
      </c>
      <c r="H17" s="171">
        <v>253.88</v>
      </c>
      <c r="I17" s="172">
        <v>8406.57</v>
      </c>
      <c r="J17" s="171">
        <f t="shared" si="0"/>
        <v>3183.8399999999997</v>
      </c>
      <c r="K17" s="172">
        <f t="shared" si="0"/>
        <v>104367.21</v>
      </c>
      <c r="L17" s="171">
        <f t="shared" si="1"/>
        <v>3181.6800000000003</v>
      </c>
      <c r="M17" s="172">
        <f t="shared" si="1"/>
        <v>104828.13</v>
      </c>
      <c r="N17" s="173"/>
      <c r="O17" s="171">
        <v>66.72</v>
      </c>
      <c r="P17" s="172">
        <v>2189.7600000000002</v>
      </c>
      <c r="Q17" s="171">
        <v>392.62</v>
      </c>
      <c r="R17" s="172">
        <v>12885.8</v>
      </c>
      <c r="S17" s="171">
        <v>151.57</v>
      </c>
      <c r="T17" s="172">
        <v>4990.57</v>
      </c>
      <c r="U17" s="171">
        <v>893.5</v>
      </c>
      <c r="V17" s="172">
        <v>29618.67</v>
      </c>
      <c r="W17" s="171">
        <f t="shared" si="2"/>
        <v>459.34000000000003</v>
      </c>
      <c r="X17" s="172">
        <f t="shared" si="2"/>
        <v>15075.56</v>
      </c>
      <c r="Y17" s="171">
        <f t="shared" si="3"/>
        <v>1045.07</v>
      </c>
      <c r="Z17" s="172">
        <f t="shared" si="3"/>
        <v>34609.24</v>
      </c>
      <c r="AA17" s="173"/>
      <c r="AB17" s="171">
        <v>172.41</v>
      </c>
      <c r="AC17" s="172">
        <v>5658.52</v>
      </c>
      <c r="AD17" s="171">
        <v>824.06</v>
      </c>
      <c r="AE17" s="172">
        <v>27045.61</v>
      </c>
      <c r="AF17" s="171">
        <v>92.35</v>
      </c>
      <c r="AG17" s="172">
        <v>3030.96</v>
      </c>
      <c r="AH17" s="171">
        <v>126.43</v>
      </c>
      <c r="AI17" s="172">
        <v>4149.45</v>
      </c>
      <c r="AJ17" s="171">
        <f t="shared" si="4"/>
        <v>996.46999999999991</v>
      </c>
      <c r="AK17" s="172">
        <f t="shared" si="4"/>
        <v>32704.13</v>
      </c>
      <c r="AL17" s="171">
        <f t="shared" si="5"/>
        <v>218.78</v>
      </c>
      <c r="AM17" s="172">
        <f t="shared" si="5"/>
        <v>7180.41</v>
      </c>
      <c r="AO17" s="174"/>
      <c r="AP17" s="172"/>
      <c r="AQ17" s="174"/>
      <c r="AR17" s="170"/>
      <c r="AS17" s="170"/>
      <c r="AT17" s="174"/>
      <c r="AU17" s="176"/>
      <c r="AV17" s="175"/>
    </row>
    <row r="18" spans="1:48">
      <c r="A18" s="170">
        <f>A17+30</f>
        <v>42821</v>
      </c>
      <c r="B18" s="171">
        <v>4114.9799999999996</v>
      </c>
      <c r="C18" s="172">
        <v>134923.03</v>
      </c>
      <c r="D18" s="171">
        <v>114.49</v>
      </c>
      <c r="E18" s="172">
        <v>3757.55</v>
      </c>
      <c r="F18" s="171">
        <v>4043.86</v>
      </c>
      <c r="G18" s="172">
        <v>133114.44</v>
      </c>
      <c r="H18" s="171">
        <v>258.44</v>
      </c>
      <c r="I18" s="172">
        <v>8482.02</v>
      </c>
      <c r="J18" s="171">
        <f t="shared" si="0"/>
        <v>4229.4699999999993</v>
      </c>
      <c r="K18" s="172">
        <f t="shared" si="0"/>
        <v>138680.57999999999</v>
      </c>
      <c r="L18" s="171">
        <f t="shared" si="1"/>
        <v>4302.3</v>
      </c>
      <c r="M18" s="172">
        <f t="shared" si="1"/>
        <v>141596.46</v>
      </c>
      <c r="N18" s="173"/>
      <c r="O18" s="171">
        <v>110.92</v>
      </c>
      <c r="P18" s="172">
        <v>3640.4</v>
      </c>
      <c r="Q18" s="171">
        <v>461.54</v>
      </c>
      <c r="R18" s="172">
        <v>15125.45</v>
      </c>
      <c r="S18" s="171">
        <v>378.06</v>
      </c>
      <c r="T18" s="172">
        <v>12438.09</v>
      </c>
      <c r="U18" s="171">
        <v>1007.14</v>
      </c>
      <c r="V18" s="172">
        <v>33357.89</v>
      </c>
      <c r="W18" s="171">
        <f t="shared" si="2"/>
        <v>572.46</v>
      </c>
      <c r="X18" s="172">
        <f t="shared" si="2"/>
        <v>18765.850000000002</v>
      </c>
      <c r="Y18" s="171">
        <f t="shared" si="3"/>
        <v>1385.2</v>
      </c>
      <c r="Z18" s="172">
        <f t="shared" si="3"/>
        <v>45795.979999999996</v>
      </c>
      <c r="AA18" s="173"/>
      <c r="AB18" s="171">
        <v>253.3</v>
      </c>
      <c r="AC18" s="172">
        <v>8313.34</v>
      </c>
      <c r="AD18" s="171">
        <v>1107.1600000000001</v>
      </c>
      <c r="AE18" s="172">
        <v>36337.040000000001</v>
      </c>
      <c r="AF18" s="171">
        <v>65.12</v>
      </c>
      <c r="AG18" s="172">
        <v>2149.73</v>
      </c>
      <c r="AH18" s="171">
        <v>144.6</v>
      </c>
      <c r="AI18" s="172">
        <v>4752.3999999999996</v>
      </c>
      <c r="AJ18" s="171">
        <f t="shared" si="4"/>
        <v>1360.46</v>
      </c>
      <c r="AK18" s="172">
        <f t="shared" si="4"/>
        <v>44650.380000000005</v>
      </c>
      <c r="AL18" s="171">
        <f t="shared" si="5"/>
        <v>209.72</v>
      </c>
      <c r="AM18" s="172">
        <f t="shared" si="5"/>
        <v>6902.1299999999992</v>
      </c>
      <c r="AO18" s="174"/>
      <c r="AP18" s="172"/>
      <c r="AQ18" s="174"/>
      <c r="AR18" s="170"/>
      <c r="AS18" s="170"/>
      <c r="AT18" s="174"/>
      <c r="AU18" s="176"/>
      <c r="AV18" s="175"/>
    </row>
    <row r="19" spans="1:48">
      <c r="A19" s="170">
        <f t="shared" ref="A19:A21" si="6">A18+30</f>
        <v>42851</v>
      </c>
      <c r="B19" s="171">
        <v>3775.83</v>
      </c>
      <c r="C19" s="172">
        <v>123443.82</v>
      </c>
      <c r="D19" s="171">
        <v>86.81</v>
      </c>
      <c r="E19" s="172">
        <v>2849.11</v>
      </c>
      <c r="F19" s="171">
        <v>3416.1</v>
      </c>
      <c r="G19" s="172">
        <v>112081.25</v>
      </c>
      <c r="H19" s="171">
        <v>263.63</v>
      </c>
      <c r="I19" s="172">
        <v>8659.35</v>
      </c>
      <c r="J19" s="171">
        <f t="shared" si="0"/>
        <v>3862.64</v>
      </c>
      <c r="K19" s="172">
        <f t="shared" si="0"/>
        <v>126292.93000000001</v>
      </c>
      <c r="L19" s="171">
        <f t="shared" si="1"/>
        <v>3679.73</v>
      </c>
      <c r="M19" s="172">
        <f t="shared" si="1"/>
        <v>120740.6</v>
      </c>
      <c r="N19" s="173"/>
      <c r="O19" s="171">
        <v>79.069999999999993</v>
      </c>
      <c r="P19" s="172">
        <v>2595.0700000000002</v>
      </c>
      <c r="Q19" s="171">
        <v>471.44</v>
      </c>
      <c r="R19" s="172">
        <v>15444.74</v>
      </c>
      <c r="S19" s="171">
        <v>319.16000000000003</v>
      </c>
      <c r="T19" s="172">
        <v>10585.59</v>
      </c>
      <c r="U19" s="171">
        <v>748.9</v>
      </c>
      <c r="V19" s="172">
        <v>24766.12</v>
      </c>
      <c r="W19" s="171">
        <f t="shared" si="2"/>
        <v>550.51</v>
      </c>
      <c r="X19" s="172">
        <f t="shared" si="2"/>
        <v>18039.810000000001</v>
      </c>
      <c r="Y19" s="171">
        <f t="shared" si="3"/>
        <v>1068.06</v>
      </c>
      <c r="Z19" s="172">
        <f t="shared" si="3"/>
        <v>35351.71</v>
      </c>
      <c r="AA19" s="173"/>
      <c r="AB19" s="171">
        <v>219.33</v>
      </c>
      <c r="AC19" s="172">
        <v>7198.42</v>
      </c>
      <c r="AD19" s="171">
        <v>1047.8399999999999</v>
      </c>
      <c r="AE19" s="172">
        <v>34407.11</v>
      </c>
      <c r="AF19" s="171">
        <v>51.14</v>
      </c>
      <c r="AG19" s="172">
        <v>1679.9</v>
      </c>
      <c r="AH19" s="171">
        <v>121.88</v>
      </c>
      <c r="AI19" s="172">
        <v>4014.44</v>
      </c>
      <c r="AJ19" s="171">
        <f t="shared" si="4"/>
        <v>1267.1699999999998</v>
      </c>
      <c r="AK19" s="172">
        <f t="shared" si="4"/>
        <v>41605.53</v>
      </c>
      <c r="AL19" s="171">
        <f t="shared" si="5"/>
        <v>173.01999999999998</v>
      </c>
      <c r="AM19" s="172">
        <f t="shared" si="5"/>
        <v>5694.34</v>
      </c>
      <c r="AO19" s="174"/>
      <c r="AP19" s="172"/>
      <c r="AQ19" s="174"/>
      <c r="AR19" s="170"/>
      <c r="AS19" s="170"/>
      <c r="AT19" s="174"/>
      <c r="AU19" s="176"/>
      <c r="AV19" s="175"/>
    </row>
    <row r="20" spans="1:48">
      <c r="A20" s="177">
        <f t="shared" si="6"/>
        <v>42881</v>
      </c>
      <c r="B20" s="171">
        <v>4347.2299999999996</v>
      </c>
      <c r="C20" s="172">
        <v>141845.57</v>
      </c>
      <c r="D20" s="171">
        <v>103.19</v>
      </c>
      <c r="E20" s="172">
        <v>3386.69</v>
      </c>
      <c r="F20" s="171">
        <v>3485.75</v>
      </c>
      <c r="G20" s="172">
        <v>114410.26</v>
      </c>
      <c r="H20" s="171">
        <v>241.99</v>
      </c>
      <c r="I20" s="172">
        <v>7942.09</v>
      </c>
      <c r="J20" s="171">
        <f t="shared" si="0"/>
        <v>4450.4199999999992</v>
      </c>
      <c r="K20" s="172">
        <f t="shared" si="0"/>
        <v>145232.26</v>
      </c>
      <c r="L20" s="171">
        <f t="shared" si="1"/>
        <v>3727.74</v>
      </c>
      <c r="M20" s="172">
        <f t="shared" si="1"/>
        <v>122352.34999999999</v>
      </c>
      <c r="N20" s="173"/>
      <c r="O20" s="171">
        <v>88.89</v>
      </c>
      <c r="P20" s="172">
        <v>2917.36</v>
      </c>
      <c r="Q20" s="171">
        <v>528.19000000000005</v>
      </c>
      <c r="R20" s="172">
        <v>17290.900000000001</v>
      </c>
      <c r="S20" s="171">
        <v>464.86</v>
      </c>
      <c r="T20" s="172">
        <v>15365.18</v>
      </c>
      <c r="U20" s="171">
        <v>874.15</v>
      </c>
      <c r="V20" s="172">
        <v>29025.439999999999</v>
      </c>
      <c r="W20" s="171">
        <f t="shared" si="2"/>
        <v>617.08000000000004</v>
      </c>
      <c r="X20" s="172">
        <f t="shared" si="2"/>
        <v>20208.260000000002</v>
      </c>
      <c r="Y20" s="171">
        <f t="shared" si="3"/>
        <v>1339.01</v>
      </c>
      <c r="Z20" s="172">
        <f t="shared" si="3"/>
        <v>44390.619999999995</v>
      </c>
      <c r="AA20" s="173"/>
      <c r="AB20" s="171">
        <v>225.8</v>
      </c>
      <c r="AC20" s="172">
        <v>7410.78</v>
      </c>
      <c r="AD20" s="171">
        <v>1239.8900000000001</v>
      </c>
      <c r="AE20" s="172">
        <v>40696.660000000003</v>
      </c>
      <c r="AF20" s="171">
        <v>85.59</v>
      </c>
      <c r="AG20" s="172">
        <v>2814.56</v>
      </c>
      <c r="AH20" s="171">
        <v>121.1</v>
      </c>
      <c r="AI20" s="172">
        <v>3996.49</v>
      </c>
      <c r="AJ20" s="171">
        <f t="shared" si="4"/>
        <v>1465.69</v>
      </c>
      <c r="AK20" s="172">
        <f t="shared" si="4"/>
        <v>48107.44</v>
      </c>
      <c r="AL20" s="171">
        <f t="shared" si="5"/>
        <v>206.69</v>
      </c>
      <c r="AM20" s="172">
        <f t="shared" si="5"/>
        <v>6811.0499999999993</v>
      </c>
      <c r="AO20" s="174"/>
      <c r="AP20" s="172"/>
      <c r="AQ20" s="174"/>
      <c r="AR20" s="170"/>
      <c r="AS20" s="177"/>
      <c r="AT20" s="174"/>
      <c r="AU20" s="176"/>
      <c r="AV20" s="175"/>
    </row>
    <row r="21" spans="1:48">
      <c r="A21" s="170">
        <f t="shared" si="6"/>
        <v>42911</v>
      </c>
      <c r="B21" s="171">
        <v>4356.37</v>
      </c>
      <c r="C21" s="172">
        <v>141979.71</v>
      </c>
      <c r="D21" s="171">
        <v>113.77</v>
      </c>
      <c r="E21" s="172">
        <v>3733.94</v>
      </c>
      <c r="F21" s="171">
        <v>4092.31</v>
      </c>
      <c r="G21" s="172">
        <v>137971.07999999999</v>
      </c>
      <c r="H21" s="171">
        <v>320.35000000000002</v>
      </c>
      <c r="I21" s="172">
        <v>10911.39</v>
      </c>
      <c r="J21" s="171">
        <f t="shared" si="0"/>
        <v>4470.1400000000003</v>
      </c>
      <c r="K21" s="172">
        <f t="shared" si="0"/>
        <v>145713.65</v>
      </c>
      <c r="L21" s="171">
        <f t="shared" si="1"/>
        <v>4412.66</v>
      </c>
      <c r="M21" s="172">
        <f t="shared" si="1"/>
        <v>148882.46999999997</v>
      </c>
      <c r="N21" s="173"/>
      <c r="O21" s="171">
        <v>79.56</v>
      </c>
      <c r="P21" s="172">
        <v>2611.14</v>
      </c>
      <c r="Q21" s="171">
        <v>505.14</v>
      </c>
      <c r="R21" s="172">
        <v>16458.009999999998</v>
      </c>
      <c r="S21" s="171">
        <v>571.99</v>
      </c>
      <c r="T21" s="172">
        <v>18813.14</v>
      </c>
      <c r="U21" s="171">
        <v>1064.25</v>
      </c>
      <c r="V21" s="172">
        <v>35204.589999999997</v>
      </c>
      <c r="W21" s="171">
        <f t="shared" si="2"/>
        <v>584.70000000000005</v>
      </c>
      <c r="X21" s="172">
        <f t="shared" si="2"/>
        <v>19069.149999999998</v>
      </c>
      <c r="Y21" s="171">
        <f t="shared" si="3"/>
        <v>1636.24</v>
      </c>
      <c r="Z21" s="172">
        <f t="shared" si="3"/>
        <v>54017.729999999996</v>
      </c>
      <c r="AA21" s="173"/>
      <c r="AB21" s="171">
        <v>252.96</v>
      </c>
      <c r="AC21" s="172">
        <v>8302.15</v>
      </c>
      <c r="AD21" s="171">
        <v>1194.6199999999999</v>
      </c>
      <c r="AE21" s="172">
        <v>39218.959999999999</v>
      </c>
      <c r="AF21" s="171">
        <v>57.46</v>
      </c>
      <c r="AG21" s="172">
        <v>1891.23</v>
      </c>
      <c r="AH21" s="171">
        <v>83.04</v>
      </c>
      <c r="AI21" s="172">
        <v>2732.75</v>
      </c>
      <c r="AJ21" s="171">
        <f t="shared" si="4"/>
        <v>1447.58</v>
      </c>
      <c r="AK21" s="172">
        <f t="shared" si="4"/>
        <v>47521.11</v>
      </c>
      <c r="AL21" s="171">
        <f t="shared" si="5"/>
        <v>140.5</v>
      </c>
      <c r="AM21" s="172">
        <f t="shared" si="5"/>
        <v>4623.9799999999996</v>
      </c>
      <c r="AO21" s="174"/>
      <c r="AP21" s="172"/>
      <c r="AQ21" s="174"/>
      <c r="AR21" s="170"/>
      <c r="AS21" s="170"/>
      <c r="AT21" s="174"/>
      <c r="AU21" s="176"/>
      <c r="AV21" s="175"/>
    </row>
    <row r="22" spans="1:48">
      <c r="A22" s="178"/>
      <c r="B22" s="179"/>
      <c r="C22" s="180"/>
      <c r="D22" s="179"/>
      <c r="E22" s="180"/>
      <c r="F22" s="179"/>
      <c r="G22" s="180"/>
      <c r="H22" s="179"/>
      <c r="I22" s="180"/>
      <c r="J22" s="180"/>
      <c r="K22" s="180"/>
      <c r="L22" s="180"/>
      <c r="M22" s="180"/>
      <c r="N22" s="181"/>
      <c r="O22" s="179"/>
      <c r="P22" s="180"/>
      <c r="Q22" s="179"/>
      <c r="R22" s="180"/>
      <c r="S22" s="179"/>
      <c r="T22" s="180"/>
      <c r="U22" s="179"/>
      <c r="V22" s="180"/>
      <c r="W22" s="180"/>
      <c r="X22" s="180"/>
      <c r="Y22" s="180"/>
      <c r="Z22" s="180"/>
      <c r="AA22" s="181"/>
      <c r="AB22" s="179"/>
      <c r="AC22" s="180"/>
      <c r="AD22" s="179"/>
      <c r="AE22" s="180"/>
      <c r="AF22" s="179"/>
      <c r="AG22" s="180"/>
      <c r="AH22" s="179"/>
      <c r="AI22" s="180"/>
      <c r="AJ22" s="180"/>
      <c r="AK22" s="180"/>
      <c r="AL22" s="180"/>
      <c r="AM22" s="180"/>
    </row>
    <row r="23" spans="1:48" s="147" customFormat="1">
      <c r="A23" s="182" t="s">
        <v>604</v>
      </c>
      <c r="B23" s="183">
        <f t="shared" ref="B23:M23" si="7">SUM(B10:B22)</f>
        <v>45758.85</v>
      </c>
      <c r="C23" s="184">
        <f t="shared" si="7"/>
        <v>1446589.4100000001</v>
      </c>
      <c r="D23" s="183">
        <f t="shared" si="7"/>
        <v>1223.69</v>
      </c>
      <c r="E23" s="184">
        <f t="shared" si="7"/>
        <v>38782.170000000006</v>
      </c>
      <c r="F23" s="183">
        <f t="shared" si="7"/>
        <v>38961.74</v>
      </c>
      <c r="G23" s="184">
        <f t="shared" si="7"/>
        <v>1244868.53</v>
      </c>
      <c r="H23" s="183">
        <f t="shared" si="7"/>
        <v>3203.82</v>
      </c>
      <c r="I23" s="184">
        <f t="shared" si="7"/>
        <v>103188.23000000001</v>
      </c>
      <c r="J23" s="183">
        <f t="shared" si="7"/>
        <v>46982.539999999994</v>
      </c>
      <c r="K23" s="184">
        <f t="shared" si="7"/>
        <v>1485371.5799999998</v>
      </c>
      <c r="L23" s="183">
        <f t="shared" si="7"/>
        <v>42165.56</v>
      </c>
      <c r="M23" s="184">
        <f t="shared" si="7"/>
        <v>1348056.76</v>
      </c>
      <c r="N23" s="185"/>
      <c r="O23" s="183">
        <f t="shared" ref="O23:Z23" si="8">SUM(O10:O22)</f>
        <v>978.81</v>
      </c>
      <c r="P23" s="184">
        <f t="shared" si="8"/>
        <v>31055.93</v>
      </c>
      <c r="Q23" s="183">
        <f t="shared" si="8"/>
        <v>5312.05</v>
      </c>
      <c r="R23" s="184">
        <f t="shared" si="8"/>
        <v>167849</v>
      </c>
      <c r="S23" s="183">
        <f t="shared" si="8"/>
        <v>3480.29</v>
      </c>
      <c r="T23" s="184">
        <f t="shared" si="8"/>
        <v>111552.80999999998</v>
      </c>
      <c r="U23" s="183">
        <f t="shared" si="8"/>
        <v>10017.699999999999</v>
      </c>
      <c r="V23" s="184">
        <f t="shared" si="8"/>
        <v>321563.91000000003</v>
      </c>
      <c r="W23" s="183">
        <f t="shared" si="8"/>
        <v>6290.86</v>
      </c>
      <c r="X23" s="184">
        <f t="shared" si="8"/>
        <v>198904.93</v>
      </c>
      <c r="Y23" s="183">
        <f t="shared" si="8"/>
        <v>13497.99</v>
      </c>
      <c r="Z23" s="184">
        <f t="shared" si="8"/>
        <v>433116.72</v>
      </c>
      <c r="AA23" s="185"/>
      <c r="AB23" s="183">
        <f t="shared" ref="AB23:AM23" si="9">SUM(AB10:AB22)</f>
        <v>2547.0700000000002</v>
      </c>
      <c r="AC23" s="184">
        <f t="shared" si="9"/>
        <v>80847.939999999988</v>
      </c>
      <c r="AD23" s="183">
        <f t="shared" si="9"/>
        <v>13176.98</v>
      </c>
      <c r="AE23" s="184">
        <f t="shared" si="9"/>
        <v>417547.8</v>
      </c>
      <c r="AF23" s="183">
        <f t="shared" si="9"/>
        <v>1129.42</v>
      </c>
      <c r="AG23" s="184">
        <f t="shared" si="9"/>
        <v>35612.640000000007</v>
      </c>
      <c r="AH23" s="183">
        <f t="shared" si="9"/>
        <v>2162</v>
      </c>
      <c r="AI23" s="184">
        <f t="shared" si="9"/>
        <v>68043.650000000009</v>
      </c>
      <c r="AJ23" s="183">
        <f t="shared" si="9"/>
        <v>15724.050000000001</v>
      </c>
      <c r="AK23" s="184">
        <f t="shared" si="9"/>
        <v>498395.74000000005</v>
      </c>
      <c r="AL23" s="183">
        <f t="shared" si="9"/>
        <v>3291.4200000000005</v>
      </c>
      <c r="AM23" s="184">
        <f t="shared" si="9"/>
        <v>103656.29000000001</v>
      </c>
      <c r="AO23" s="184"/>
      <c r="AP23" s="184"/>
      <c r="AQ23" s="186"/>
      <c r="AR23" s="187"/>
      <c r="AT23" s="186"/>
      <c r="AU23" s="186"/>
      <c r="AV23" s="186"/>
    </row>
    <row r="24" spans="1:48">
      <c r="A24" s="178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3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</row>
    <row r="25" spans="1:48" ht="15.75" thickBot="1">
      <c r="A25" s="178"/>
    </row>
    <row r="26" spans="1:48" ht="15.75" thickBot="1">
      <c r="A26" s="155" t="s">
        <v>605</v>
      </c>
      <c r="B26" s="342" t="s">
        <v>591</v>
      </c>
      <c r="C26" s="343"/>
      <c r="E26" s="342" t="s">
        <v>592</v>
      </c>
      <c r="F26" s="343"/>
      <c r="H26" s="169"/>
      <c r="I26" s="169"/>
      <c r="J26" s="169"/>
      <c r="K26" s="169"/>
    </row>
    <row r="27" spans="1:48" ht="30">
      <c r="A27" s="188"/>
      <c r="B27" s="167" t="s">
        <v>594</v>
      </c>
      <c r="C27" s="167" t="s">
        <v>595</v>
      </c>
      <c r="E27" s="167" t="s">
        <v>596</v>
      </c>
      <c r="F27" s="167" t="s">
        <v>606</v>
      </c>
      <c r="H27" s="166"/>
      <c r="I27" s="166"/>
      <c r="J27" s="166"/>
      <c r="K27" s="166"/>
      <c r="L27" s="166"/>
      <c r="M27" s="166"/>
    </row>
    <row r="28" spans="1:48">
      <c r="A28" s="170">
        <v>42552</v>
      </c>
      <c r="B28" s="123">
        <v>30.82</v>
      </c>
      <c r="C28" s="163">
        <v>493.12</v>
      </c>
      <c r="E28" s="123">
        <v>7.63</v>
      </c>
      <c r="F28" s="163">
        <v>122.08</v>
      </c>
    </row>
    <row r="29" spans="1:48">
      <c r="A29" s="170">
        <v>42583</v>
      </c>
      <c r="B29" s="123">
        <v>34.42</v>
      </c>
      <c r="C29" s="163">
        <v>550.72</v>
      </c>
      <c r="E29" s="123">
        <v>6.12</v>
      </c>
      <c r="F29" s="163">
        <v>97.92</v>
      </c>
    </row>
    <row r="30" spans="1:48">
      <c r="A30" s="170">
        <v>42614</v>
      </c>
      <c r="B30" s="123">
        <v>37.21</v>
      </c>
      <c r="C30" s="163">
        <v>595.36</v>
      </c>
      <c r="E30" s="123">
        <v>14.22</v>
      </c>
      <c r="F30" s="163">
        <v>227.52</v>
      </c>
    </row>
    <row r="31" spans="1:48">
      <c r="A31" s="170">
        <v>42644</v>
      </c>
      <c r="B31" s="123">
        <v>29.24</v>
      </c>
      <c r="C31" s="163">
        <v>467.84</v>
      </c>
      <c r="E31" s="123">
        <v>8.74</v>
      </c>
      <c r="F31" s="163">
        <v>139.84</v>
      </c>
    </row>
    <row r="32" spans="1:48">
      <c r="A32" s="170">
        <v>42675</v>
      </c>
      <c r="B32" s="123">
        <v>26.04</v>
      </c>
      <c r="C32" s="163">
        <v>416.64</v>
      </c>
      <c r="E32" s="123">
        <v>6.15</v>
      </c>
      <c r="F32" s="163">
        <v>138.75</v>
      </c>
    </row>
    <row r="33" spans="1:13">
      <c r="A33" s="170">
        <v>42705</v>
      </c>
      <c r="B33" s="159">
        <v>8.6</v>
      </c>
      <c r="C33" s="55">
        <v>232.62</v>
      </c>
      <c r="D33" s="159"/>
      <c r="E33" s="159">
        <v>3.22</v>
      </c>
      <c r="F33" s="55">
        <v>99.47</v>
      </c>
    </row>
    <row r="34" spans="1:13">
      <c r="A34" s="170">
        <v>42736</v>
      </c>
      <c r="C34" s="163"/>
      <c r="F34" s="163"/>
    </row>
    <row r="35" spans="1:13">
      <c r="A35" s="170">
        <v>42767</v>
      </c>
      <c r="C35" s="163"/>
      <c r="F35" s="163"/>
    </row>
    <row r="36" spans="1:13">
      <c r="A36" s="170">
        <v>42795</v>
      </c>
      <c r="B36" s="123">
        <v>8.74</v>
      </c>
      <c r="C36" s="55">
        <v>148.58000000000001</v>
      </c>
      <c r="E36" s="123">
        <v>1.41</v>
      </c>
      <c r="F36" s="123">
        <v>23.97</v>
      </c>
    </row>
    <row r="37" spans="1:13">
      <c r="A37" s="170">
        <v>42826</v>
      </c>
      <c r="B37" s="123">
        <v>30.27</v>
      </c>
      <c r="C37" s="55">
        <v>514.59</v>
      </c>
      <c r="E37" s="123">
        <v>3.19</v>
      </c>
      <c r="F37" s="123">
        <v>54.23</v>
      </c>
    </row>
    <row r="38" spans="1:13">
      <c r="A38" s="170">
        <v>42856</v>
      </c>
      <c r="B38" s="123">
        <v>52.99</v>
      </c>
      <c r="C38" s="55">
        <v>900.83</v>
      </c>
      <c r="E38" s="123">
        <v>2.8</v>
      </c>
      <c r="F38" s="123">
        <v>47.6</v>
      </c>
    </row>
    <row r="39" spans="1:13">
      <c r="A39" s="170">
        <v>42887</v>
      </c>
      <c r="B39" s="189"/>
      <c r="C39" s="190"/>
      <c r="D39" s="159"/>
      <c r="E39" s="189">
        <v>7.63</v>
      </c>
      <c r="F39" s="189">
        <v>129.71</v>
      </c>
      <c r="H39" s="159"/>
      <c r="I39" s="159"/>
      <c r="J39" s="159"/>
      <c r="K39" s="159"/>
      <c r="L39" s="159"/>
      <c r="M39" s="159"/>
    </row>
    <row r="40" spans="1:13">
      <c r="A40" s="127" t="s">
        <v>607</v>
      </c>
      <c r="B40" s="147">
        <f>SUM(B28:B39)</f>
        <v>258.33000000000004</v>
      </c>
      <c r="C40" s="191">
        <f>SUM(C28:C39)</f>
        <v>4320.3</v>
      </c>
      <c r="D40" s="147"/>
      <c r="E40" s="147">
        <f>SUM(E28:E39)</f>
        <v>61.109999999999992</v>
      </c>
      <c r="F40" s="191">
        <f>SUM(F28:F39)</f>
        <v>1081.0900000000001</v>
      </c>
      <c r="H40" s="152"/>
      <c r="I40" s="152"/>
      <c r="J40" s="152"/>
      <c r="K40" s="152"/>
      <c r="L40" s="152"/>
      <c r="M40" s="152"/>
    </row>
    <row r="41" spans="1:13">
      <c r="D41" s="192"/>
      <c r="H41" s="159"/>
      <c r="I41" s="159"/>
      <c r="J41" s="159"/>
      <c r="K41" s="159"/>
      <c r="L41" s="159"/>
      <c r="M41" s="159"/>
    </row>
    <row r="43" spans="1:13">
      <c r="B43" s="124" t="s">
        <v>608</v>
      </c>
      <c r="C43" s="124" t="s">
        <v>609</v>
      </c>
    </row>
    <row r="44" spans="1:13">
      <c r="A44" s="127" t="s">
        <v>610</v>
      </c>
      <c r="B44" s="192">
        <f>B23+O23+AB23</f>
        <v>49284.729999999996</v>
      </c>
      <c r="C44" s="172">
        <f>C23+P23+AC23</f>
        <v>1558493.28</v>
      </c>
    </row>
    <row r="45" spans="1:13">
      <c r="A45" s="182" t="s">
        <v>611</v>
      </c>
      <c r="B45" s="192">
        <f>F23+S23+AF23</f>
        <v>43571.45</v>
      </c>
      <c r="C45" s="180">
        <f>G23+T23+AG23</f>
        <v>1392033.98</v>
      </c>
    </row>
    <row r="46" spans="1:13">
      <c r="C46" s="172">
        <f>SUM(C44:C45)</f>
        <v>2950527.26</v>
      </c>
    </row>
    <row r="47" spans="1:13">
      <c r="C47" s="172"/>
    </row>
    <row r="48" spans="1:13">
      <c r="A48" s="182" t="s">
        <v>612</v>
      </c>
      <c r="B48" s="192">
        <f>D23+Q23+AD23</f>
        <v>19712.72</v>
      </c>
      <c r="C48" s="172">
        <f>E23+R23+AE23</f>
        <v>624178.97</v>
      </c>
    </row>
    <row r="49" spans="1:4">
      <c r="A49" s="127" t="s">
        <v>613</v>
      </c>
      <c r="B49" s="192">
        <f>H23+U23+AH23</f>
        <v>15383.519999999999</v>
      </c>
      <c r="C49" s="180">
        <f>I23+V23+AI23</f>
        <v>492795.79000000004</v>
      </c>
    </row>
    <row r="50" spans="1:4">
      <c r="A50" s="147"/>
      <c r="C50" s="174">
        <f>SUM(C48:C49)</f>
        <v>1116974.76</v>
      </c>
    </row>
    <row r="51" spans="1:4">
      <c r="A51" s="147"/>
    </row>
    <row r="52" spans="1:4">
      <c r="A52" s="127" t="s">
        <v>614</v>
      </c>
      <c r="B52" s="171">
        <f>B44+B48</f>
        <v>68997.45</v>
      </c>
      <c r="C52" s="174">
        <f>C44+C48</f>
        <v>2182672.25</v>
      </c>
    </row>
    <row r="53" spans="1:4">
      <c r="A53" s="127" t="s">
        <v>615</v>
      </c>
      <c r="B53" s="192">
        <f>B45+B49</f>
        <v>58954.969999999994</v>
      </c>
      <c r="C53" s="172">
        <f>C45+C49</f>
        <v>1884829.77</v>
      </c>
    </row>
    <row r="54" spans="1:4">
      <c r="C54" s="192"/>
      <c r="D54" s="174"/>
    </row>
    <row r="56" spans="1:4">
      <c r="A56" s="127" t="s">
        <v>616</v>
      </c>
      <c r="B56" s="123">
        <f>B40</f>
        <v>258.33000000000004</v>
      </c>
      <c r="C56" s="175">
        <f>C40</f>
        <v>4320.3</v>
      </c>
      <c r="D56" s="174"/>
    </row>
    <row r="57" spans="1:4">
      <c r="A57" s="127" t="s">
        <v>617</v>
      </c>
      <c r="B57" s="123">
        <f>E40</f>
        <v>61.109999999999992</v>
      </c>
      <c r="C57" s="175">
        <f>F40</f>
        <v>1081.0900000000001</v>
      </c>
      <c r="D57" s="174"/>
    </row>
    <row r="58" spans="1:4">
      <c r="D58" s="171"/>
    </row>
    <row r="60" spans="1:4">
      <c r="A60" s="193" t="s">
        <v>618</v>
      </c>
      <c r="B60" s="194">
        <v>1880442.79</v>
      </c>
    </row>
    <row r="61" spans="1:4">
      <c r="A61" s="195" t="s">
        <v>449</v>
      </c>
      <c r="B61" s="174">
        <f>C53-B60</f>
        <v>4386.9799999999814</v>
      </c>
    </row>
    <row r="63" spans="1:4">
      <c r="A63" s="193" t="s">
        <v>619</v>
      </c>
      <c r="B63" s="194">
        <v>4072411.08</v>
      </c>
    </row>
    <row r="64" spans="1:4">
      <c r="A64" s="195" t="s">
        <v>449</v>
      </c>
      <c r="B64" s="175">
        <f>SUM(C52:C57)-B63</f>
        <v>492.32999999960884</v>
      </c>
    </row>
    <row r="65" spans="2:3">
      <c r="B65" s="196">
        <f>B64/B63</f>
        <v>1.2089398401293241E-4</v>
      </c>
      <c r="C65" s="161" t="s">
        <v>620</v>
      </c>
    </row>
  </sheetData>
  <mergeCells count="11">
    <mergeCell ref="B26:C26"/>
    <mergeCell ref="E26:F26"/>
    <mergeCell ref="B7:M7"/>
    <mergeCell ref="O7:Z7"/>
    <mergeCell ref="AB7:AM7"/>
    <mergeCell ref="J8:K8"/>
    <mergeCell ref="L8:M8"/>
    <mergeCell ref="W8:X8"/>
    <mergeCell ref="Y8:Z8"/>
    <mergeCell ref="AJ8:AK8"/>
    <mergeCell ref="AL8:AM8"/>
  </mergeCells>
  <pageMargins left="0.7" right="0.7" top="0.75" bottom="0.75" header="0.3" footer="0.3"/>
  <pageSetup scale="45" fitToWidth="3" pageOrder="overThenDown" orientation="portrait" r:id="rId1"/>
  <colBreaks count="2" manualBreakCount="2">
    <brk id="14" max="65" man="1"/>
    <brk id="27" max="6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E9182138A56641A99442C73657E549" ma:contentTypeVersion="44" ma:contentTypeDescription="" ma:contentTypeScope="" ma:versionID="055cfc8d876e350e8463c72d799a9f1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2020-11-12T08:00:00+00:00</OpenedDate>
    <SignificantOrder xmlns="dc463f71-b30c-4ab2-9473-d307f9d35888">false</SignificantOrder>
    <Date1 xmlns="dc463f71-b30c-4ab2-9473-d307f9d35888">2020-11-12T08:00:00+00:00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YAKIMA WASTE SYSTEMS, INC.</CaseCompanyNames>
    <Nickname xmlns="http://schemas.microsoft.com/sharepoint/v3" xsi:nil="true"/>
    <DocketNumber xmlns="dc463f71-b30c-4ab2-9473-d307f9d35888">200916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47EB33-F00C-4F0B-BA42-C9814B8DA171}"/>
</file>

<file path=customXml/itemProps2.xml><?xml version="1.0" encoding="utf-8"?>
<ds:datastoreItem xmlns:ds="http://schemas.openxmlformats.org/officeDocument/2006/customXml" ds:itemID="{63B33D37-5DF2-497F-9CEC-0C7CAC8D106D}"/>
</file>

<file path=customXml/itemProps3.xml><?xml version="1.0" encoding="utf-8"?>
<ds:datastoreItem xmlns:ds="http://schemas.openxmlformats.org/officeDocument/2006/customXml" ds:itemID="{4F076E67-9069-4B8B-BAF1-5E85CE915760}"/>
</file>

<file path=customXml/itemProps4.xml><?xml version="1.0" encoding="utf-8"?>
<ds:datastoreItem xmlns:ds="http://schemas.openxmlformats.org/officeDocument/2006/customXml" ds:itemID="{1675B94B-6371-4009-A82A-0B2664BF15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DF Calcs</vt:lpstr>
      <vt:lpstr>Proposed Rates</vt:lpstr>
      <vt:lpstr>Yakima Regulated Price Out</vt:lpstr>
      <vt:lpstr>Disposal</vt:lpstr>
      <vt:lpstr>'DF Calcs'!Print_Area</vt:lpstr>
      <vt:lpstr>Disposal!Print_Area</vt:lpstr>
      <vt:lpstr>'Proposed Rates'!Print_Area</vt:lpstr>
      <vt:lpstr>'Yakima Regulated Price Out'!Print_Area</vt:lpstr>
      <vt:lpstr>'Proposed Rates'!Print_Titles</vt:lpstr>
      <vt:lpstr>'Yakima Regulated Price Out'!Print_Titles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Lindsay Waldram</cp:lastModifiedBy>
  <cp:lastPrinted>2020-11-11T18:53:42Z</cp:lastPrinted>
  <dcterms:created xsi:type="dcterms:W3CDTF">2013-10-29T22:33:54Z</dcterms:created>
  <dcterms:modified xsi:type="dcterms:W3CDTF">2020-11-11T18:53:58Z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0x0101006E56B4D1795A2E4DB2F0B01679ED314A0085E9182138A56641A99442C73657E549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